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20"/>
  </bookViews>
  <sheets>
    <sheet name="Sheet1 (2)" sheetId="2" r:id="rId1"/>
    <sheet name="Sheet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M38" i="2" l="1"/>
  <c r="D38" i="2"/>
  <c r="F12" i="2"/>
  <c r="G32" i="2" l="1"/>
  <c r="G35" i="2"/>
  <c r="G34" i="2"/>
  <c r="G30" i="2"/>
  <c r="G29" i="2"/>
  <c r="G28" i="2"/>
  <c r="G27" i="2"/>
  <c r="G23" i="2"/>
  <c r="G21" i="2"/>
  <c r="G19" i="2"/>
  <c r="G15" i="2"/>
  <c r="G13" i="2"/>
  <c r="G10" i="2"/>
  <c r="G11" i="2"/>
  <c r="G9" i="2"/>
  <c r="G8" i="2"/>
  <c r="G5" i="2"/>
  <c r="G6" i="2"/>
  <c r="G4" i="2"/>
  <c r="H37" i="2"/>
  <c r="H36" i="2"/>
  <c r="F36" i="2"/>
  <c r="H35" i="2"/>
  <c r="N34" i="2"/>
  <c r="H34" i="2"/>
  <c r="H33" i="2"/>
  <c r="N32" i="2"/>
  <c r="H32" i="2"/>
  <c r="F32" i="2"/>
  <c r="H31" i="2"/>
  <c r="F31" i="2"/>
  <c r="G31" i="2" s="1"/>
  <c r="H30" i="2"/>
  <c r="H29" i="2"/>
  <c r="H28" i="2"/>
  <c r="H27" i="2"/>
  <c r="H26" i="2"/>
  <c r="H25" i="2"/>
  <c r="H24" i="2"/>
  <c r="N23" i="2"/>
  <c r="H23" i="2"/>
  <c r="N22" i="2"/>
  <c r="E22" i="2"/>
  <c r="H22" i="2" s="1"/>
  <c r="N21" i="2"/>
  <c r="H21" i="2"/>
  <c r="H20" i="2"/>
  <c r="F20" i="2"/>
  <c r="H19" i="2"/>
  <c r="H18" i="2"/>
  <c r="E17" i="2"/>
  <c r="H17" i="2" s="1"/>
  <c r="H16" i="2"/>
  <c r="H15" i="2"/>
  <c r="N14" i="2"/>
  <c r="H14" i="2"/>
  <c r="F14" i="2"/>
  <c r="H13" i="2"/>
  <c r="H12" i="2"/>
  <c r="H11" i="2"/>
  <c r="H10" i="2"/>
  <c r="H9" i="2"/>
  <c r="N8" i="2"/>
  <c r="H8" i="2"/>
  <c r="E7" i="2"/>
  <c r="H6" i="2"/>
  <c r="H5" i="2"/>
  <c r="H4" i="2"/>
  <c r="G22" i="2" l="1"/>
  <c r="N38" i="2"/>
  <c r="G17" i="2"/>
  <c r="H7" i="2"/>
  <c r="H38" i="2" s="1"/>
  <c r="E38" i="2"/>
  <c r="F38" i="2"/>
  <c r="G38" i="2" l="1"/>
</calcChain>
</file>

<file path=xl/comments1.xml><?xml version="1.0" encoding="utf-8"?>
<comments xmlns="http://schemas.openxmlformats.org/spreadsheetml/2006/main">
  <authors>
    <author>Author</author>
  </authors>
  <commentList>
    <comment ref="H5" authorId="0" shapeId="0">
      <text>
        <r>
          <rPr>
            <b/>
            <sz val="11"/>
            <color indexed="81"/>
            <rFont val="Tahoma"/>
            <charset val="1"/>
          </rPr>
          <t>12km is in land disputes and the balance 04 KM is DI pipeline.</t>
        </r>
      </text>
    </comment>
    <comment ref="H13" authorId="0" shapeId="0">
      <text>
        <r>
          <rPr>
            <b/>
            <sz val="11"/>
            <color indexed="81"/>
            <rFont val="Tahoma"/>
            <charset val="1"/>
          </rPr>
          <t>Out of 7.66KM we can execute only 01KM of Pipeline and the balance pipline was executed by Jalnigam .</t>
        </r>
      </text>
    </comment>
    <comment ref="H14" authorId="0" shapeId="0">
      <text/>
    </comment>
  </commentList>
</comments>
</file>

<file path=xl/sharedStrings.xml><?xml version="1.0" encoding="utf-8"?>
<sst xmlns="http://schemas.openxmlformats.org/spreadsheetml/2006/main" count="323" uniqueCount="151">
  <si>
    <t>S.No</t>
  </si>
  <si>
    <t>Block</t>
  </si>
  <si>
    <t>Gram Panchayat</t>
  </si>
  <si>
    <t>ACTUAL SCOPE</t>
  </si>
  <si>
    <t>JMR BALANCE</t>
  </si>
  <si>
    <t>BALANCE</t>
  </si>
  <si>
    <t>GAP CLOSING</t>
  </si>
  <si>
    <t>FHTC</t>
  </si>
  <si>
    <t>PIPE LINE AGENCY</t>
  </si>
  <si>
    <t>OHT</t>
  </si>
  <si>
    <t>BW</t>
  </si>
  <si>
    <t>PH</t>
  </si>
  <si>
    <t>DPR</t>
  </si>
  <si>
    <t>SITE</t>
  </si>
  <si>
    <t>Mangraura</t>
  </si>
  <si>
    <t>1. Amuwahi</t>
  </si>
  <si>
    <t xml:space="preserve">KRISHNA TRIPATI </t>
  </si>
  <si>
    <t>Not Yet started</t>
  </si>
  <si>
    <t xml:space="preserve">1.ATRASAND
2.PARSUPUR </t>
  </si>
  <si>
    <t>10,VALVES PENDING</t>
  </si>
  <si>
    <t>AGS,KAYATHI,AK ENTERPRISES,PR ENTER</t>
  </si>
  <si>
    <t>Bottom Dome WIP</t>
  </si>
  <si>
    <t>140mtr Super structure WIP</t>
  </si>
  <si>
    <t>Upto slab done</t>
  </si>
  <si>
    <t>Aurangabad</t>
  </si>
  <si>
    <t xml:space="preserve">2,VALVES CHAMBER </t>
  </si>
  <si>
    <t>TANISH ENTERPRISES</t>
  </si>
  <si>
    <t>Upto Full staging Completd</t>
  </si>
  <si>
    <t>118mtr upto plastering completed</t>
  </si>
  <si>
    <t>Barasarai</t>
  </si>
  <si>
    <t>VALVES PENDING</t>
  </si>
  <si>
    <t>AGS CONSTRUCTION</t>
  </si>
  <si>
    <t>120mtr upto painting done</t>
  </si>
  <si>
    <t>upto painting done</t>
  </si>
  <si>
    <t xml:space="preserve">Barhupur </t>
  </si>
  <si>
    <t>3,VALVES CHAMBER</t>
  </si>
  <si>
    <t>TW-02 70mtr upto platering completed</t>
  </si>
  <si>
    <t xml:space="preserve">Bhaedpur </t>
  </si>
  <si>
    <t>VALVES CHAMBER</t>
  </si>
  <si>
    <t>SHUKLA CONSTRUCTION</t>
  </si>
  <si>
    <t xml:space="preserve">Bhausiya </t>
  </si>
  <si>
    <t>SUMIRAN ENTERPRISES</t>
  </si>
  <si>
    <t>Slab completed</t>
  </si>
  <si>
    <t>Choumari</t>
  </si>
  <si>
    <t>MAHADEV ENTERPRISES</t>
  </si>
  <si>
    <t>1. Darchut</t>
  </si>
  <si>
    <t>15,VALVES PENDING</t>
  </si>
  <si>
    <t>ROHIT ENTERPRISES</t>
  </si>
  <si>
    <t>Upto half staging WIP</t>
  </si>
  <si>
    <t>1. Dehridigar</t>
  </si>
  <si>
    <t>Slab &amp; Stair case completed</t>
  </si>
  <si>
    <t>107mtr upto super structure done plastering WIP</t>
  </si>
  <si>
    <t>Dhraulimufrid,Chanduadih</t>
  </si>
  <si>
    <t>8,VALVES PENDING</t>
  </si>
  <si>
    <t>ROHIT ENTERPRISES,RUDRA ENTERPRISES</t>
  </si>
  <si>
    <t>Gl brace WIP</t>
  </si>
  <si>
    <t>Gehrauli</t>
  </si>
  <si>
    <t>OM ENTERPRISES</t>
  </si>
  <si>
    <t>80mtr upto plastering completed</t>
  </si>
  <si>
    <t>Upto plastering done</t>
  </si>
  <si>
    <t>HARDOI</t>
  </si>
  <si>
    <t>UNITY INFRA,RAMPRABAV</t>
  </si>
  <si>
    <t>completed</t>
  </si>
  <si>
    <t>103mtr upto painting Completed</t>
  </si>
  <si>
    <t>Upto painting done</t>
  </si>
  <si>
    <t xml:space="preserve">Hathsara </t>
  </si>
  <si>
    <t>MADHAV REDDY CONSTRUCTIONS</t>
  </si>
  <si>
    <t>Bore fail</t>
  </si>
  <si>
    <t>Kansapatti</t>
  </si>
  <si>
    <t>1.KONI
2.SALAHIPUR KANJAS</t>
  </si>
  <si>
    <t>20,VALVES PENDING</t>
  </si>
  <si>
    <t>RUDRA ENTERPRISES</t>
  </si>
  <si>
    <t>1. Lauli Pokhtakham</t>
  </si>
  <si>
    <t>120mtr upto Brick work done</t>
  </si>
  <si>
    <t>Upto Super structure done</t>
  </si>
  <si>
    <t>MADURA RANIGANJ &amp; SARAULI</t>
  </si>
  <si>
    <t>5,VALVES PENDING</t>
  </si>
  <si>
    <t>TANISH ENTERPRISES,AGS CONSTRUCTION</t>
  </si>
  <si>
    <t>Bottom Dome completed and stair case WIP</t>
  </si>
  <si>
    <t>TW-01 90mtr Upto plastering done and TW-02 60mtr Super structure done</t>
  </si>
  <si>
    <t>TW-01 Upto plastering done and TW-02Upto Super structure done</t>
  </si>
  <si>
    <t>Malaak</t>
  </si>
  <si>
    <t>slab completed and stair case WIP</t>
  </si>
  <si>
    <t>Mandah, Bojhi</t>
  </si>
  <si>
    <t>TANISH,RAGHU CO ,MAMA CONSTRUCTION</t>
  </si>
  <si>
    <t>Slab Erection WIP</t>
  </si>
  <si>
    <t>78mtr Upto painting done</t>
  </si>
  <si>
    <t xml:space="preserve">Mangraura </t>
  </si>
  <si>
    <t>UNITY INFRA ,RAMPRABAV CONTRACTOR</t>
  </si>
  <si>
    <t>137mtr upto painting done</t>
  </si>
  <si>
    <t>Padumpur</t>
  </si>
  <si>
    <t>MAA SHARDHA CONSTRUCTION</t>
  </si>
  <si>
    <t>Gl brace beam WIP</t>
  </si>
  <si>
    <t>Parsanda</t>
  </si>
  <si>
    <t xml:space="preserve">Purebhikha &amp; Raigarh </t>
  </si>
  <si>
    <t>2,VALVES CHAMBER</t>
  </si>
  <si>
    <t>Slab and Stair case Completed and Zink tank erection WIP</t>
  </si>
  <si>
    <t>1. Puremanikanth</t>
  </si>
  <si>
    <t>Sakra</t>
  </si>
  <si>
    <t>2,VALVES PENDING</t>
  </si>
  <si>
    <t>HARIKA INFRA,SUMIRAN ENTERPRISES</t>
  </si>
  <si>
    <t>Slab &amp; Stair case and Zink tank completed</t>
  </si>
  <si>
    <t>112mtr upto painting done</t>
  </si>
  <si>
    <t>Sarayjmuvari</t>
  </si>
  <si>
    <t>12,VALVES PENDING</t>
  </si>
  <si>
    <t>KHAYATHI AND AZADI ENTERPRISES</t>
  </si>
  <si>
    <t>116 mtr upto painting done</t>
  </si>
  <si>
    <t>Sheshapur Adharganj</t>
  </si>
  <si>
    <t>RAMPRABAV CONSTRUCTION,PR ENTERPRISES</t>
  </si>
  <si>
    <t>120mtr Upto painting done</t>
  </si>
  <si>
    <t>1. Shivpur khurd</t>
  </si>
  <si>
    <t>Slab Completed</t>
  </si>
  <si>
    <t xml:space="preserve">Sirsidih </t>
  </si>
  <si>
    <t>3,VALVES PENDING</t>
  </si>
  <si>
    <t>92mtr upto painting done</t>
  </si>
  <si>
    <t>1. Suryagarhjagannath</t>
  </si>
  <si>
    <t>130mtr upto painting done</t>
  </si>
  <si>
    <t>Utras</t>
  </si>
  <si>
    <t>RAMPRABAV CONSTRUCTION</t>
  </si>
  <si>
    <t>AS PER SITE(SITE &amp;JMR)</t>
  </si>
  <si>
    <t>HYDRO TEST JMR</t>
  </si>
  <si>
    <t>-</t>
  </si>
  <si>
    <t>COMPLETED</t>
  </si>
  <si>
    <t>PPIPE LINE COMPLETED</t>
  </si>
  <si>
    <t>(WIP)BALANCE</t>
  </si>
  <si>
    <t>TOTAL</t>
  </si>
  <si>
    <t>agency</t>
  </si>
  <si>
    <t>krishna powers and works( payment issue)</t>
  </si>
  <si>
    <t>tanish projects(payment issues)</t>
  </si>
  <si>
    <t>AGS CONSTRUCTION(PAYMENT ISSUE)</t>
  </si>
  <si>
    <t>SHUKLA CONSTRUCTION(ACTIVE)</t>
  </si>
  <si>
    <t>SUMIRAN ENTERPRISES(ACTIVE)</t>
  </si>
  <si>
    <t>MAHADEV ENTERPRISES(PAYMENT ISSUE)</t>
  </si>
  <si>
    <t>ROHIT ENTERPRISES(LEFT)</t>
  </si>
  <si>
    <t>OM ENTERPRISES(LEFT)</t>
  </si>
  <si>
    <t>RAMPRABAV CONSTRUCTION(ACTIVE)</t>
  </si>
  <si>
    <t>MADHAV REDDY (ACTIVE)</t>
  </si>
  <si>
    <t>Itwa(B2B)</t>
  </si>
  <si>
    <t>MECH TOOLS B2B</t>
  </si>
  <si>
    <t>RUDRA ENTERPRISES(TOO MUCH SLOW PROGRESS)</t>
  </si>
  <si>
    <t>tanish projects(payment issues),AGS CONSTRUCTION(PAYMENT ISSUE)</t>
  </si>
  <si>
    <t>1. Nevra(B2B)</t>
  </si>
  <si>
    <t>MECHTOOLS B2B</t>
  </si>
  <si>
    <t>MAA SHARDHA CONSTRUCTION(LEFT)</t>
  </si>
  <si>
    <t>SUMIRAN ENTERPRISES(ACTIVE)(WORK ORDER ISSUE)</t>
  </si>
  <si>
    <t>KHAYATHI AND AZADI ENTERPRISES(LEFT)</t>
  </si>
  <si>
    <t>DEEP CONSTRUCTION(WORK ORDER ISSUE)</t>
  </si>
  <si>
    <r>
      <t>pr enterprises(left)-</t>
    </r>
    <r>
      <rPr>
        <b/>
        <sz val="11"/>
        <color rgb="FFFF0000"/>
        <rFont val="Calibri"/>
        <family val="2"/>
        <scheme val="minor"/>
      </rPr>
      <t>15792</t>
    </r>
    <r>
      <rPr>
        <sz val="11"/>
        <color theme="1"/>
        <rFont val="Calibri"/>
        <family val="2"/>
        <scheme val="minor"/>
      </rPr>
      <t>,khayathi enterprises(left)-</t>
    </r>
    <r>
      <rPr>
        <b/>
        <sz val="11"/>
        <color rgb="FFFF0000"/>
        <rFont val="Calibri"/>
        <family val="2"/>
        <scheme val="minor"/>
      </rPr>
      <t>19126</t>
    </r>
    <r>
      <rPr>
        <sz val="11"/>
        <color theme="1"/>
        <rFont val="Calibri"/>
        <family val="2"/>
        <scheme val="minor"/>
      </rPr>
      <t>,ags construction-</t>
    </r>
    <r>
      <rPr>
        <b/>
        <sz val="11"/>
        <color rgb="FFFF0000"/>
        <rFont val="Calibri"/>
        <family val="2"/>
        <scheme val="minor"/>
      </rPr>
      <t>17525</t>
    </r>
    <r>
      <rPr>
        <sz val="11"/>
        <color theme="1"/>
        <rFont val="Calibri"/>
        <family val="2"/>
        <scheme val="minor"/>
      </rPr>
      <t>(payment issue),ak enterprises(left)-</t>
    </r>
    <r>
      <rPr>
        <b/>
        <sz val="11"/>
        <color rgb="FFFF0000"/>
        <rFont val="Calibri"/>
        <family val="2"/>
        <scheme val="minor"/>
      </rPr>
      <t>16260</t>
    </r>
  </si>
  <si>
    <r>
      <t>ROHIT ENTERPRISES(LEFT)/</t>
    </r>
    <r>
      <rPr>
        <b/>
        <sz val="11"/>
        <color rgb="FFFF0000"/>
        <rFont val="Calibri"/>
        <family val="2"/>
        <scheme val="minor"/>
      </rPr>
      <t>14780</t>
    </r>
  </si>
  <si>
    <r>
      <t>RUDRA ENTERPRISES(TOO MUCH SLOW PROGRESS)/</t>
    </r>
    <r>
      <rPr>
        <b/>
        <sz val="11"/>
        <color rgb="FFFF0000"/>
        <rFont val="Calibri"/>
        <family val="2"/>
        <scheme val="minor"/>
      </rPr>
      <t>6871</t>
    </r>
  </si>
  <si>
    <r>
      <t>tanish-</t>
    </r>
    <r>
      <rPr>
        <b/>
        <sz val="11"/>
        <color rgb="FFFF0000"/>
        <rFont val="Calibri"/>
        <family val="2"/>
        <scheme val="minor"/>
      </rPr>
      <t>36500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ags-</t>
    </r>
    <r>
      <rPr>
        <b/>
        <sz val="11"/>
        <color rgb="FFFF0000"/>
        <rFont val="Calibri"/>
        <family val="2"/>
        <scheme val="minor"/>
      </rPr>
      <t>21278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</si>
</sst>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indexed="81"/>
      <name val="Tahoma"/>
      <charset val="1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8">
    <xf numFmtId="0" fontId="0" fillId="0" borderId="0" xfId="0"/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</cellXfs>
  <cellStyles count="4">
    <cellStyle name="Bad" xfId="2" builtinId="27"/>
    <cellStyle name="Good" xfId="1" builtinId="26"/>
    <cellStyle name="Neutral 3" xf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wesh\MAGRAURA%20Distribution%20Network%20(4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1"/>
      <sheetName val="SAKRA JMR"/>
      <sheetName val="Sakra"/>
      <sheetName val="Hardoi"/>
      <sheetName val="Atarasand -PR E "/>
      <sheetName val="Atarasand -AK E"/>
      <sheetName val="Atarasand -AGS  "/>
      <sheetName val="Atarasand -Kyathi"/>
      <sheetName val="GEHRAULI"/>
      <sheetName val="MANGRAURA"/>
      <sheetName val="SESHPURADARGANJ"/>
      <sheetName val="SARAY JAMMUVARI (KAYTHI)"/>
      <sheetName val="SARAY JAMMUVARI(ajadi)"/>
      <sheetName val="purebhika"/>
      <sheetName val="PADAMPUR"/>
      <sheetName val="SURYAGARH JAGANNATH"/>
      <sheetName val="barasarai"/>
      <sheetName val="LAULI POKHATAKHAM"/>
      <sheetName val="mandha and bhoji"/>
      <sheetName val="SARSIDIH"/>
      <sheetName val="MALAAK"/>
      <sheetName val="shivapur khurd"/>
      <sheetName val="dehri digar"/>
      <sheetName val="puremanikanta"/>
      <sheetName val="chaundadhi &amp; daraouli"/>
      <sheetName val="kanasapatti"/>
      <sheetName val="Sheet2"/>
    </sheetNames>
    <sheetDataSet>
      <sheetData sheetId="0" refreshError="1">
        <row r="20">
          <cell r="F20">
            <v>15771</v>
          </cell>
        </row>
        <row r="30">
          <cell r="K30">
            <v>67</v>
          </cell>
        </row>
        <row r="32">
          <cell r="K32">
            <v>260</v>
          </cell>
        </row>
        <row r="36">
          <cell r="K36">
            <v>168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8"/>
  <sheetViews>
    <sheetView tabSelected="1" zoomScale="96" zoomScaleNormal="96" workbookViewId="0">
      <pane ySplit="3" topLeftCell="A4" activePane="bottomLeft" state="frozen"/>
      <selection pane="bottomLeft" activeCell="L12" sqref="L12"/>
    </sheetView>
  </sheetViews>
  <sheetFormatPr defaultRowHeight="15" x14ac:dyDescent="0.25"/>
  <cols>
    <col min="2" max="2" width="10.5703125" bestFit="1" customWidth="1"/>
    <col min="3" max="3" width="19.28515625" customWidth="1"/>
    <col min="4" max="4" width="12.7109375" customWidth="1"/>
    <col min="5" max="5" width="11.28515625" bestFit="1" customWidth="1"/>
    <col min="6" max="6" width="13.42578125" bestFit="1" customWidth="1"/>
    <col min="7" max="7" width="13" customWidth="1"/>
    <col min="8" max="8" width="11.28515625" customWidth="1"/>
    <col min="9" max="9" width="31.28515625" style="22" customWidth="1"/>
    <col min="10" max="10" width="17.7109375" style="22" customWidth="1"/>
    <col min="11" max="12" width="20.42578125" customWidth="1"/>
    <col min="13" max="13" width="10.85546875" customWidth="1"/>
    <col min="15" max="15" width="37.85546875" hidden="1" customWidth="1"/>
    <col min="16" max="16" width="21.42578125" customWidth="1"/>
    <col min="17" max="17" width="28.85546875" customWidth="1"/>
    <col min="18" max="18" width="24.28515625" customWidth="1"/>
  </cols>
  <sheetData>
    <row r="1" spans="1:18" ht="15" customHeight="1" x14ac:dyDescent="0.25">
      <c r="A1" s="14" t="s">
        <v>0</v>
      </c>
      <c r="B1" s="14" t="s">
        <v>1</v>
      </c>
      <c r="C1" s="14" t="s">
        <v>2</v>
      </c>
      <c r="D1" s="15" t="s">
        <v>3</v>
      </c>
      <c r="E1" s="15" t="s">
        <v>119</v>
      </c>
      <c r="F1" s="11" t="s">
        <v>4</v>
      </c>
      <c r="G1" s="11" t="s">
        <v>120</v>
      </c>
      <c r="H1" s="15" t="s">
        <v>5</v>
      </c>
      <c r="I1" s="32" t="s">
        <v>126</v>
      </c>
      <c r="J1" s="33"/>
      <c r="K1" s="11" t="s">
        <v>123</v>
      </c>
      <c r="L1" s="11" t="s">
        <v>6</v>
      </c>
      <c r="M1" s="15" t="s">
        <v>7</v>
      </c>
      <c r="N1" s="15"/>
      <c r="O1" s="16" t="s">
        <v>8</v>
      </c>
      <c r="P1" s="17" t="s">
        <v>9</v>
      </c>
      <c r="Q1" s="15" t="s">
        <v>10</v>
      </c>
      <c r="R1" s="11" t="s">
        <v>11</v>
      </c>
    </row>
    <row r="2" spans="1:18" ht="15" customHeight="1" x14ac:dyDescent="0.25">
      <c r="A2" s="14"/>
      <c r="B2" s="14"/>
      <c r="C2" s="14"/>
      <c r="D2" s="15"/>
      <c r="E2" s="15"/>
      <c r="F2" s="12"/>
      <c r="G2" s="12"/>
      <c r="H2" s="15"/>
      <c r="I2" s="34"/>
      <c r="J2" s="35"/>
      <c r="K2" s="12"/>
      <c r="L2" s="12"/>
      <c r="M2" s="15"/>
      <c r="N2" s="15"/>
      <c r="O2" s="16"/>
      <c r="P2" s="18"/>
      <c r="Q2" s="15"/>
      <c r="R2" s="12"/>
    </row>
    <row r="3" spans="1:18" ht="15" customHeight="1" x14ac:dyDescent="0.25">
      <c r="A3" s="17"/>
      <c r="B3" s="17"/>
      <c r="C3" s="17"/>
      <c r="D3" s="15"/>
      <c r="E3" s="15"/>
      <c r="F3" s="13"/>
      <c r="G3" s="13"/>
      <c r="H3" s="15"/>
      <c r="I3" s="36"/>
      <c r="J3" s="37"/>
      <c r="K3" s="13"/>
      <c r="L3" s="13"/>
      <c r="M3" s="19" t="s">
        <v>12</v>
      </c>
      <c r="N3" s="19" t="s">
        <v>13</v>
      </c>
      <c r="O3" s="16"/>
      <c r="P3" s="20"/>
      <c r="Q3" s="15"/>
      <c r="R3" s="13"/>
    </row>
    <row r="4" spans="1:18" ht="30" x14ac:dyDescent="0.25">
      <c r="A4" s="10">
        <v>1</v>
      </c>
      <c r="B4" s="10" t="s">
        <v>14</v>
      </c>
      <c r="C4" s="1" t="s">
        <v>15</v>
      </c>
      <c r="D4" s="5">
        <v>15451</v>
      </c>
      <c r="E4" s="5">
        <v>14651.4</v>
      </c>
      <c r="F4" s="10">
        <v>0</v>
      </c>
      <c r="G4" s="10">
        <f>+E4</f>
        <v>14651.4</v>
      </c>
      <c r="H4" s="10">
        <f>+D4-E4</f>
        <v>799.60000000000036</v>
      </c>
      <c r="I4" s="21" t="s">
        <v>127</v>
      </c>
      <c r="J4" s="21"/>
      <c r="K4" s="10" t="s">
        <v>122</v>
      </c>
      <c r="L4" s="10">
        <v>3</v>
      </c>
      <c r="M4" s="2">
        <v>320</v>
      </c>
      <c r="N4" s="2">
        <v>175</v>
      </c>
      <c r="O4" s="10" t="s">
        <v>16</v>
      </c>
      <c r="P4" s="1" t="s">
        <v>17</v>
      </c>
      <c r="Q4" s="3" t="s">
        <v>17</v>
      </c>
      <c r="R4" s="3" t="s">
        <v>17</v>
      </c>
    </row>
    <row r="5" spans="1:18" ht="75" x14ac:dyDescent="0.25">
      <c r="A5" s="10">
        <v>2</v>
      </c>
      <c r="B5" s="10" t="s">
        <v>14</v>
      </c>
      <c r="C5" s="4" t="s">
        <v>18</v>
      </c>
      <c r="D5" s="5">
        <v>68790</v>
      </c>
      <c r="E5" s="5">
        <v>52156.45</v>
      </c>
      <c r="F5" s="10"/>
      <c r="G5" s="10">
        <f>+E5</f>
        <v>52156.45</v>
      </c>
      <c r="H5" s="10">
        <f>+D5-E5</f>
        <v>16633.550000000003</v>
      </c>
      <c r="I5" s="21" t="s">
        <v>147</v>
      </c>
      <c r="J5" s="21"/>
      <c r="K5" s="10" t="s">
        <v>124</v>
      </c>
      <c r="L5" s="10" t="s">
        <v>19</v>
      </c>
      <c r="M5" s="5">
        <v>1666</v>
      </c>
      <c r="N5" s="5">
        <v>909</v>
      </c>
      <c r="O5" s="10" t="s">
        <v>20</v>
      </c>
      <c r="P5" s="4" t="s">
        <v>21</v>
      </c>
      <c r="Q5" s="24" t="s">
        <v>22</v>
      </c>
      <c r="R5" s="5" t="s">
        <v>23</v>
      </c>
    </row>
    <row r="6" spans="1:18" ht="31.5" x14ac:dyDescent="0.25">
      <c r="A6" s="10">
        <v>3</v>
      </c>
      <c r="B6" s="10" t="s">
        <v>14</v>
      </c>
      <c r="C6" s="4" t="s">
        <v>24</v>
      </c>
      <c r="D6" s="5">
        <v>22366</v>
      </c>
      <c r="E6" s="5">
        <v>20175.900000000001</v>
      </c>
      <c r="F6" s="10">
        <v>0</v>
      </c>
      <c r="G6" s="10">
        <f>+E6</f>
        <v>20175.900000000001</v>
      </c>
      <c r="H6" s="10">
        <f>+D6-E6</f>
        <v>2190.0999999999985</v>
      </c>
      <c r="I6" s="21" t="s">
        <v>128</v>
      </c>
      <c r="J6" s="21"/>
      <c r="K6" s="10" t="s">
        <v>122</v>
      </c>
      <c r="L6" s="10" t="s">
        <v>25</v>
      </c>
      <c r="M6" s="5">
        <v>568</v>
      </c>
      <c r="N6" s="5">
        <v>192</v>
      </c>
      <c r="O6" s="10" t="s">
        <v>26</v>
      </c>
      <c r="P6" s="4" t="s">
        <v>27</v>
      </c>
      <c r="Q6" s="25" t="s">
        <v>28</v>
      </c>
      <c r="R6" s="5" t="s">
        <v>23</v>
      </c>
    </row>
    <row r="7" spans="1:18" ht="30" x14ac:dyDescent="0.25">
      <c r="A7" s="10">
        <v>4</v>
      </c>
      <c r="B7" s="10" t="s">
        <v>14</v>
      </c>
      <c r="C7" s="1" t="s">
        <v>29</v>
      </c>
      <c r="D7" s="5">
        <v>23048</v>
      </c>
      <c r="E7" s="5">
        <f>17366.7+1466.7</f>
        <v>18833.400000000001</v>
      </c>
      <c r="F7" s="10">
        <v>0</v>
      </c>
      <c r="G7" s="10"/>
      <c r="H7" s="10">
        <f>+D7-E7</f>
        <v>4214.5999999999985</v>
      </c>
      <c r="I7" s="21" t="s">
        <v>129</v>
      </c>
      <c r="J7" s="21"/>
      <c r="K7" s="10" t="s">
        <v>122</v>
      </c>
      <c r="L7" s="10" t="s">
        <v>30</v>
      </c>
      <c r="M7" s="5">
        <v>538</v>
      </c>
      <c r="N7" s="5">
        <v>265</v>
      </c>
      <c r="O7" s="10" t="s">
        <v>31</v>
      </c>
      <c r="P7" s="1" t="s">
        <v>17</v>
      </c>
      <c r="Q7" s="24" t="s">
        <v>32</v>
      </c>
      <c r="R7" s="5" t="s">
        <v>33</v>
      </c>
    </row>
    <row r="8" spans="1:18" ht="31.5" x14ac:dyDescent="0.25">
      <c r="A8" s="10">
        <v>5</v>
      </c>
      <c r="B8" s="10" t="s">
        <v>14</v>
      </c>
      <c r="C8" s="1" t="s">
        <v>34</v>
      </c>
      <c r="D8" s="5">
        <v>24894</v>
      </c>
      <c r="E8" s="5">
        <v>24314.1</v>
      </c>
      <c r="F8" s="10">
        <v>0</v>
      </c>
      <c r="G8" s="10">
        <f>+E8</f>
        <v>24314.1</v>
      </c>
      <c r="H8" s="10">
        <f>+D8-E8</f>
        <v>579.90000000000146</v>
      </c>
      <c r="I8" s="21" t="s">
        <v>128</v>
      </c>
      <c r="J8" s="21"/>
      <c r="K8" s="10" t="s">
        <v>122</v>
      </c>
      <c r="L8" s="10" t="s">
        <v>35</v>
      </c>
      <c r="M8" s="5">
        <v>859</v>
      </c>
      <c r="N8" s="6">
        <f>151+200+123</f>
        <v>474</v>
      </c>
      <c r="O8" s="10" t="s">
        <v>26</v>
      </c>
      <c r="P8" s="1" t="s">
        <v>17</v>
      </c>
      <c r="Q8" s="1" t="s">
        <v>36</v>
      </c>
      <c r="R8" s="5" t="s">
        <v>33</v>
      </c>
    </row>
    <row r="9" spans="1:18" ht="31.5" customHeight="1" x14ac:dyDescent="0.25">
      <c r="A9" s="10">
        <v>6</v>
      </c>
      <c r="B9" s="10" t="s">
        <v>14</v>
      </c>
      <c r="C9" s="7" t="s">
        <v>37</v>
      </c>
      <c r="D9" s="5">
        <v>12750</v>
      </c>
      <c r="E9" s="5">
        <v>12398.1</v>
      </c>
      <c r="F9" s="10">
        <v>0</v>
      </c>
      <c r="G9" s="10">
        <f>+E9</f>
        <v>12398.1</v>
      </c>
      <c r="H9" s="10">
        <f>+D9-E9</f>
        <v>351.89999999999964</v>
      </c>
      <c r="I9" s="21" t="s">
        <v>130</v>
      </c>
      <c r="J9" s="21"/>
      <c r="K9" s="10" t="s">
        <v>122</v>
      </c>
      <c r="L9" s="10" t="s">
        <v>38</v>
      </c>
      <c r="M9" s="5">
        <v>356</v>
      </c>
      <c r="N9" s="5">
        <v>150</v>
      </c>
      <c r="O9" s="10" t="s">
        <v>39</v>
      </c>
      <c r="P9" s="7" t="s">
        <v>17</v>
      </c>
      <c r="Q9" s="7" t="s">
        <v>17</v>
      </c>
      <c r="R9" s="7" t="s">
        <v>17</v>
      </c>
    </row>
    <row r="10" spans="1:18" ht="15.75" x14ac:dyDescent="0.25">
      <c r="A10" s="10">
        <v>7</v>
      </c>
      <c r="B10" s="10" t="s">
        <v>14</v>
      </c>
      <c r="C10" s="1" t="s">
        <v>40</v>
      </c>
      <c r="D10" s="5">
        <v>19729</v>
      </c>
      <c r="E10" s="5">
        <v>16834.099999999999</v>
      </c>
      <c r="F10" s="10">
        <v>0</v>
      </c>
      <c r="G10" s="10">
        <f>+E10</f>
        <v>16834.099999999999</v>
      </c>
      <c r="H10" s="10">
        <f>+D10-E10</f>
        <v>2894.9000000000015</v>
      </c>
      <c r="I10" s="21" t="s">
        <v>131</v>
      </c>
      <c r="J10" s="21"/>
      <c r="K10" s="10" t="s">
        <v>122</v>
      </c>
      <c r="L10" s="10" t="s">
        <v>30</v>
      </c>
      <c r="M10" s="5">
        <v>442</v>
      </c>
      <c r="N10" s="5">
        <v>404</v>
      </c>
      <c r="O10" s="10" t="s">
        <v>41</v>
      </c>
      <c r="P10" s="1" t="s">
        <v>42</v>
      </c>
      <c r="Q10" s="7" t="s">
        <v>17</v>
      </c>
      <c r="R10" s="7" t="s">
        <v>17</v>
      </c>
    </row>
    <row r="11" spans="1:18" ht="30" x14ac:dyDescent="0.25">
      <c r="A11" s="10">
        <v>8</v>
      </c>
      <c r="B11" s="10" t="s">
        <v>14</v>
      </c>
      <c r="C11" s="1" t="s">
        <v>43</v>
      </c>
      <c r="D11" s="5">
        <v>17656</v>
      </c>
      <c r="E11" s="5">
        <v>17372.2</v>
      </c>
      <c r="F11" s="10">
        <v>0</v>
      </c>
      <c r="G11" s="10">
        <f>+E11</f>
        <v>17372.2</v>
      </c>
      <c r="H11" s="10">
        <f>+D11-E11</f>
        <v>283.79999999999927</v>
      </c>
      <c r="I11" s="21" t="s">
        <v>132</v>
      </c>
      <c r="J11" s="21"/>
      <c r="K11" s="10" t="s">
        <v>122</v>
      </c>
      <c r="L11" s="10" t="s">
        <v>30</v>
      </c>
      <c r="M11" s="5">
        <v>429</v>
      </c>
      <c r="N11" s="5">
        <v>192</v>
      </c>
      <c r="O11" s="10" t="s">
        <v>44</v>
      </c>
      <c r="P11" s="1" t="s">
        <v>42</v>
      </c>
      <c r="Q11" s="7" t="s">
        <v>17</v>
      </c>
      <c r="R11" s="7" t="s">
        <v>17</v>
      </c>
    </row>
    <row r="12" spans="1:18" ht="15.75" x14ac:dyDescent="0.25">
      <c r="A12" s="26">
        <v>9</v>
      </c>
      <c r="B12" s="26" t="s">
        <v>14</v>
      </c>
      <c r="C12" s="1" t="s">
        <v>45</v>
      </c>
      <c r="D12" s="2">
        <v>13800</v>
      </c>
      <c r="E12" s="2">
        <v>7610</v>
      </c>
      <c r="F12" s="10">
        <f>+E12</f>
        <v>7610</v>
      </c>
      <c r="G12" s="10"/>
      <c r="H12" s="10">
        <f>+D12-E12</f>
        <v>6190</v>
      </c>
      <c r="I12" s="21" t="s">
        <v>133</v>
      </c>
      <c r="J12" s="21"/>
      <c r="K12" s="10" t="s">
        <v>5</v>
      </c>
      <c r="L12" s="10" t="s">
        <v>46</v>
      </c>
      <c r="M12" s="2">
        <v>485</v>
      </c>
      <c r="N12" s="2">
        <v>152</v>
      </c>
      <c r="O12" s="10" t="s">
        <v>47</v>
      </c>
      <c r="P12" s="1" t="s">
        <v>48</v>
      </c>
      <c r="Q12" s="7" t="s">
        <v>17</v>
      </c>
      <c r="R12" s="7" t="s">
        <v>17</v>
      </c>
    </row>
    <row r="13" spans="1:18" ht="31.5" x14ac:dyDescent="0.25">
      <c r="A13" s="10">
        <v>10</v>
      </c>
      <c r="B13" s="10" t="s">
        <v>14</v>
      </c>
      <c r="C13" s="1" t="s">
        <v>49</v>
      </c>
      <c r="D13" s="5">
        <v>19854</v>
      </c>
      <c r="E13" s="5">
        <v>12154.900000000001</v>
      </c>
      <c r="F13" s="10"/>
      <c r="G13" s="10">
        <f>+E13</f>
        <v>12154.900000000001</v>
      </c>
      <c r="H13" s="10">
        <f>+D13-E13</f>
        <v>7699.0999999999985</v>
      </c>
      <c r="I13" s="21" t="s">
        <v>128</v>
      </c>
      <c r="J13" s="21"/>
      <c r="K13" s="10" t="s">
        <v>124</v>
      </c>
      <c r="L13" s="10" t="s">
        <v>35</v>
      </c>
      <c r="M13" s="5">
        <v>368</v>
      </c>
      <c r="N13" s="5">
        <v>63</v>
      </c>
      <c r="O13" s="10" t="s">
        <v>26</v>
      </c>
      <c r="P13" s="1" t="s">
        <v>50</v>
      </c>
      <c r="Q13" s="1" t="s">
        <v>51</v>
      </c>
      <c r="R13" s="7" t="s">
        <v>17</v>
      </c>
    </row>
    <row r="14" spans="1:18" ht="60" x14ac:dyDescent="0.25">
      <c r="A14" s="10">
        <v>11</v>
      </c>
      <c r="B14" s="10" t="s">
        <v>14</v>
      </c>
      <c r="C14" s="8" t="s">
        <v>52</v>
      </c>
      <c r="D14" s="5">
        <v>21320</v>
      </c>
      <c r="E14" s="5">
        <v>15757.3</v>
      </c>
      <c r="F14" s="10">
        <f>+E14-12988.3</f>
        <v>2769</v>
      </c>
      <c r="G14" s="10">
        <v>12988</v>
      </c>
      <c r="H14" s="10">
        <f>+D14-E14</f>
        <v>5562.7000000000007</v>
      </c>
      <c r="I14" s="21" t="s">
        <v>148</v>
      </c>
      <c r="J14" s="21" t="s">
        <v>149</v>
      </c>
      <c r="K14" s="10" t="s">
        <v>124</v>
      </c>
      <c r="L14" s="10" t="s">
        <v>53</v>
      </c>
      <c r="M14" s="5">
        <v>500</v>
      </c>
      <c r="N14" s="6">
        <f>131+40</f>
        <v>171</v>
      </c>
      <c r="O14" s="10" t="s">
        <v>54</v>
      </c>
      <c r="P14" s="8" t="s">
        <v>55</v>
      </c>
      <c r="Q14" s="24" t="s">
        <v>17</v>
      </c>
      <c r="R14" s="24" t="s">
        <v>17</v>
      </c>
    </row>
    <row r="15" spans="1:18" ht="31.5" x14ac:dyDescent="0.25">
      <c r="A15" s="10">
        <v>12</v>
      </c>
      <c r="B15" s="10" t="s">
        <v>14</v>
      </c>
      <c r="C15" s="1" t="s">
        <v>56</v>
      </c>
      <c r="D15" s="5">
        <v>14296</v>
      </c>
      <c r="E15" s="5">
        <v>13553</v>
      </c>
      <c r="F15" s="10">
        <v>0</v>
      </c>
      <c r="G15" s="10">
        <f>+E15</f>
        <v>13553</v>
      </c>
      <c r="H15" s="10">
        <f>+D15-E15</f>
        <v>743</v>
      </c>
      <c r="I15" s="21" t="s">
        <v>134</v>
      </c>
      <c r="J15" s="21"/>
      <c r="K15" s="10" t="s">
        <v>122</v>
      </c>
      <c r="L15" s="10" t="s">
        <v>30</v>
      </c>
      <c r="M15" s="5">
        <v>553</v>
      </c>
      <c r="N15" s="5">
        <v>250</v>
      </c>
      <c r="O15" s="10" t="s">
        <v>57</v>
      </c>
      <c r="P15" s="1" t="s">
        <v>27</v>
      </c>
      <c r="Q15" s="25" t="s">
        <v>58</v>
      </c>
      <c r="R15" s="5" t="s">
        <v>59</v>
      </c>
    </row>
    <row r="16" spans="1:18" ht="30" x14ac:dyDescent="0.25">
      <c r="A16" s="10">
        <v>13</v>
      </c>
      <c r="B16" s="10" t="s">
        <v>14</v>
      </c>
      <c r="C16" s="4" t="s">
        <v>60</v>
      </c>
      <c r="D16" s="5">
        <v>8526</v>
      </c>
      <c r="E16" s="5">
        <v>8054.4000000000015</v>
      </c>
      <c r="F16" s="10">
        <v>0</v>
      </c>
      <c r="G16" s="10" t="s">
        <v>121</v>
      </c>
      <c r="H16" s="10">
        <f>+D16-E16</f>
        <v>471.59999999999854</v>
      </c>
      <c r="I16" s="21" t="s">
        <v>135</v>
      </c>
      <c r="J16" s="21"/>
      <c r="K16" s="10" t="s">
        <v>122</v>
      </c>
      <c r="L16" s="10" t="s">
        <v>30</v>
      </c>
      <c r="M16" s="5">
        <v>577</v>
      </c>
      <c r="N16" s="5">
        <v>150</v>
      </c>
      <c r="O16" s="10" t="s">
        <v>61</v>
      </c>
      <c r="P16" s="4" t="s">
        <v>62</v>
      </c>
      <c r="Q16" s="25" t="s">
        <v>63</v>
      </c>
      <c r="R16" s="5" t="s">
        <v>64</v>
      </c>
    </row>
    <row r="17" spans="1:18" ht="15.75" x14ac:dyDescent="0.25">
      <c r="A17" s="10">
        <v>14</v>
      </c>
      <c r="B17" s="10" t="s">
        <v>14</v>
      </c>
      <c r="C17" s="1" t="s">
        <v>65</v>
      </c>
      <c r="D17" s="5">
        <v>24211</v>
      </c>
      <c r="E17" s="5">
        <f>16506.9+4224.2</f>
        <v>20731.100000000002</v>
      </c>
      <c r="F17" s="10">
        <v>0</v>
      </c>
      <c r="G17" s="10">
        <f>+E17</f>
        <v>20731.100000000002</v>
      </c>
      <c r="H17" s="10">
        <f>+D17-E17</f>
        <v>3479.8999999999978</v>
      </c>
      <c r="I17" s="21" t="s">
        <v>136</v>
      </c>
      <c r="J17" s="21"/>
      <c r="K17" s="10" t="s">
        <v>122</v>
      </c>
      <c r="L17" s="10" t="s">
        <v>38</v>
      </c>
      <c r="M17" s="5">
        <v>404</v>
      </c>
      <c r="N17" s="6">
        <v>400</v>
      </c>
      <c r="O17" s="10" t="s">
        <v>66</v>
      </c>
      <c r="P17" s="1" t="s">
        <v>17</v>
      </c>
      <c r="Q17" s="24" t="s">
        <v>17</v>
      </c>
      <c r="R17" s="24" t="s">
        <v>17</v>
      </c>
    </row>
    <row r="18" spans="1:18" ht="15.75" x14ac:dyDescent="0.25">
      <c r="A18" s="10">
        <v>15</v>
      </c>
      <c r="B18" s="10" t="s">
        <v>14</v>
      </c>
      <c r="C18" s="8" t="s">
        <v>137</v>
      </c>
      <c r="D18" s="5">
        <v>27655</v>
      </c>
      <c r="E18" s="5">
        <v>0</v>
      </c>
      <c r="F18" s="10"/>
      <c r="G18" s="10"/>
      <c r="H18" s="10">
        <f>+D18-E18</f>
        <v>27655</v>
      </c>
      <c r="I18" s="21" t="s">
        <v>138</v>
      </c>
      <c r="J18" s="21"/>
      <c r="K18" s="10"/>
      <c r="L18" s="10"/>
      <c r="M18" s="9">
        <v>0</v>
      </c>
      <c r="N18" s="9">
        <v>0</v>
      </c>
      <c r="O18" s="10"/>
      <c r="P18" s="8" t="s">
        <v>67</v>
      </c>
      <c r="Q18" s="8" t="s">
        <v>67</v>
      </c>
      <c r="R18" s="8" t="s">
        <v>67</v>
      </c>
    </row>
    <row r="19" spans="1:18" ht="15.75" x14ac:dyDescent="0.25">
      <c r="A19" s="10">
        <v>16</v>
      </c>
      <c r="B19" s="10" t="s">
        <v>14</v>
      </c>
      <c r="C19" s="1" t="s">
        <v>68</v>
      </c>
      <c r="D19" s="5">
        <v>12300</v>
      </c>
      <c r="E19" s="5">
        <v>12440.9</v>
      </c>
      <c r="F19" s="10">
        <v>0</v>
      </c>
      <c r="G19" s="10">
        <f>+E19</f>
        <v>12440.9</v>
      </c>
      <c r="H19" s="10">
        <f>+D19-E19</f>
        <v>-140.89999999999964</v>
      </c>
      <c r="I19" s="21" t="s">
        <v>130</v>
      </c>
      <c r="J19" s="21"/>
      <c r="K19" s="10" t="s">
        <v>122</v>
      </c>
      <c r="L19" s="10" t="s">
        <v>38</v>
      </c>
      <c r="M19" s="5">
        <v>390</v>
      </c>
      <c r="N19" s="5">
        <v>134</v>
      </c>
      <c r="O19" s="10" t="s">
        <v>39</v>
      </c>
      <c r="P19" s="1" t="s">
        <v>42</v>
      </c>
      <c r="Q19" s="1" t="s">
        <v>17</v>
      </c>
      <c r="R19" s="1" t="s">
        <v>17</v>
      </c>
    </row>
    <row r="20" spans="1:18" ht="47.25" x14ac:dyDescent="0.25">
      <c r="A20" s="26">
        <v>17</v>
      </c>
      <c r="B20" s="26" t="s">
        <v>14</v>
      </c>
      <c r="C20" s="4" t="s">
        <v>69</v>
      </c>
      <c r="D20" s="2">
        <v>52702</v>
      </c>
      <c r="E20" s="2">
        <v>20237</v>
      </c>
      <c r="F20" s="10">
        <f>+E20</f>
        <v>20237</v>
      </c>
      <c r="G20" s="10"/>
      <c r="H20" s="10">
        <f>+D20-E20</f>
        <v>32465</v>
      </c>
      <c r="I20" s="21" t="s">
        <v>139</v>
      </c>
      <c r="J20" s="21"/>
      <c r="K20" s="10" t="s">
        <v>124</v>
      </c>
      <c r="L20" s="10" t="s">
        <v>70</v>
      </c>
      <c r="M20" s="5">
        <v>1255</v>
      </c>
      <c r="N20" s="5">
        <v>180</v>
      </c>
      <c r="O20" s="10" t="s">
        <v>71</v>
      </c>
      <c r="P20" s="4" t="s">
        <v>17</v>
      </c>
      <c r="Q20" s="1" t="s">
        <v>17</v>
      </c>
      <c r="R20" s="1" t="s">
        <v>17</v>
      </c>
    </row>
    <row r="21" spans="1:18" ht="15.75" x14ac:dyDescent="0.25">
      <c r="A21" s="10">
        <v>18</v>
      </c>
      <c r="B21" s="10" t="s">
        <v>14</v>
      </c>
      <c r="C21" s="1" t="s">
        <v>72</v>
      </c>
      <c r="D21" s="5">
        <v>25451</v>
      </c>
      <c r="E21" s="5">
        <v>23620.9</v>
      </c>
      <c r="F21" s="10">
        <v>0</v>
      </c>
      <c r="G21" s="10">
        <f>+E21</f>
        <v>23620.9</v>
      </c>
      <c r="H21" s="10">
        <f>+D21-E21</f>
        <v>1830.0999999999985</v>
      </c>
      <c r="I21" s="21" t="s">
        <v>130</v>
      </c>
      <c r="J21" s="21"/>
      <c r="K21" s="10" t="s">
        <v>122</v>
      </c>
      <c r="L21" s="10" t="s">
        <v>38</v>
      </c>
      <c r="M21" s="2">
        <v>619</v>
      </c>
      <c r="N21" s="2">
        <f>+[1]Summary!$K$32</f>
        <v>260</v>
      </c>
      <c r="O21" s="10" t="s">
        <v>39</v>
      </c>
      <c r="P21" s="1" t="s">
        <v>42</v>
      </c>
      <c r="Q21" s="24" t="s">
        <v>73</v>
      </c>
      <c r="R21" s="5" t="s">
        <v>74</v>
      </c>
    </row>
    <row r="22" spans="1:18" ht="47.25" x14ac:dyDescent="0.25">
      <c r="A22" s="10">
        <v>19</v>
      </c>
      <c r="B22" s="10" t="s">
        <v>14</v>
      </c>
      <c r="C22" s="8" t="s">
        <v>75</v>
      </c>
      <c r="D22" s="5">
        <v>57778</v>
      </c>
      <c r="E22" s="5">
        <f>22447.5+11740.3+15948+2502.9</f>
        <v>52638.700000000004</v>
      </c>
      <c r="F22" s="10">
        <v>0</v>
      </c>
      <c r="G22" s="10">
        <f>+E22</f>
        <v>52638.700000000004</v>
      </c>
      <c r="H22" s="10">
        <f>+D22-E22</f>
        <v>5139.2999999999956</v>
      </c>
      <c r="I22" s="21" t="s">
        <v>140</v>
      </c>
      <c r="J22" s="21" t="s">
        <v>150</v>
      </c>
      <c r="K22" s="10" t="s">
        <v>124</v>
      </c>
      <c r="L22" s="10" t="s">
        <v>76</v>
      </c>
      <c r="M22" s="5">
        <v>1131</v>
      </c>
      <c r="N22" s="6">
        <f>330+150</f>
        <v>480</v>
      </c>
      <c r="O22" s="10" t="s">
        <v>77</v>
      </c>
      <c r="P22" s="8" t="s">
        <v>78</v>
      </c>
      <c r="Q22" s="25" t="s">
        <v>79</v>
      </c>
      <c r="R22" s="27" t="s">
        <v>80</v>
      </c>
    </row>
    <row r="23" spans="1:18" ht="31.5" x14ac:dyDescent="0.25">
      <c r="A23" s="10">
        <v>20</v>
      </c>
      <c r="B23" s="10" t="s">
        <v>14</v>
      </c>
      <c r="C23" s="7" t="s">
        <v>81</v>
      </c>
      <c r="D23" s="5">
        <v>20705</v>
      </c>
      <c r="E23" s="5">
        <v>17855.5</v>
      </c>
      <c r="F23" s="10">
        <v>0</v>
      </c>
      <c r="G23" s="10">
        <f>+E23</f>
        <v>17855.5</v>
      </c>
      <c r="H23" s="10">
        <f>+D23-E23</f>
        <v>2849.5</v>
      </c>
      <c r="I23" s="21" t="s">
        <v>130</v>
      </c>
      <c r="J23" s="21"/>
      <c r="K23" s="10" t="s">
        <v>122</v>
      </c>
      <c r="L23" s="10" t="s">
        <v>38</v>
      </c>
      <c r="M23" s="5">
        <v>562</v>
      </c>
      <c r="N23" s="5">
        <f>196+70</f>
        <v>266</v>
      </c>
      <c r="O23" s="10" t="s">
        <v>39</v>
      </c>
      <c r="P23" s="7" t="s">
        <v>82</v>
      </c>
      <c r="Q23" s="24" t="s">
        <v>17</v>
      </c>
      <c r="R23" s="24" t="s">
        <v>17</v>
      </c>
    </row>
    <row r="24" spans="1:18" ht="15.75" x14ac:dyDescent="0.25">
      <c r="A24" s="26">
        <v>21</v>
      </c>
      <c r="B24" s="26" t="s">
        <v>14</v>
      </c>
      <c r="C24" s="7" t="s">
        <v>83</v>
      </c>
      <c r="D24" s="2">
        <v>18915</v>
      </c>
      <c r="E24" s="2">
        <v>13826</v>
      </c>
      <c r="F24" s="10">
        <v>0</v>
      </c>
      <c r="G24" s="10" t="s">
        <v>121</v>
      </c>
      <c r="H24" s="10">
        <f>+D24-E24</f>
        <v>5089</v>
      </c>
      <c r="I24" s="21" t="s">
        <v>128</v>
      </c>
      <c r="J24" s="21"/>
      <c r="K24" s="10" t="s">
        <v>124</v>
      </c>
      <c r="L24" s="10" t="s">
        <v>113</v>
      </c>
      <c r="M24" s="2">
        <v>423</v>
      </c>
      <c r="N24" s="2">
        <v>200</v>
      </c>
      <c r="O24" s="10" t="s">
        <v>84</v>
      </c>
      <c r="P24" s="7" t="s">
        <v>85</v>
      </c>
      <c r="Q24" s="28" t="s">
        <v>86</v>
      </c>
      <c r="R24" s="5" t="s">
        <v>33</v>
      </c>
    </row>
    <row r="25" spans="1:18" ht="30" x14ac:dyDescent="0.25">
      <c r="A25" s="10">
        <v>22</v>
      </c>
      <c r="B25" s="10" t="s">
        <v>14</v>
      </c>
      <c r="C25" s="1" t="s">
        <v>87</v>
      </c>
      <c r="D25" s="5">
        <v>18508</v>
      </c>
      <c r="E25" s="5">
        <v>16317.3</v>
      </c>
      <c r="F25" s="10">
        <v>0</v>
      </c>
      <c r="G25" s="10" t="s">
        <v>121</v>
      </c>
      <c r="H25" s="10">
        <f>+D25-E25</f>
        <v>2190.7000000000007</v>
      </c>
      <c r="I25" s="21" t="s">
        <v>135</v>
      </c>
      <c r="J25" s="21"/>
      <c r="K25" s="10" t="s">
        <v>124</v>
      </c>
      <c r="L25" s="10" t="s">
        <v>19</v>
      </c>
      <c r="M25" s="5">
        <v>534</v>
      </c>
      <c r="N25" s="6">
        <v>300</v>
      </c>
      <c r="O25" s="10" t="s">
        <v>88</v>
      </c>
      <c r="P25" s="1" t="s">
        <v>62</v>
      </c>
      <c r="Q25" s="24" t="s">
        <v>89</v>
      </c>
      <c r="R25" s="5" t="s">
        <v>33</v>
      </c>
    </row>
    <row r="26" spans="1:18" ht="15.75" x14ac:dyDescent="0.25">
      <c r="A26" s="10">
        <v>23</v>
      </c>
      <c r="B26" s="10" t="s">
        <v>14</v>
      </c>
      <c r="C26" s="1" t="s">
        <v>141</v>
      </c>
      <c r="D26" s="5">
        <v>13711</v>
      </c>
      <c r="E26" s="5">
        <v>0</v>
      </c>
      <c r="F26" s="10"/>
      <c r="G26" s="10"/>
      <c r="H26" s="10">
        <f>+D26-E26</f>
        <v>13711</v>
      </c>
      <c r="I26" s="21" t="s">
        <v>142</v>
      </c>
      <c r="J26" s="21"/>
      <c r="K26" s="10"/>
      <c r="L26" s="10"/>
      <c r="M26" s="9"/>
      <c r="N26" s="23"/>
      <c r="O26" s="10"/>
      <c r="P26" s="1" t="s">
        <v>67</v>
      </c>
      <c r="Q26" s="24" t="s">
        <v>67</v>
      </c>
      <c r="R26" s="24" t="s">
        <v>67</v>
      </c>
    </row>
    <row r="27" spans="1:18" ht="30" x14ac:dyDescent="0.25">
      <c r="A27" s="10">
        <v>24</v>
      </c>
      <c r="B27" s="10" t="s">
        <v>14</v>
      </c>
      <c r="C27" s="8" t="s">
        <v>90</v>
      </c>
      <c r="D27" s="5">
        <v>13834</v>
      </c>
      <c r="E27" s="5">
        <v>11825</v>
      </c>
      <c r="F27" s="10">
        <v>0</v>
      </c>
      <c r="G27" s="10">
        <f>+E27</f>
        <v>11825</v>
      </c>
      <c r="H27" s="10">
        <f>+D27-E27</f>
        <v>2009</v>
      </c>
      <c r="I27" s="21" t="s">
        <v>143</v>
      </c>
      <c r="J27" s="21"/>
      <c r="K27" s="10" t="s">
        <v>122</v>
      </c>
      <c r="L27" s="10">
        <v>2</v>
      </c>
      <c r="M27" s="5">
        <v>390</v>
      </c>
      <c r="N27" s="6">
        <v>91</v>
      </c>
      <c r="O27" s="10" t="s">
        <v>91</v>
      </c>
      <c r="P27" s="8" t="s">
        <v>92</v>
      </c>
      <c r="Q27" s="24" t="s">
        <v>17</v>
      </c>
      <c r="R27" s="24" t="s">
        <v>17</v>
      </c>
    </row>
    <row r="28" spans="1:18" ht="15.75" x14ac:dyDescent="0.25">
      <c r="A28" s="10">
        <v>25</v>
      </c>
      <c r="B28" s="10" t="s">
        <v>14</v>
      </c>
      <c r="C28" s="8" t="s">
        <v>93</v>
      </c>
      <c r="D28" s="5">
        <v>17220</v>
      </c>
      <c r="E28" s="5">
        <v>7083.8999999999987</v>
      </c>
      <c r="F28" s="10">
        <v>0</v>
      </c>
      <c r="G28" s="10">
        <f>+E28</f>
        <v>7083.8999999999987</v>
      </c>
      <c r="H28" s="10">
        <f>+D28-E28</f>
        <v>10136.100000000002</v>
      </c>
      <c r="I28" s="21" t="s">
        <v>130</v>
      </c>
      <c r="J28" s="21"/>
      <c r="K28" s="10" t="s">
        <v>5</v>
      </c>
      <c r="L28" s="10" t="s">
        <v>30</v>
      </c>
      <c r="M28" s="2">
        <v>248</v>
      </c>
      <c r="N28" s="2">
        <v>30</v>
      </c>
      <c r="O28" s="10" t="s">
        <v>39</v>
      </c>
      <c r="P28" s="8" t="s">
        <v>85</v>
      </c>
      <c r="Q28" s="24" t="s">
        <v>17</v>
      </c>
      <c r="R28" s="24" t="s">
        <v>17</v>
      </c>
    </row>
    <row r="29" spans="1:18" ht="47.25" x14ac:dyDescent="0.25">
      <c r="A29" s="10">
        <v>26</v>
      </c>
      <c r="B29" s="10" t="s">
        <v>14</v>
      </c>
      <c r="C29" s="7" t="s">
        <v>94</v>
      </c>
      <c r="D29" s="5">
        <v>29373</v>
      </c>
      <c r="E29" s="5">
        <v>26265.5</v>
      </c>
      <c r="F29" s="10">
        <v>0</v>
      </c>
      <c r="G29" s="10">
        <f>+E29</f>
        <v>26265.5</v>
      </c>
      <c r="H29" s="10">
        <f>+D29-E29</f>
        <v>3107.5</v>
      </c>
      <c r="I29" s="21" t="s">
        <v>128</v>
      </c>
      <c r="J29" s="21"/>
      <c r="K29" s="10" t="s">
        <v>122</v>
      </c>
      <c r="L29" s="10" t="s">
        <v>95</v>
      </c>
      <c r="M29" s="5">
        <v>507</v>
      </c>
      <c r="N29" s="5">
        <v>303</v>
      </c>
      <c r="O29" s="10" t="s">
        <v>26</v>
      </c>
      <c r="P29" s="7" t="s">
        <v>96</v>
      </c>
      <c r="Q29" s="24" t="s">
        <v>17</v>
      </c>
      <c r="R29" s="24" t="s">
        <v>17</v>
      </c>
    </row>
    <row r="30" spans="1:18" ht="15.75" x14ac:dyDescent="0.25">
      <c r="A30" s="10">
        <v>27</v>
      </c>
      <c r="B30" s="10" t="s">
        <v>14</v>
      </c>
      <c r="C30" s="1" t="s">
        <v>97</v>
      </c>
      <c r="D30" s="5">
        <v>11769</v>
      </c>
      <c r="E30" s="5">
        <v>9732.3000000000011</v>
      </c>
      <c r="F30" s="10">
        <v>0</v>
      </c>
      <c r="G30" s="10">
        <f>+E30</f>
        <v>9732.3000000000011</v>
      </c>
      <c r="H30" s="10">
        <f>+D30-E30</f>
        <v>2036.6999999999989</v>
      </c>
      <c r="I30" s="21" t="s">
        <v>130</v>
      </c>
      <c r="J30" s="21"/>
      <c r="K30" s="10" t="s">
        <v>122</v>
      </c>
      <c r="L30" s="10" t="s">
        <v>38</v>
      </c>
      <c r="M30" s="2">
        <v>367</v>
      </c>
      <c r="N30" s="2">
        <v>235</v>
      </c>
      <c r="O30" s="10" t="s">
        <v>39</v>
      </c>
      <c r="P30" s="1" t="s">
        <v>17</v>
      </c>
      <c r="Q30" s="24" t="s">
        <v>17</v>
      </c>
      <c r="R30" s="24" t="s">
        <v>17</v>
      </c>
    </row>
    <row r="31" spans="1:18" ht="45" x14ac:dyDescent="0.25">
      <c r="A31" s="10">
        <v>28</v>
      </c>
      <c r="B31" s="10" t="s">
        <v>14</v>
      </c>
      <c r="C31" s="8" t="s">
        <v>98</v>
      </c>
      <c r="D31" s="5">
        <v>19922</v>
      </c>
      <c r="E31" s="5">
        <v>17330</v>
      </c>
      <c r="F31" s="10">
        <f>+E31-15734</f>
        <v>1596</v>
      </c>
      <c r="G31" s="10">
        <f>+E31-F31</f>
        <v>15734</v>
      </c>
      <c r="H31" s="10">
        <f>+D31-E31</f>
        <v>2592</v>
      </c>
      <c r="I31" s="21" t="s">
        <v>144</v>
      </c>
      <c r="J31" s="21"/>
      <c r="K31" s="10" t="s">
        <v>5</v>
      </c>
      <c r="L31" s="10" t="s">
        <v>99</v>
      </c>
      <c r="M31" s="5">
        <v>624</v>
      </c>
      <c r="N31" s="5">
        <v>295</v>
      </c>
      <c r="O31" s="10" t="s">
        <v>100</v>
      </c>
      <c r="P31" s="8" t="s">
        <v>101</v>
      </c>
      <c r="Q31" s="24" t="s">
        <v>102</v>
      </c>
      <c r="R31" s="5" t="s">
        <v>33</v>
      </c>
    </row>
    <row r="32" spans="1:18" ht="30" x14ac:dyDescent="0.25">
      <c r="A32" s="10">
        <v>29</v>
      </c>
      <c r="B32" s="10" t="s">
        <v>14</v>
      </c>
      <c r="C32" s="7" t="s">
        <v>103</v>
      </c>
      <c r="D32" s="5">
        <v>30140</v>
      </c>
      <c r="E32" s="5">
        <v>14770</v>
      </c>
      <c r="F32" s="10">
        <f>+E32-8404.6</f>
        <v>6365.4</v>
      </c>
      <c r="G32" s="10">
        <f>+E32-8404.6</f>
        <v>6365.4</v>
      </c>
      <c r="H32" s="10">
        <f>+D32-E32</f>
        <v>15370</v>
      </c>
      <c r="I32" s="21" t="s">
        <v>145</v>
      </c>
      <c r="J32" s="21"/>
      <c r="K32" s="10" t="s">
        <v>5</v>
      </c>
      <c r="L32" s="10" t="s">
        <v>104</v>
      </c>
      <c r="M32" s="5">
        <v>839</v>
      </c>
      <c r="N32" s="5">
        <f>+[1]Summary!$K$30</f>
        <v>67</v>
      </c>
      <c r="O32" s="10" t="s">
        <v>105</v>
      </c>
      <c r="P32" s="7" t="s">
        <v>62</v>
      </c>
      <c r="Q32" s="24" t="s">
        <v>106</v>
      </c>
      <c r="R32" s="5" t="s">
        <v>33</v>
      </c>
    </row>
    <row r="33" spans="1:18" ht="31.5" x14ac:dyDescent="0.25">
      <c r="A33" s="10">
        <v>30</v>
      </c>
      <c r="B33" s="10" t="s">
        <v>14</v>
      </c>
      <c r="C33" s="7" t="s">
        <v>107</v>
      </c>
      <c r="D33" s="5">
        <v>13374</v>
      </c>
      <c r="E33" s="5">
        <v>13311.499999999998</v>
      </c>
      <c r="F33" s="10">
        <v>0</v>
      </c>
      <c r="G33" s="10"/>
      <c r="H33" s="10">
        <f>+D33-E33</f>
        <v>62.500000000001819</v>
      </c>
      <c r="I33" s="21" t="s">
        <v>135</v>
      </c>
      <c r="J33" s="21"/>
      <c r="K33" s="10" t="s">
        <v>122</v>
      </c>
      <c r="L33" s="10" t="s">
        <v>38</v>
      </c>
      <c r="M33" s="5">
        <v>385</v>
      </c>
      <c r="N33" s="5">
        <v>285</v>
      </c>
      <c r="O33" s="21" t="s">
        <v>108</v>
      </c>
      <c r="P33" s="7" t="s">
        <v>62</v>
      </c>
      <c r="Q33" s="24" t="s">
        <v>109</v>
      </c>
      <c r="R33" s="5" t="s">
        <v>33</v>
      </c>
    </row>
    <row r="34" spans="1:18" ht="15.75" x14ac:dyDescent="0.25">
      <c r="A34" s="10">
        <v>31</v>
      </c>
      <c r="B34" s="10" t="s">
        <v>14</v>
      </c>
      <c r="C34" s="1" t="s">
        <v>110</v>
      </c>
      <c r="D34" s="5">
        <v>10338</v>
      </c>
      <c r="E34" s="5">
        <v>9045.6</v>
      </c>
      <c r="F34" s="10">
        <v>0</v>
      </c>
      <c r="G34" s="10">
        <f>+E34</f>
        <v>9045.6</v>
      </c>
      <c r="H34" s="10">
        <f>+D34-E34</f>
        <v>1292.3999999999996</v>
      </c>
      <c r="I34" s="21" t="s">
        <v>130</v>
      </c>
      <c r="J34" s="21"/>
      <c r="K34" s="10" t="s">
        <v>122</v>
      </c>
      <c r="L34" s="10" t="s">
        <v>38</v>
      </c>
      <c r="M34" s="2">
        <v>272</v>
      </c>
      <c r="N34" s="2">
        <f>+[1]Summary!$K$36</f>
        <v>168</v>
      </c>
      <c r="O34" s="10" t="s">
        <v>39</v>
      </c>
      <c r="P34" s="1" t="s">
        <v>111</v>
      </c>
      <c r="Q34" s="24" t="s">
        <v>17</v>
      </c>
      <c r="R34" s="5" t="s">
        <v>17</v>
      </c>
    </row>
    <row r="35" spans="1:18" ht="31.5" x14ac:dyDescent="0.25">
      <c r="A35" s="10">
        <v>32</v>
      </c>
      <c r="B35" s="10" t="s">
        <v>14</v>
      </c>
      <c r="C35" s="1" t="s">
        <v>112</v>
      </c>
      <c r="D35" s="5">
        <v>16189</v>
      </c>
      <c r="E35" s="5">
        <v>10980.6</v>
      </c>
      <c r="F35" s="10">
        <v>0</v>
      </c>
      <c r="G35" s="10">
        <f>+E35</f>
        <v>10980.6</v>
      </c>
      <c r="H35" s="10">
        <f>+D35-E35</f>
        <v>5208.3999999999996</v>
      </c>
      <c r="I35" s="21" t="s">
        <v>146</v>
      </c>
      <c r="J35" s="21"/>
      <c r="K35" s="10" t="s">
        <v>5</v>
      </c>
      <c r="L35" s="10" t="s">
        <v>113</v>
      </c>
      <c r="M35" s="5">
        <v>310</v>
      </c>
      <c r="N35" s="6">
        <v>515</v>
      </c>
      <c r="O35" s="10"/>
      <c r="P35" s="1" t="s">
        <v>27</v>
      </c>
      <c r="Q35" s="24" t="s">
        <v>114</v>
      </c>
      <c r="R35" s="5" t="s">
        <v>33</v>
      </c>
    </row>
    <row r="36" spans="1:18" ht="31.5" x14ac:dyDescent="0.25">
      <c r="A36" s="26">
        <v>33</v>
      </c>
      <c r="B36" s="26" t="s">
        <v>14</v>
      </c>
      <c r="C36" s="1" t="s">
        <v>115</v>
      </c>
      <c r="D36" s="2">
        <v>20625</v>
      </c>
      <c r="E36" s="2">
        <v>14366</v>
      </c>
      <c r="F36" s="10">
        <f>+E36</f>
        <v>14366</v>
      </c>
      <c r="G36" s="10" t="s">
        <v>121</v>
      </c>
      <c r="H36" s="10">
        <f>+D36-E36</f>
        <v>6259</v>
      </c>
      <c r="I36" s="21" t="s">
        <v>135</v>
      </c>
      <c r="J36" s="21"/>
      <c r="K36" s="10" t="s">
        <v>124</v>
      </c>
      <c r="L36" s="10" t="s">
        <v>19</v>
      </c>
      <c r="M36" s="5">
        <v>499</v>
      </c>
      <c r="N36" s="5">
        <v>153</v>
      </c>
      <c r="O36" s="21" t="s">
        <v>108</v>
      </c>
      <c r="P36" s="1" t="s">
        <v>48</v>
      </c>
      <c r="Q36" s="28" t="s">
        <v>116</v>
      </c>
      <c r="R36" s="5" t="s">
        <v>33</v>
      </c>
    </row>
    <row r="37" spans="1:18" ht="30" x14ac:dyDescent="0.25">
      <c r="A37" s="10">
        <v>34</v>
      </c>
      <c r="B37" s="10" t="s">
        <v>14</v>
      </c>
      <c r="C37" s="7" t="s">
        <v>117</v>
      </c>
      <c r="D37" s="5">
        <v>31839</v>
      </c>
      <c r="E37" s="5">
        <v>28338.5</v>
      </c>
      <c r="F37" s="10">
        <v>0</v>
      </c>
      <c r="G37" s="10" t="s">
        <v>121</v>
      </c>
      <c r="H37" s="10">
        <f>+D37-E37</f>
        <v>3500.5</v>
      </c>
      <c r="I37" s="21" t="s">
        <v>135</v>
      </c>
      <c r="J37" s="21"/>
      <c r="K37" s="10" t="s">
        <v>124</v>
      </c>
      <c r="L37" s="10" t="s">
        <v>113</v>
      </c>
      <c r="M37" s="5">
        <v>564</v>
      </c>
      <c r="N37" s="5">
        <v>160</v>
      </c>
      <c r="O37" s="10" t="s">
        <v>118</v>
      </c>
      <c r="P37" s="7" t="s">
        <v>111</v>
      </c>
      <c r="Q37" s="24" t="s">
        <v>17</v>
      </c>
      <c r="R37" s="5" t="s">
        <v>17</v>
      </c>
    </row>
    <row r="38" spans="1:18" ht="15.75" x14ac:dyDescent="0.25">
      <c r="A38" s="29" t="s">
        <v>125</v>
      </c>
      <c r="B38" s="29"/>
      <c r="C38" s="29"/>
      <c r="D38" s="30">
        <f>+SUM(D4:D37)</f>
        <v>769039</v>
      </c>
      <c r="E38" s="30">
        <f>+SUM(E4:E37)</f>
        <v>574581.55000000005</v>
      </c>
      <c r="F38" s="30">
        <f>+SUM(F4:F37)</f>
        <v>52943.4</v>
      </c>
      <c r="G38" s="30">
        <f>+SUM(G4:G37)</f>
        <v>420917.55</v>
      </c>
      <c r="H38" s="30">
        <f>+SUM(H4:H37)</f>
        <v>194457.44999999998</v>
      </c>
      <c r="I38" s="31"/>
      <c r="J38" s="31"/>
      <c r="K38" s="23"/>
      <c r="L38" s="23"/>
      <c r="M38" s="30">
        <f t="shared" ref="M38:N38" si="0">+SUM(M4:M37)</f>
        <v>17984</v>
      </c>
      <c r="N38" s="30">
        <f t="shared" si="0"/>
        <v>8069</v>
      </c>
      <c r="O38" s="23"/>
      <c r="P38" s="23"/>
      <c r="Q38" s="23"/>
      <c r="R38" s="23"/>
    </row>
  </sheetData>
  <mergeCells count="17">
    <mergeCell ref="R1:R3"/>
    <mergeCell ref="G1:G3"/>
    <mergeCell ref="K1:K3"/>
    <mergeCell ref="H1:H3"/>
    <mergeCell ref="L1:L3"/>
    <mergeCell ref="M1:N2"/>
    <mergeCell ref="O1:O3"/>
    <mergeCell ref="P1:P3"/>
    <mergeCell ref="Q1:Q3"/>
    <mergeCell ref="I1:J3"/>
    <mergeCell ref="F1:F3"/>
    <mergeCell ref="A38:C38"/>
    <mergeCell ref="A1:A3"/>
    <mergeCell ref="B1:B3"/>
    <mergeCell ref="C1:C3"/>
    <mergeCell ref="D1:D3"/>
    <mergeCell ref="E1:E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2024-12-19T10:30:52Z</dcterms:modified>
</cp:coreProperties>
</file>