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20"/>
  </bookViews>
  <sheets>
    <sheet name="Recon Sheet" sheetId="3" r:id="rId1"/>
    <sheet name="Details" sheetId="4" r:id="rId2"/>
  </sheets>
  <externalReferences>
    <externalReference r:id="rId3"/>
  </externalReferences>
  <definedNames>
    <definedName name="_xlnm.Print_Area" localSheetId="1">Details!$A$1:$Q$120</definedName>
    <definedName name="_xlnm.Print_Area" localSheetId="0">'Recon Sheet'!$A$1:$O$164</definedName>
  </definedNames>
  <calcPr calcId="152511"/>
</workbook>
</file>

<file path=xl/calcChain.xml><?xml version="1.0" encoding="utf-8"?>
<calcChain xmlns="http://schemas.openxmlformats.org/spreadsheetml/2006/main">
  <c r="D77" i="3" l="1"/>
  <c r="D126" i="3"/>
  <c r="D80" i="3"/>
  <c r="D22" i="3"/>
  <c r="D12" i="3"/>
  <c r="G10" i="3"/>
  <c r="G11" i="3"/>
  <c r="G12" i="3"/>
  <c r="G13" i="3"/>
  <c r="G14" i="3"/>
  <c r="G15" i="3"/>
  <c r="G9" i="3"/>
  <c r="D25" i="3" l="1"/>
  <c r="D9" i="3" l="1"/>
  <c r="P112" i="4" l="1"/>
  <c r="O112" i="4"/>
  <c r="Q112" i="4" s="1"/>
  <c r="P111" i="4"/>
  <c r="O111" i="4"/>
  <c r="Q111" i="4" s="1"/>
  <c r="P110" i="4"/>
  <c r="O110" i="4"/>
  <c r="Q110" i="4" s="1"/>
  <c r="P109" i="4"/>
  <c r="O109" i="4"/>
  <c r="Q109" i="4" s="1"/>
  <c r="A109" i="4"/>
  <c r="A110" i="4" s="1"/>
  <c r="A111" i="4" s="1"/>
  <c r="A112" i="4" s="1"/>
  <c r="P108" i="4"/>
  <c r="O108" i="4"/>
  <c r="Q108" i="4" s="1"/>
  <c r="P106" i="4"/>
  <c r="O106" i="4"/>
  <c r="Q106" i="4" s="1"/>
  <c r="Q105" i="4"/>
  <c r="P105" i="4"/>
  <c r="O105" i="4"/>
  <c r="P104" i="4"/>
  <c r="O104" i="4"/>
  <c r="Q104" i="4" s="1"/>
  <c r="Q103" i="4"/>
  <c r="P103" i="4"/>
  <c r="O103" i="4"/>
  <c r="P102" i="4"/>
  <c r="O102" i="4"/>
  <c r="Q102" i="4" s="1"/>
  <c r="A102" i="4"/>
  <c r="A103" i="4" s="1"/>
  <c r="A104" i="4" s="1"/>
  <c r="A105" i="4" s="1"/>
  <c r="A106" i="4" s="1"/>
  <c r="Q101" i="4"/>
  <c r="P101" i="4"/>
  <c r="O101" i="4"/>
  <c r="A101" i="4"/>
  <c r="P100" i="4"/>
  <c r="O100" i="4"/>
  <c r="Q100" i="4" s="1"/>
  <c r="P98" i="4"/>
  <c r="O98" i="4"/>
  <c r="Q98" i="4" s="1"/>
  <c r="P97" i="4"/>
  <c r="O97" i="4"/>
  <c r="Q97" i="4" s="1"/>
  <c r="P96" i="4"/>
  <c r="O96" i="4"/>
  <c r="Q96" i="4" s="1"/>
  <c r="P95" i="4"/>
  <c r="O95" i="4"/>
  <c r="Q95" i="4" s="1"/>
  <c r="P94" i="4"/>
  <c r="O94" i="4"/>
  <c r="Q94" i="4" s="1"/>
  <c r="P93" i="4"/>
  <c r="O93" i="4"/>
  <c r="Q93" i="4" s="1"/>
  <c r="A93" i="4"/>
  <c r="A94" i="4" s="1"/>
  <c r="A95" i="4" s="1"/>
  <c r="A96" i="4" s="1"/>
  <c r="A97" i="4" s="1"/>
  <c r="A98" i="4" s="1"/>
  <c r="P92" i="4"/>
  <c r="O92" i="4"/>
  <c r="Q92" i="4" s="1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P54" i="4"/>
  <c r="O54" i="4"/>
  <c r="Q54" i="4" s="1"/>
  <c r="A54" i="4"/>
  <c r="A55" i="4" s="1"/>
  <c r="A56" i="4" s="1"/>
  <c r="A57" i="4" s="1"/>
  <c r="A58" i="4" s="1"/>
  <c r="A59" i="4" s="1"/>
  <c r="A60" i="4" s="1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20" i="4"/>
  <c r="O20" i="4"/>
  <c r="Q20" i="4" s="1"/>
  <c r="A20" i="4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A12" i="4"/>
  <c r="A13" i="4" s="1"/>
  <c r="A14" i="4" s="1"/>
  <c r="A15" i="4" s="1"/>
  <c r="A16" i="4" s="1"/>
  <c r="A17" i="4" s="1"/>
  <c r="P11" i="4"/>
  <c r="O11" i="4"/>
  <c r="Q11" i="4" s="1"/>
  <c r="A11" i="4"/>
  <c r="P10" i="4"/>
  <c r="O10" i="4"/>
  <c r="Q10" i="4" s="1"/>
  <c r="Q9" i="4"/>
  <c r="O9" i="4"/>
  <c r="P155" i="3"/>
  <c r="O155" i="3"/>
  <c r="Q155" i="3" s="1"/>
  <c r="H155" i="3"/>
  <c r="P154" i="3"/>
  <c r="O154" i="3"/>
  <c r="Q154" i="3" s="1"/>
  <c r="H154" i="3"/>
  <c r="G154" i="3"/>
  <c r="P153" i="3"/>
  <c r="O153" i="3"/>
  <c r="Q153" i="3" s="1"/>
  <c r="Q152" i="3"/>
  <c r="P152" i="3"/>
  <c r="O152" i="3"/>
  <c r="L152" i="3"/>
  <c r="K152" i="3"/>
  <c r="P151" i="3"/>
  <c r="O151" i="3"/>
  <c r="Q151" i="3" s="1"/>
  <c r="L151" i="3"/>
  <c r="K151" i="3"/>
  <c r="P150" i="3"/>
  <c r="L150" i="3"/>
  <c r="K150" i="3"/>
  <c r="O150" i="3" s="1"/>
  <c r="Q150" i="3" s="1"/>
  <c r="P149" i="3"/>
  <c r="L149" i="3"/>
  <c r="K149" i="3"/>
  <c r="O149" i="3" s="1"/>
  <c r="Q149" i="3" s="1"/>
  <c r="Q148" i="3"/>
  <c r="P148" i="3"/>
  <c r="O148" i="3"/>
  <c r="L148" i="3"/>
  <c r="K148" i="3"/>
  <c r="P147" i="3"/>
  <c r="O147" i="3"/>
  <c r="Q147" i="3" s="1"/>
  <c r="P146" i="3"/>
  <c r="L146" i="3"/>
  <c r="K146" i="3"/>
  <c r="O146" i="3" s="1"/>
  <c r="Q146" i="3" s="1"/>
  <c r="Q145" i="3"/>
  <c r="P145" i="3"/>
  <c r="O145" i="3"/>
  <c r="L145" i="3"/>
  <c r="K145" i="3"/>
  <c r="P144" i="3"/>
  <c r="O144" i="3"/>
  <c r="Q144" i="3" s="1"/>
  <c r="Q143" i="3"/>
  <c r="P143" i="3"/>
  <c r="O143" i="3"/>
  <c r="P142" i="3"/>
  <c r="O142" i="3"/>
  <c r="Q142" i="3" s="1"/>
  <c r="Q141" i="3"/>
  <c r="P141" i="3"/>
  <c r="O141" i="3"/>
  <c r="P140" i="3"/>
  <c r="O140" i="3"/>
  <c r="Q140" i="3" s="1"/>
  <c r="Q139" i="3"/>
  <c r="P139" i="3"/>
  <c r="O139" i="3"/>
  <c r="P138" i="3"/>
  <c r="O138" i="3"/>
  <c r="Q138" i="3" s="1"/>
  <c r="P137" i="3"/>
  <c r="K137" i="3"/>
  <c r="O137" i="3" s="1"/>
  <c r="Q137" i="3" s="1"/>
  <c r="P136" i="3"/>
  <c r="L136" i="3"/>
  <c r="K136" i="3"/>
  <c r="O136" i="3" s="1"/>
  <c r="Q136" i="3" s="1"/>
  <c r="P135" i="3"/>
  <c r="L135" i="3"/>
  <c r="O135" i="3" s="1"/>
  <c r="Q135" i="3" s="1"/>
  <c r="K135" i="3"/>
  <c r="A135" i="3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P134" i="3"/>
  <c r="L134" i="3"/>
  <c r="K134" i="3"/>
  <c r="O134" i="3" s="1"/>
  <c r="Q134" i="3" s="1"/>
  <c r="P130" i="3"/>
  <c r="O130" i="3"/>
  <c r="Q130" i="3" s="1"/>
  <c r="P129" i="3"/>
  <c r="O129" i="3"/>
  <c r="Q129" i="3" s="1"/>
  <c r="P128" i="3"/>
  <c r="O128" i="3"/>
  <c r="Q128" i="3" s="1"/>
  <c r="P127" i="3"/>
  <c r="O127" i="3"/>
  <c r="Q127" i="3" s="1"/>
  <c r="A127" i="3"/>
  <c r="A128" i="3" s="1"/>
  <c r="A129" i="3" s="1"/>
  <c r="A130" i="3" s="1"/>
  <c r="A131" i="3" s="1"/>
  <c r="P126" i="3"/>
  <c r="O126" i="3"/>
  <c r="Q126" i="3" s="1"/>
  <c r="P123" i="3"/>
  <c r="O123" i="3"/>
  <c r="Q123" i="3" s="1"/>
  <c r="Q122" i="3"/>
  <c r="P122" i="3"/>
  <c r="O122" i="3"/>
  <c r="P121" i="3"/>
  <c r="O121" i="3"/>
  <c r="Q121" i="3" s="1"/>
  <c r="Q120" i="3"/>
  <c r="P120" i="3"/>
  <c r="O120" i="3"/>
  <c r="P119" i="3"/>
  <c r="O119" i="3"/>
  <c r="Q119" i="3" s="1"/>
  <c r="A119" i="3"/>
  <c r="A120" i="3" s="1"/>
  <c r="A121" i="3" s="1"/>
  <c r="A122" i="3" s="1"/>
  <c r="A123" i="3" s="1"/>
  <c r="Q118" i="3"/>
  <c r="P118" i="3"/>
  <c r="O118" i="3"/>
  <c r="A118" i="3"/>
  <c r="P117" i="3"/>
  <c r="O117" i="3"/>
  <c r="Q117" i="3" s="1"/>
  <c r="Q114" i="3"/>
  <c r="P114" i="3"/>
  <c r="O114" i="3"/>
  <c r="P113" i="3"/>
  <c r="O113" i="3"/>
  <c r="Q113" i="3" s="1"/>
  <c r="Q112" i="3"/>
  <c r="P112" i="3"/>
  <c r="O112" i="3"/>
  <c r="P111" i="3"/>
  <c r="O111" i="3"/>
  <c r="Q111" i="3" s="1"/>
  <c r="Q110" i="3"/>
  <c r="P110" i="3"/>
  <c r="O110" i="3"/>
  <c r="P109" i="3"/>
  <c r="O109" i="3"/>
  <c r="Q109" i="3" s="1"/>
  <c r="A109" i="3"/>
  <c r="A110" i="3" s="1"/>
  <c r="A111" i="3" s="1"/>
  <c r="A112" i="3" s="1"/>
  <c r="A113" i="3" s="1"/>
  <c r="A114" i="3" s="1"/>
  <c r="Q108" i="3"/>
  <c r="P108" i="3"/>
  <c r="O108" i="3"/>
  <c r="A108" i="3"/>
  <c r="P107" i="3"/>
  <c r="O107" i="3"/>
  <c r="Q107" i="3" s="1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P100" i="3"/>
  <c r="O100" i="3"/>
  <c r="Q100" i="3" s="1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P92" i="3"/>
  <c r="O92" i="3"/>
  <c r="Q92" i="3" s="1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A79" i="3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8" i="3"/>
  <c r="O78" i="3"/>
  <c r="Q78" i="3" s="1"/>
  <c r="A78" i="3"/>
  <c r="P77" i="3"/>
  <c r="O77" i="3"/>
  <c r="Q77" i="3" s="1"/>
  <c r="P74" i="3"/>
  <c r="O74" i="3"/>
  <c r="Q74" i="3" s="1"/>
  <c r="P73" i="3"/>
  <c r="O73" i="3"/>
  <c r="Q73" i="3" s="1"/>
  <c r="P72" i="3"/>
  <c r="O72" i="3"/>
  <c r="Q72" i="3" s="1"/>
  <c r="P71" i="3"/>
  <c r="O71" i="3"/>
  <c r="Q71" i="3" s="1"/>
  <c r="P70" i="3"/>
  <c r="O70" i="3"/>
  <c r="Q70" i="3" s="1"/>
  <c r="P69" i="3"/>
  <c r="O69" i="3"/>
  <c r="Q69" i="3" s="1"/>
  <c r="P68" i="3"/>
  <c r="O68" i="3"/>
  <c r="Q68" i="3" s="1"/>
  <c r="A68" i="3"/>
  <c r="A69" i="3" s="1"/>
  <c r="A70" i="3" s="1"/>
  <c r="A71" i="3" s="1"/>
  <c r="A72" i="3" s="1"/>
  <c r="A73" i="3" s="1"/>
  <c r="A74" i="3" s="1"/>
  <c r="P67" i="3"/>
  <c r="O67" i="3"/>
  <c r="Q67" i="3" s="1"/>
  <c r="Q66" i="3"/>
  <c r="D65" i="3"/>
  <c r="P64" i="3"/>
  <c r="O64" i="3"/>
  <c r="Q64" i="3" s="1"/>
  <c r="Q63" i="3"/>
  <c r="P63" i="3"/>
  <c r="O63" i="3"/>
  <c r="P62" i="3"/>
  <c r="O62" i="3"/>
  <c r="Q62" i="3" s="1"/>
  <c r="Q61" i="3"/>
  <c r="P61" i="3"/>
  <c r="O61" i="3"/>
  <c r="P60" i="3"/>
  <c r="O60" i="3"/>
  <c r="Q60" i="3" s="1"/>
  <c r="Q59" i="3"/>
  <c r="P59" i="3"/>
  <c r="O59" i="3"/>
  <c r="P58" i="3"/>
  <c r="O58" i="3"/>
  <c r="Q58" i="3" s="1"/>
  <c r="Q57" i="3"/>
  <c r="P57" i="3"/>
  <c r="O57" i="3"/>
  <c r="P56" i="3"/>
  <c r="O56" i="3"/>
  <c r="Q56" i="3" s="1"/>
  <c r="Q55" i="3"/>
  <c r="P55" i="3"/>
  <c r="O55" i="3"/>
  <c r="P54" i="3"/>
  <c r="O54" i="3"/>
  <c r="Q54" i="3" s="1"/>
  <c r="Q53" i="3"/>
  <c r="P53" i="3"/>
  <c r="O53" i="3"/>
  <c r="P52" i="3"/>
  <c r="O52" i="3"/>
  <c r="Q52" i="3" s="1"/>
  <c r="Q51" i="3"/>
  <c r="P51" i="3"/>
  <c r="O51" i="3"/>
  <c r="P50" i="3"/>
  <c r="O50" i="3"/>
  <c r="Q50" i="3" s="1"/>
  <c r="Q49" i="3"/>
  <c r="P49" i="3"/>
  <c r="O49" i="3"/>
  <c r="P48" i="3"/>
  <c r="O48" i="3"/>
  <c r="Q48" i="3" s="1"/>
  <c r="Q47" i="3"/>
  <c r="P47" i="3"/>
  <c r="O47" i="3"/>
  <c r="P46" i="3"/>
  <c r="O46" i="3"/>
  <c r="Q46" i="3" s="1"/>
  <c r="Q45" i="3"/>
  <c r="P45" i="3"/>
  <c r="O45" i="3"/>
  <c r="P44" i="3"/>
  <c r="O44" i="3"/>
  <c r="Q44" i="3" s="1"/>
  <c r="Q43" i="3"/>
  <c r="P43" i="3"/>
  <c r="O43" i="3"/>
  <c r="P42" i="3"/>
  <c r="O42" i="3"/>
  <c r="Q42" i="3" s="1"/>
  <c r="Q41" i="3"/>
  <c r="P41" i="3"/>
  <c r="O41" i="3"/>
  <c r="P40" i="3"/>
  <c r="O40" i="3"/>
  <c r="Q40" i="3" s="1"/>
  <c r="Q39" i="3"/>
  <c r="P39" i="3"/>
  <c r="O39" i="3"/>
  <c r="P38" i="3"/>
  <c r="O38" i="3"/>
  <c r="Q38" i="3" s="1"/>
  <c r="Q37" i="3"/>
  <c r="P37" i="3"/>
  <c r="O37" i="3"/>
  <c r="P36" i="3"/>
  <c r="O36" i="3"/>
  <c r="Q36" i="3" s="1"/>
  <c r="Q35" i="3"/>
  <c r="P35" i="3"/>
  <c r="O35" i="3"/>
  <c r="P34" i="3"/>
  <c r="O34" i="3"/>
  <c r="Q34" i="3" s="1"/>
  <c r="Q33" i="3"/>
  <c r="P33" i="3"/>
  <c r="O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P32" i="3"/>
  <c r="O32" i="3"/>
  <c r="Q32" i="3" s="1"/>
  <c r="Q31" i="3"/>
  <c r="D30" i="3"/>
  <c r="U29" i="3"/>
  <c r="P29" i="3"/>
  <c r="O29" i="3"/>
  <c r="Q29" i="3" s="1"/>
  <c r="U28" i="3"/>
  <c r="P28" i="3"/>
  <c r="O28" i="3"/>
  <c r="Q28" i="3" s="1"/>
  <c r="U27" i="3"/>
  <c r="P27" i="3"/>
  <c r="O27" i="3"/>
  <c r="Q27" i="3" s="1"/>
  <c r="U26" i="3"/>
  <c r="Q26" i="3"/>
  <c r="P26" i="3"/>
  <c r="O26" i="3"/>
  <c r="U25" i="3"/>
  <c r="Q25" i="3"/>
  <c r="P25" i="3"/>
  <c r="O25" i="3"/>
  <c r="U24" i="3"/>
  <c r="P24" i="3"/>
  <c r="O24" i="3"/>
  <c r="Q24" i="3" s="1"/>
  <c r="A24" i="3"/>
  <c r="A25" i="3" s="1"/>
  <c r="A26" i="3" s="1"/>
  <c r="A27" i="3" s="1"/>
  <c r="A28" i="3" s="1"/>
  <c r="A29" i="3" s="1"/>
  <c r="U23" i="3"/>
  <c r="Q23" i="3"/>
  <c r="P23" i="3"/>
  <c r="O23" i="3"/>
  <c r="A23" i="3"/>
  <c r="U22" i="3"/>
  <c r="Q22" i="3"/>
  <c r="P22" i="3"/>
  <c r="O22" i="3"/>
  <c r="O21" i="3"/>
  <c r="Q21" i="3" s="1"/>
  <c r="D19" i="3"/>
  <c r="Q18" i="3"/>
  <c r="P18" i="3"/>
  <c r="O18" i="3"/>
  <c r="P17" i="3"/>
  <c r="O17" i="3"/>
  <c r="Q17" i="3" s="1"/>
  <c r="Q16" i="3"/>
  <c r="P16" i="3"/>
  <c r="O16" i="3"/>
  <c r="P15" i="3"/>
  <c r="O15" i="3"/>
  <c r="Q15" i="3" s="1"/>
  <c r="Q14" i="3"/>
  <c r="P14" i="3"/>
  <c r="O14" i="3"/>
  <c r="Q13" i="3"/>
  <c r="P13" i="3"/>
  <c r="O13" i="3"/>
  <c r="P12" i="3"/>
  <c r="O12" i="3"/>
  <c r="P11" i="3"/>
  <c r="O11" i="3"/>
  <c r="Q11" i="3" s="1"/>
  <c r="A11" i="3"/>
  <c r="A12" i="3" s="1"/>
  <c r="A13" i="3" s="1"/>
  <c r="A14" i="3" s="1"/>
  <c r="A15" i="3" s="1"/>
  <c r="A16" i="3" s="1"/>
  <c r="A17" i="3" s="1"/>
  <c r="A18" i="3" s="1"/>
  <c r="P10" i="3"/>
  <c r="O10" i="3"/>
  <c r="A10" i="3"/>
  <c r="Q9" i="3"/>
  <c r="P9" i="3"/>
  <c r="O9" i="3"/>
  <c r="T11" i="3" l="1"/>
  <c r="G19" i="3"/>
  <c r="Q12" i="3"/>
  <c r="F19" i="3"/>
  <c r="Q10" i="3"/>
  <c r="E19" i="3"/>
</calcChain>
</file>

<file path=xl/sharedStrings.xml><?xml version="1.0" encoding="utf-8"?>
<sst xmlns="http://schemas.openxmlformats.org/spreadsheetml/2006/main" count="579" uniqueCount="204">
  <si>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</si>
  <si>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</si>
  <si>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</si>
  <si>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</si>
  <si>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Contractor Name-MADHAV ENTERPRISES</t>
  </si>
  <si>
    <t>MONTH:</t>
  </si>
  <si>
    <t>JAN</t>
  </si>
  <si>
    <t>Block:</t>
  </si>
  <si>
    <t>MANGRAUARA</t>
  </si>
  <si>
    <t>ABC Limited</t>
  </si>
  <si>
    <t>BILL NO:</t>
  </si>
  <si>
    <t>GP:</t>
  </si>
  <si>
    <t>CHOUMARI</t>
  </si>
  <si>
    <t>Sl NO</t>
  </si>
  <si>
    <t>Description</t>
  </si>
  <si>
    <t>Units</t>
  </si>
  <si>
    <t xml:space="preserve">Balance Qty </t>
  </si>
  <si>
    <t>SAP Entry</t>
  </si>
  <si>
    <t>Remarks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</si>
  <si>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</si>
  <si>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</si>
  <si>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</si>
  <si>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</si>
  <si>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</si>
  <si>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</si>
  <si>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</si>
  <si>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</si>
  <si>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Gp1</t>
  </si>
  <si>
    <t>Gp2</t>
  </si>
  <si>
    <t>Total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</si>
  <si>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</si>
  <si>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</si>
  <si>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</si>
  <si>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</si>
  <si>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</si>
  <si>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</si>
  <si>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</si>
  <si>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</si>
  <si>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</si>
  <si>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</si>
  <si>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</si>
  <si>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</si>
  <si>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</si>
  <si>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</si>
  <si>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</si>
  <si>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</si>
  <si>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</si>
  <si>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</si>
  <si>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</si>
  <si>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</si>
  <si>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</si>
  <si>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</si>
  <si>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</si>
  <si>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</si>
  <si>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</si>
  <si>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</si>
  <si>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</si>
  <si>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</si>
  <si>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</si>
  <si>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</si>
  <si>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</si>
  <si>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</si>
  <si>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</si>
  <si>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</si>
  <si>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</si>
  <si>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</si>
  <si>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</si>
  <si>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</si>
  <si>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</si>
  <si>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</si>
  <si>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</si>
  <si>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</si>
  <si>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</si>
  <si>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</si>
  <si>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</si>
  <si>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</si>
  <si>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</si>
  <si>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</si>
  <si>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</si>
  <si>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</si>
  <si>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</si>
  <si>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</si>
  <si>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</si>
  <si>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</si>
  <si>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</si>
  <si>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</si>
  <si>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</si>
  <si>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</si>
  <si>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</si>
  <si>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</si>
  <si>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</si>
  <si>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</si>
  <si>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</si>
  <si>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</si>
  <si>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</si>
  <si>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</si>
  <si>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</si>
  <si>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</si>
  <si>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</si>
  <si>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</si>
  <si>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</si>
  <si>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</si>
  <si>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</si>
  <si>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</si>
  <si>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</si>
  <si>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</si>
  <si>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</si>
  <si>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</si>
  <si>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</si>
  <si>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</si>
  <si>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</si>
  <si>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</si>
  <si>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</si>
  <si>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</si>
  <si>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</si>
  <si>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</si>
  <si>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</si>
  <si>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</si>
  <si>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</si>
  <si>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</si>
  <si>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</si>
  <si>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</si>
  <si>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</si>
  <si>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</si>
  <si>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</si>
  <si>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</si>
  <si>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</si>
  <si>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</si>
  <si>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</si>
  <si>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</si>
  <si>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</si>
  <si>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</si>
  <si>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</si>
  <si>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</si>
  <si>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</si>
  <si>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</si>
  <si>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</si>
  <si>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</si>
  <si>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</si>
  <si>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</si>
  <si>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</si>
  <si>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</si>
  <si>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</si>
  <si>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</si>
  <si>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</si>
  <si>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</si>
  <si>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</si>
  <si>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</si>
  <si>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</si>
  <si>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</si>
  <si>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</si>
  <si>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</si>
  <si>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</si>
  <si>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</si>
  <si>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</si>
  <si>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</si>
  <si>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</si>
  <si>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</si>
  <si>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</si>
  <si>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</si>
  <si>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</si>
  <si>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</si>
  <si>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</si>
  <si>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</si>
  <si>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</si>
  <si>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</si>
  <si>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</si>
  <si>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</si>
  <si>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</si>
  <si>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</si>
  <si>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</si>
  <si>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</si>
  <si>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</si>
  <si>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</si>
  <si>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</si>
  <si>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</si>
  <si>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</si>
  <si>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</si>
  <si>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</si>
  <si>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</si>
  <si>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</si>
  <si>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Contractor Name-MADHAV REDDY</t>
  </si>
  <si>
    <t>MANGRAURA</t>
  </si>
  <si>
    <t>HASTHARA</t>
  </si>
  <si>
    <t>Consumption Details  (Node/Junction)</t>
  </si>
  <si>
    <t>Total Consumed upto Date</t>
  </si>
  <si>
    <t>j103</t>
  </si>
  <si>
    <t>j101</t>
  </si>
  <si>
    <t>j156,189,85</t>
  </si>
  <si>
    <t>ENTRY NO:</t>
  </si>
  <si>
    <t>j178,64,78,74,73,71,69,63,72,81,31,23,21,160,161,163,156(a),175,136,154,155,151(a),186e,186©,186a,186,188,194,196,185,183,185(a),183(a),140,131,123,119,118,126,114,111,132(a),132(b),132©132(d)</t>
  </si>
  <si>
    <t>j3,5,14,18,105,115,122</t>
  </si>
  <si>
    <t>j112</t>
  </si>
  <si>
    <t>j103,107,113,12</t>
  </si>
  <si>
    <t>j128,104,116,130,138,139,142,151(a),83,59,57,57(a),45,33,48</t>
  </si>
  <si>
    <t>j115,j105</t>
  </si>
  <si>
    <t>127, 128,128(1),104,116,130,138,139,142,151,151(a),83,83(1),59,57,59(1)57(a),55,45,33,127(1),48,48(1)</t>
  </si>
  <si>
    <t>j3,5,14,18,122</t>
  </si>
  <si>
    <t>j122</t>
  </si>
  <si>
    <t>j105</t>
  </si>
  <si>
    <t>j8</t>
  </si>
  <si>
    <t>j99</t>
  </si>
  <si>
    <t>j147,132,135,124,120,125,100,95,108,137,121,129,149,151,187,192,190,195,198,177,176,159,162,164,167,180,179,79,40,4,22,86,84,82,76</t>
  </si>
  <si>
    <t>j93,88,79,56,99,98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</si>
</sst>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4" fillId="3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3" borderId="0" xfId="2" applyFont="1" applyFill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/>
    </xf>
    <xf numFmtId="164" fontId="11" fillId="4" borderId="0" xfId="3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4" fillId="6" borderId="0" xfId="0" applyFont="1" applyFill="1"/>
    <xf numFmtId="0" fontId="7" fillId="5" borderId="5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165" fontId="15" fillId="8" borderId="1" xfId="0" applyNumberFormat="1" applyFont="1" applyFill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 vertical="center"/>
    </xf>
    <xf numFmtId="165" fontId="15" fillId="5" borderId="9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10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0" fontId="17" fillId="8" borderId="0" xfId="0" applyFont="1" applyFill="1"/>
    <xf numFmtId="165" fontId="15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3" fontId="18" fillId="0" borderId="1" xfId="4" applyFont="1" applyFill="1" applyBorder="1" applyAlignment="1">
      <alignment horizontal="center" vertical="center" wrapText="1"/>
    </xf>
    <xf numFmtId="43" fontId="15" fillId="0" borderId="1" xfId="4" applyFont="1" applyFill="1" applyBorder="1" applyAlignment="1">
      <alignment horizontal="center" vertical="center" wrapText="1"/>
    </xf>
    <xf numFmtId="43" fontId="15" fillId="7" borderId="1" xfId="4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horizontal="center" vertical="center" wrapText="1"/>
    </xf>
    <xf numFmtId="43" fontId="15" fillId="0" borderId="5" xfId="4" applyFont="1" applyFill="1" applyBorder="1" applyAlignment="1">
      <alignment horizontal="center" vertical="center" wrapText="1"/>
    </xf>
    <xf numFmtId="43" fontId="15" fillId="0" borderId="10" xfId="4" applyFont="1" applyFill="1" applyBorder="1" applyAlignment="1">
      <alignment horizontal="center" vertical="center" wrapText="1"/>
    </xf>
    <xf numFmtId="43" fontId="8" fillId="0" borderId="5" xfId="4" applyFont="1" applyFill="1" applyBorder="1" applyAlignment="1">
      <alignment horizontal="center" vertical="center" wrapText="1"/>
    </xf>
    <xf numFmtId="0" fontId="17" fillId="0" borderId="0" xfId="0" applyFont="1"/>
    <xf numFmtId="43" fontId="15" fillId="3" borderId="1" xfId="4" applyFont="1" applyFill="1" applyBorder="1" applyAlignment="1">
      <alignment horizontal="center" vertical="center" wrapText="1"/>
    </xf>
    <xf numFmtId="43" fontId="17" fillId="0" borderId="0" xfId="0" applyNumberFormat="1" applyFont="1"/>
    <xf numFmtId="0" fontId="19" fillId="6" borderId="1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right" vertical="center"/>
    </xf>
    <xf numFmtId="41" fontId="20" fillId="6" borderId="1" xfId="1" applyNumberFormat="1" applyFont="1" applyFill="1" applyBorder="1" applyAlignment="1">
      <alignment horizontal="center" vertical="center" wrapText="1"/>
    </xf>
    <xf numFmtId="2" fontId="21" fillId="6" borderId="1" xfId="1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right" vertical="center"/>
    </xf>
    <xf numFmtId="0" fontId="20" fillId="6" borderId="5" xfId="0" applyFont="1" applyFill="1" applyBorder="1" applyAlignment="1">
      <alignment horizontal="right" vertical="center"/>
    </xf>
    <xf numFmtId="0" fontId="20" fillId="6" borderId="10" xfId="0" applyFont="1" applyFill="1" applyBorder="1" applyAlignment="1">
      <alignment horizontal="right" vertical="center"/>
    </xf>
    <xf numFmtId="0" fontId="19" fillId="6" borderId="5" xfId="0" applyFont="1" applyFill="1" applyBorder="1" applyAlignment="1">
      <alignment horizontal="right" vertical="center"/>
    </xf>
    <xf numFmtId="0" fontId="22" fillId="6" borderId="0" xfId="0" applyFont="1" applyFill="1" applyAlignment="1">
      <alignment horizontal="right"/>
    </xf>
    <xf numFmtId="0" fontId="20" fillId="3" borderId="1" xfId="0" applyFont="1" applyFill="1" applyBorder="1" applyAlignment="1">
      <alignment horizontal="right" vertical="center"/>
    </xf>
    <xf numFmtId="41" fontId="15" fillId="8" borderId="1" xfId="0" applyNumberFormat="1" applyFont="1" applyFill="1" applyBorder="1" applyAlignment="1">
      <alignment horizontal="center" vertical="center" wrapText="1"/>
    </xf>
    <xf numFmtId="41" fontId="15" fillId="7" borderId="1" xfId="0" applyNumberFormat="1" applyFont="1" applyFill="1" applyBorder="1" applyAlignment="1">
      <alignment horizontal="center" vertical="center" wrapText="1"/>
    </xf>
    <xf numFmtId="165" fontId="15" fillId="8" borderId="5" xfId="0" applyNumberFormat="1" applyFont="1" applyFill="1" applyBorder="1" applyAlignment="1">
      <alignment horizontal="center" vertical="center"/>
    </xf>
    <xf numFmtId="165" fontId="15" fillId="8" borderId="10" xfId="0" applyNumberFormat="1" applyFont="1" applyFill="1" applyBorder="1" applyAlignment="1">
      <alignment horizontal="center" vertical="center"/>
    </xf>
    <xf numFmtId="165" fontId="8" fillId="8" borderId="5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1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0" fontId="3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3" fontId="18" fillId="0" borderId="5" xfId="4" applyFont="1" applyFill="1" applyBorder="1" applyAlignment="1">
      <alignment horizontal="center" vertical="center" wrapText="1"/>
    </xf>
    <xf numFmtId="0" fontId="23" fillId="0" borderId="0" xfId="0" applyFont="1" applyFill="1"/>
    <xf numFmtId="43" fontId="12" fillId="3" borderId="1" xfId="4" applyFont="1" applyFill="1" applyBorder="1" applyAlignment="1">
      <alignment horizontal="center" vertical="center" wrapText="1"/>
    </xf>
    <xf numFmtId="41" fontId="20" fillId="7" borderId="1" xfId="1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41" fontId="15" fillId="0" borderId="1" xfId="4" applyNumberFormat="1" applyFont="1" applyFill="1" applyBorder="1" applyAlignment="1">
      <alignment horizontal="center" vertical="center" wrapText="1"/>
    </xf>
    <xf numFmtId="166" fontId="16" fillId="0" borderId="1" xfId="4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/>
    <xf numFmtId="0" fontId="15" fillId="8" borderId="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2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8" fillId="0" borderId="0" xfId="0" applyFont="1"/>
    <xf numFmtId="0" fontId="0" fillId="3" borderId="0" xfId="0" applyFill="1"/>
    <xf numFmtId="0" fontId="7" fillId="0" borderId="1" xfId="2" applyFont="1" applyBorder="1" applyAlignment="1">
      <alignment vertical="center"/>
    </xf>
    <xf numFmtId="43" fontId="29" fillId="0" borderId="1" xfId="3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43" fontId="15" fillId="0" borderId="1" xfId="4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</cellXfs>
  <cellStyles count="6">
    <cellStyle name="Comma" xfId="1" builtinId="3"/>
    <cellStyle name="Comma 4" xfId="4"/>
    <cellStyle name="Normal" xfId="0" builtinId="0"/>
    <cellStyle name="Normal 2 2" xfId="2"/>
    <cellStyle name="Normal 4" xfId="5"/>
    <cellStyle name="Normal 9" xfId="3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tabSelected="1" zoomScaleNormal="100" workbookViewId="0">
      <selection activeCell="G54" sqref="G54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20" customWidth="1"/>
    <col min="5" max="5" width="18.42578125" style="120" customWidth="1"/>
    <col min="6" max="7" width="16.28515625" style="120" customWidth="1"/>
    <col min="8" max="8" width="15.7109375" style="120" customWidth="1"/>
    <col min="9" max="9" width="15" style="121" hidden="1" customWidth="1"/>
    <col min="10" max="10" width="10.42578125" customWidth="1"/>
    <col min="11" max="11" width="12.5703125" style="122" hidden="1" customWidth="1"/>
    <col min="12" max="12" width="9.28515625" style="123" hidden="1" customWidth="1"/>
    <col min="13" max="13" width="11.140625" style="123" hidden="1" customWidth="1"/>
    <col min="14" max="14" width="7.5703125" style="124" hidden="1" customWidth="1"/>
    <col min="15" max="15" width="15.28515625" style="125" hidden="1" customWidth="1"/>
    <col min="16" max="16" width="12" hidden="1" customWidth="1"/>
    <col min="17" max="17" width="14" style="126" hidden="1" customWidth="1"/>
  </cols>
  <sheetData>
    <row r="1" spans="1:21" s="7" customFormat="1" ht="22.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1" s="7" customFormat="1" ht="18.75" customHeight="1" x14ac:dyDescent="0.25">
      <c r="A2" s="133" t="s">
        <v>2</v>
      </c>
      <c r="B2" s="133"/>
      <c r="C2" s="133"/>
      <c r="D2" s="133"/>
      <c r="E2" s="133"/>
      <c r="F2" s="133"/>
      <c r="G2" s="133"/>
      <c r="H2" s="133"/>
      <c r="I2" s="133"/>
      <c r="J2" s="133"/>
      <c r="K2" s="8"/>
      <c r="L2" s="9"/>
      <c r="M2" s="9"/>
      <c r="N2" s="10"/>
      <c r="O2" s="11"/>
      <c r="P2" s="12"/>
      <c r="Q2" s="13"/>
      <c r="R2" s="12"/>
      <c r="S2" s="12"/>
    </row>
    <row r="3" spans="1:21" s="7" customFormat="1" ht="21.75" customHeight="1" x14ac:dyDescent="0.25">
      <c r="A3" s="133" t="s">
        <v>3</v>
      </c>
      <c r="B3" s="133"/>
      <c r="C3" s="133"/>
      <c r="D3" s="133"/>
      <c r="E3" s="133"/>
      <c r="F3" s="133"/>
      <c r="G3" s="133"/>
      <c r="H3" s="133"/>
      <c r="I3" s="133"/>
      <c r="J3" s="133"/>
      <c r="K3" s="14"/>
      <c r="L3" s="15"/>
      <c r="M3" s="9"/>
      <c r="N3" s="10"/>
      <c r="O3" s="11"/>
      <c r="P3" s="12"/>
      <c r="Q3" s="13"/>
      <c r="R3" s="12"/>
      <c r="S3" s="12"/>
    </row>
    <row r="4" spans="1:21" s="7" customFormat="1" ht="27.75" customHeight="1" x14ac:dyDescent="0.25">
      <c r="A4" s="16"/>
      <c r="B4" s="17" t="s">
        <v>4</v>
      </c>
      <c r="C4" s="18"/>
      <c r="D4" s="19" t="s">
        <v>5</v>
      </c>
      <c r="E4" s="20" t="s">
        <v>6</v>
      </c>
      <c r="F4" s="19" t="s">
        <v>7</v>
      </c>
      <c r="G4" s="134" t="s">
        <v>8</v>
      </c>
      <c r="H4" s="135"/>
      <c r="I4" s="135"/>
      <c r="J4" s="136"/>
      <c r="K4" s="21"/>
      <c r="L4" s="15"/>
      <c r="M4" s="9"/>
      <c r="N4" s="10"/>
      <c r="O4" s="11"/>
      <c r="P4" s="12"/>
      <c r="Q4" s="13"/>
      <c r="R4" s="12"/>
      <c r="S4" s="12"/>
    </row>
    <row r="5" spans="1:21" s="7" customFormat="1" ht="27.75" customHeight="1" x14ac:dyDescent="0.25">
      <c r="A5" s="16"/>
      <c r="B5" s="17" t="s">
        <v>9</v>
      </c>
      <c r="C5" s="22"/>
      <c r="D5" s="19" t="s">
        <v>10</v>
      </c>
      <c r="E5" s="23"/>
      <c r="F5" s="19" t="s">
        <v>11</v>
      </c>
      <c r="G5" s="134" t="s">
        <v>12</v>
      </c>
      <c r="H5" s="135"/>
      <c r="I5" s="135"/>
      <c r="J5" s="136"/>
      <c r="K5" s="21"/>
      <c r="L5" s="15"/>
      <c r="M5" s="9"/>
      <c r="N5" s="9"/>
      <c r="O5" s="11"/>
      <c r="P5" s="12"/>
      <c r="Q5" s="13"/>
      <c r="R5" s="12"/>
      <c r="S5" s="12"/>
    </row>
    <row r="6" spans="1:21" s="26" customFormat="1" ht="15" customHeight="1" x14ac:dyDescent="0.2">
      <c r="A6" s="129" t="s">
        <v>13</v>
      </c>
      <c r="B6" s="137" t="s">
        <v>14</v>
      </c>
      <c r="C6" s="138" t="s">
        <v>15</v>
      </c>
      <c r="D6" s="24"/>
      <c r="E6" s="129"/>
      <c r="F6" s="129"/>
      <c r="G6" s="129"/>
      <c r="H6" s="140" t="s">
        <v>16</v>
      </c>
      <c r="I6" s="25" t="s">
        <v>17</v>
      </c>
      <c r="J6" s="129" t="s">
        <v>18</v>
      </c>
      <c r="K6" s="130" t="s">
        <v>19</v>
      </c>
      <c r="L6" s="130"/>
      <c r="M6" s="130"/>
      <c r="N6" s="130"/>
      <c r="O6" s="130"/>
      <c r="Q6" s="27"/>
    </row>
    <row r="7" spans="1:21" s="26" customFormat="1" ht="42" customHeight="1" x14ac:dyDescent="0.2">
      <c r="A7" s="129"/>
      <c r="B7" s="137"/>
      <c r="C7" s="139"/>
      <c r="D7" s="28" t="s">
        <v>20</v>
      </c>
      <c r="E7" s="28" t="s">
        <v>21</v>
      </c>
      <c r="F7" s="28" t="s">
        <v>22</v>
      </c>
      <c r="G7" s="29" t="s">
        <v>23</v>
      </c>
      <c r="H7" s="141"/>
      <c r="I7" s="30"/>
      <c r="J7" s="129"/>
      <c r="K7" s="31" t="s">
        <v>24</v>
      </c>
      <c r="L7" s="32" t="s">
        <v>24</v>
      </c>
      <c r="M7" s="33" t="s">
        <v>24</v>
      </c>
      <c r="N7" s="34" t="s">
        <v>24</v>
      </c>
      <c r="O7" s="35" t="s">
        <v>25</v>
      </c>
      <c r="Q7" s="36" t="s">
        <v>26</v>
      </c>
      <c r="R7" s="26" t="s">
        <v>27</v>
      </c>
      <c r="S7" s="26" t="s">
        <v>28</v>
      </c>
      <c r="U7" s="26" t="s">
        <v>29</v>
      </c>
    </row>
    <row r="8" spans="1:21" s="48" customFormat="1" ht="14.25" x14ac:dyDescent="0.2">
      <c r="A8" s="37" t="s">
        <v>30</v>
      </c>
      <c r="B8" s="38" t="s">
        <v>31</v>
      </c>
      <c r="C8" s="38"/>
      <c r="D8" s="39"/>
      <c r="E8" s="39"/>
      <c r="F8" s="39"/>
      <c r="G8" s="40"/>
      <c r="H8" s="39"/>
      <c r="I8" s="41"/>
      <c r="J8" s="42"/>
      <c r="K8" s="43" t="s">
        <v>32</v>
      </c>
      <c r="L8" s="44" t="s">
        <v>32</v>
      </c>
      <c r="M8" s="45" t="s">
        <v>32</v>
      </c>
      <c r="N8" s="46" t="s">
        <v>32</v>
      </c>
      <c r="O8" s="47"/>
      <c r="Q8" s="49"/>
    </row>
    <row r="9" spans="1:21" s="59" customFormat="1" ht="26.25" customHeight="1" x14ac:dyDescent="0.2">
      <c r="A9" s="50">
        <v>1</v>
      </c>
      <c r="B9" s="51" t="s">
        <v>33</v>
      </c>
      <c r="C9" s="52" t="s">
        <v>34</v>
      </c>
      <c r="D9" s="53">
        <f>7050+3250+2727+764</f>
        <v>13791</v>
      </c>
      <c r="E9" s="53">
        <v>13099.2</v>
      </c>
      <c r="F9" s="128">
        <v>9479</v>
      </c>
      <c r="G9" s="54">
        <f>+E9-F9</f>
        <v>3620.2000000000007</v>
      </c>
      <c r="H9" s="53"/>
      <c r="I9" s="55">
        <v>4474</v>
      </c>
      <c r="J9" s="53"/>
      <c r="K9" s="56"/>
      <c r="L9" s="56"/>
      <c r="M9" s="53"/>
      <c r="N9" s="57"/>
      <c r="O9" s="58">
        <f t="shared" ref="O9:O18" si="0">SUM(K9:N9)</f>
        <v>0</v>
      </c>
      <c r="P9" s="59">
        <f>+VLOOKUP(B9,'[1]m codes'!$A:$B,2,0)</f>
        <v>1200000251</v>
      </c>
      <c r="Q9" s="60">
        <f>+O9-F9</f>
        <v>-9479</v>
      </c>
      <c r="R9" s="61"/>
    </row>
    <row r="10" spans="1:21" s="59" customFormat="1" ht="26.25" customHeight="1" x14ac:dyDescent="0.2">
      <c r="A10" s="50">
        <f>+A9+1</f>
        <v>2</v>
      </c>
      <c r="B10" s="51" t="s">
        <v>35</v>
      </c>
      <c r="C10" s="52" t="s">
        <v>34</v>
      </c>
      <c r="D10" s="53">
        <v>1350</v>
      </c>
      <c r="E10" s="53">
        <v>987.6</v>
      </c>
      <c r="F10" s="128">
        <v>1350</v>
      </c>
      <c r="G10" s="54">
        <f t="shared" ref="G10:G15" si="1">+E10-F10</f>
        <v>-362.4</v>
      </c>
      <c r="H10" s="53"/>
      <c r="I10" s="55"/>
      <c r="J10" s="53"/>
      <c r="K10" s="56"/>
      <c r="L10" s="56"/>
      <c r="M10" s="53"/>
      <c r="N10" s="57"/>
      <c r="O10" s="58">
        <f t="shared" si="0"/>
        <v>0</v>
      </c>
      <c r="P10" s="59">
        <f>+VLOOKUP(B10,'[1]m codes'!$A:$B,2,0)</f>
        <v>1200000332</v>
      </c>
      <c r="Q10" s="60">
        <f>+O10-F10</f>
        <v>-1350</v>
      </c>
      <c r="R10" s="61"/>
    </row>
    <row r="11" spans="1:21" s="59" customFormat="1" ht="26.25" customHeight="1" x14ac:dyDescent="0.2">
      <c r="A11" s="50">
        <f t="shared" ref="A11:A18" si="2">+A10+1</f>
        <v>3</v>
      </c>
      <c r="B11" s="51" t="s">
        <v>36</v>
      </c>
      <c r="C11" s="52" t="s">
        <v>34</v>
      </c>
      <c r="D11" s="53">
        <v>170</v>
      </c>
      <c r="E11" s="53">
        <v>134.6</v>
      </c>
      <c r="F11" s="128"/>
      <c r="G11" s="54">
        <f t="shared" si="1"/>
        <v>134.6</v>
      </c>
      <c r="H11" s="53"/>
      <c r="I11" s="55"/>
      <c r="J11" s="53"/>
      <c r="K11" s="56"/>
      <c r="L11" s="56"/>
      <c r="M11" s="53"/>
      <c r="N11" s="57"/>
      <c r="O11" s="58">
        <f t="shared" si="0"/>
        <v>0</v>
      </c>
      <c r="P11" s="59">
        <f>+VLOOKUP(B11,'[1]m codes'!$A:$B,2,0)</f>
        <v>1200000333</v>
      </c>
      <c r="Q11" s="60">
        <f t="shared" ref="Q11:Q18" si="3">+O11-F11</f>
        <v>0</v>
      </c>
      <c r="R11" s="61"/>
      <c r="T11" s="61">
        <f>+E10-D10</f>
        <v>-362.4</v>
      </c>
    </row>
    <row r="12" spans="1:21" s="59" customFormat="1" ht="26.25" customHeight="1" x14ac:dyDescent="0.2">
      <c r="A12" s="50">
        <f t="shared" si="2"/>
        <v>4</v>
      </c>
      <c r="B12" s="51" t="s">
        <v>37</v>
      </c>
      <c r="C12" s="52" t="s">
        <v>34</v>
      </c>
      <c r="D12" s="53">
        <f>550+100</f>
        <v>650</v>
      </c>
      <c r="E12" s="53">
        <v>607.09999999999991</v>
      </c>
      <c r="F12" s="128">
        <v>272</v>
      </c>
      <c r="G12" s="54">
        <f t="shared" si="1"/>
        <v>335.09999999999991</v>
      </c>
      <c r="H12" s="53"/>
      <c r="I12" s="55"/>
      <c r="J12" s="53"/>
      <c r="K12" s="56"/>
      <c r="L12" s="56"/>
      <c r="M12" s="53"/>
      <c r="N12" s="57"/>
      <c r="O12" s="58">
        <f t="shared" si="0"/>
        <v>0</v>
      </c>
      <c r="P12" s="59">
        <f>+VLOOKUP(B12,'[1]m codes'!$A:$B,2,0)</f>
        <v>1200000334</v>
      </c>
      <c r="Q12" s="60">
        <f t="shared" si="3"/>
        <v>-272</v>
      </c>
      <c r="R12" s="61"/>
    </row>
    <row r="13" spans="1:21" s="59" customFormat="1" ht="26.25" customHeight="1" x14ac:dyDescent="0.2">
      <c r="A13" s="50">
        <f t="shared" si="2"/>
        <v>5</v>
      </c>
      <c r="B13" s="51" t="s">
        <v>38</v>
      </c>
      <c r="C13" s="52" t="s">
        <v>34</v>
      </c>
      <c r="D13" s="53"/>
      <c r="E13" s="53"/>
      <c r="F13" s="128"/>
      <c r="G13" s="54">
        <f t="shared" si="1"/>
        <v>0</v>
      </c>
      <c r="H13" s="53"/>
      <c r="I13" s="55"/>
      <c r="J13" s="53"/>
      <c r="K13" s="56"/>
      <c r="L13" s="56"/>
      <c r="M13" s="53"/>
      <c r="N13" s="57"/>
      <c r="O13" s="58">
        <f t="shared" si="0"/>
        <v>0</v>
      </c>
      <c r="P13" s="59">
        <f>+VLOOKUP(B13,'[1]m codes'!$A:$B,2,0)</f>
        <v>1200000252</v>
      </c>
      <c r="Q13" s="60">
        <f t="shared" si="3"/>
        <v>0</v>
      </c>
      <c r="R13" s="61"/>
    </row>
    <row r="14" spans="1:21" s="59" customFormat="1" ht="26.25" customHeight="1" x14ac:dyDescent="0.2">
      <c r="A14" s="50">
        <f t="shared" si="2"/>
        <v>6</v>
      </c>
      <c r="B14" s="51" t="s">
        <v>39</v>
      </c>
      <c r="C14" s="52" t="s">
        <v>34</v>
      </c>
      <c r="D14" s="53">
        <v>696</v>
      </c>
      <c r="E14" s="53">
        <v>692</v>
      </c>
      <c r="F14" s="128"/>
      <c r="G14" s="54">
        <f t="shared" si="1"/>
        <v>692</v>
      </c>
      <c r="H14" s="53"/>
      <c r="I14" s="55"/>
      <c r="J14" s="53"/>
      <c r="K14" s="56"/>
      <c r="L14" s="56"/>
      <c r="M14" s="53"/>
      <c r="N14" s="57"/>
      <c r="O14" s="58">
        <f t="shared" si="0"/>
        <v>0</v>
      </c>
      <c r="P14" s="59">
        <f>+VLOOKUP(B14,'[1]m codes'!$A:$B,2,0)</f>
        <v>1200000253</v>
      </c>
      <c r="Q14" s="60">
        <f t="shared" si="3"/>
        <v>0</v>
      </c>
      <c r="R14" s="61"/>
      <c r="T14" s="59">
        <v>1152</v>
      </c>
    </row>
    <row r="15" spans="1:21" s="59" customFormat="1" ht="26.25" customHeight="1" x14ac:dyDescent="0.2">
      <c r="A15" s="50">
        <f t="shared" si="2"/>
        <v>7</v>
      </c>
      <c r="B15" s="51" t="s">
        <v>40</v>
      </c>
      <c r="C15" s="52" t="s">
        <v>34</v>
      </c>
      <c r="D15" s="53">
        <v>1932</v>
      </c>
      <c r="E15" s="53">
        <v>1851.7</v>
      </c>
      <c r="F15" s="128">
        <v>1583</v>
      </c>
      <c r="G15" s="54">
        <f t="shared" si="1"/>
        <v>268.70000000000005</v>
      </c>
      <c r="H15" s="53"/>
      <c r="I15" s="55"/>
      <c r="J15" s="53"/>
      <c r="K15" s="56"/>
      <c r="L15" s="56"/>
      <c r="M15" s="53"/>
      <c r="N15" s="57"/>
      <c r="O15" s="58">
        <f t="shared" si="0"/>
        <v>0</v>
      </c>
      <c r="P15" s="59">
        <f>+VLOOKUP(B15,'[1]m codes'!$A:$B,2,0)</f>
        <v>1200000335</v>
      </c>
      <c r="Q15" s="60">
        <f t="shared" si="3"/>
        <v>-1583</v>
      </c>
      <c r="R15" s="61"/>
      <c r="T15" s="59">
        <v>780</v>
      </c>
    </row>
    <row r="16" spans="1:21" s="59" customFormat="1" ht="26.25" customHeight="1" x14ac:dyDescent="0.2">
      <c r="A16" s="50">
        <f t="shared" si="2"/>
        <v>8</v>
      </c>
      <c r="B16" s="51" t="s">
        <v>41</v>
      </c>
      <c r="C16" s="52" t="s">
        <v>34</v>
      </c>
      <c r="D16" s="53"/>
      <c r="E16" s="53"/>
      <c r="F16" s="53"/>
      <c r="G16" s="54"/>
      <c r="H16" s="53"/>
      <c r="I16" s="55"/>
      <c r="J16" s="53"/>
      <c r="K16" s="56"/>
      <c r="L16" s="56"/>
      <c r="M16" s="53"/>
      <c r="N16" s="57"/>
      <c r="O16" s="58">
        <f t="shared" si="0"/>
        <v>0</v>
      </c>
      <c r="P16" s="59">
        <f>+VLOOKUP(B16,'[1]m codes'!$A:$B,2,0)</f>
        <v>1200000255</v>
      </c>
      <c r="Q16" s="60">
        <f t="shared" si="3"/>
        <v>0</v>
      </c>
      <c r="R16" s="61"/>
    </row>
    <row r="17" spans="1:21" s="59" customFormat="1" ht="26.25" customHeight="1" x14ac:dyDescent="0.2">
      <c r="A17" s="50">
        <f t="shared" si="2"/>
        <v>9</v>
      </c>
      <c r="B17" s="51" t="s">
        <v>42</v>
      </c>
      <c r="C17" s="52" t="s">
        <v>34</v>
      </c>
      <c r="D17" s="53"/>
      <c r="E17" s="53"/>
      <c r="F17" s="53"/>
      <c r="G17" s="54"/>
      <c r="H17" s="53"/>
      <c r="I17" s="55"/>
      <c r="J17" s="53"/>
      <c r="K17" s="56"/>
      <c r="L17" s="56"/>
      <c r="M17" s="53"/>
      <c r="N17" s="57"/>
      <c r="O17" s="58">
        <f t="shared" si="0"/>
        <v>0</v>
      </c>
      <c r="P17" s="59">
        <f>+VLOOKUP(B17,'[1]m codes'!$A:$B,2,0)</f>
        <v>900007097</v>
      </c>
      <c r="Q17" s="60">
        <f t="shared" si="3"/>
        <v>0</v>
      </c>
    </row>
    <row r="18" spans="1:21" s="59" customFormat="1" ht="26.25" customHeight="1" x14ac:dyDescent="0.2">
      <c r="A18" s="50">
        <f t="shared" si="2"/>
        <v>10</v>
      </c>
      <c r="B18" s="51" t="s">
        <v>43</v>
      </c>
      <c r="C18" s="52" t="s">
        <v>34</v>
      </c>
      <c r="D18" s="53"/>
      <c r="E18" s="53"/>
      <c r="F18" s="53"/>
      <c r="G18" s="54"/>
      <c r="H18" s="53"/>
      <c r="I18" s="55"/>
      <c r="J18" s="53"/>
      <c r="K18" s="56"/>
      <c r="L18" s="56"/>
      <c r="M18" s="53"/>
      <c r="N18" s="57"/>
      <c r="O18" s="58">
        <f t="shared" si="0"/>
        <v>0</v>
      </c>
      <c r="P18" s="59">
        <f>+VLOOKUP(B18,'[1]m codes'!$A:$B,2,0)</f>
        <v>1200000256</v>
      </c>
      <c r="Q18" s="60">
        <f t="shared" si="3"/>
        <v>0</v>
      </c>
    </row>
    <row r="19" spans="1:21" s="70" customFormat="1" ht="26.25" customHeight="1" x14ac:dyDescent="0.25">
      <c r="A19" s="62"/>
      <c r="B19" s="63" t="s">
        <v>44</v>
      </c>
      <c r="C19" s="63"/>
      <c r="D19" s="64">
        <f>SUM(D9:D18)</f>
        <v>18589</v>
      </c>
      <c r="E19" s="64">
        <f>SUM(E9:E18)</f>
        <v>17372.2</v>
      </c>
      <c r="F19" s="64">
        <f>SUM(F9:F18)</f>
        <v>12684</v>
      </c>
      <c r="G19" s="64">
        <f>SUM(G9:G18)</f>
        <v>4688.2</v>
      </c>
      <c r="H19" s="64"/>
      <c r="I19" s="65"/>
      <c r="J19" s="66"/>
      <c r="K19" s="67"/>
      <c r="L19" s="67"/>
      <c r="M19" s="66"/>
      <c r="N19" s="68"/>
      <c r="O19" s="69"/>
      <c r="Q19" s="71"/>
    </row>
    <row r="20" spans="1:21" s="77" customFormat="1" ht="26.25" customHeight="1" x14ac:dyDescent="0.25">
      <c r="A20" s="37" t="s">
        <v>45</v>
      </c>
      <c r="B20" s="38" t="s">
        <v>46</v>
      </c>
      <c r="C20" s="38"/>
      <c r="D20" s="72"/>
      <c r="E20" s="72"/>
      <c r="F20" s="72"/>
      <c r="G20" s="73"/>
      <c r="H20" s="72"/>
      <c r="I20" s="41"/>
      <c r="J20" s="42"/>
      <c r="K20" s="74"/>
      <c r="L20" s="74"/>
      <c r="M20" s="42"/>
      <c r="N20" s="75"/>
      <c r="O20" s="76"/>
      <c r="Q20" s="49"/>
    </row>
    <row r="21" spans="1:21" s="85" customFormat="1" ht="26.25" customHeight="1" x14ac:dyDescent="0.2">
      <c r="A21" s="78"/>
      <c r="B21" s="79" t="s">
        <v>47</v>
      </c>
      <c r="C21" s="79"/>
      <c r="D21" s="80"/>
      <c r="E21" s="80"/>
      <c r="F21" s="80"/>
      <c r="G21" s="73"/>
      <c r="H21" s="80"/>
      <c r="I21" s="81"/>
      <c r="J21" s="82"/>
      <c r="K21" s="83"/>
      <c r="L21" s="83"/>
      <c r="M21" s="82"/>
      <c r="N21" s="84"/>
      <c r="O21" s="58">
        <f t="shared" ref="O21:O29" si="4">SUM(K21:N21)</f>
        <v>0</v>
      </c>
      <c r="Q21" s="60">
        <f t="shared" ref="Q21:Q29" si="5">+O21-F21</f>
        <v>0</v>
      </c>
    </row>
    <row r="22" spans="1:21" s="89" customFormat="1" ht="26.25" customHeight="1" x14ac:dyDescent="0.2">
      <c r="A22" s="86">
        <v>1</v>
      </c>
      <c r="B22" s="87" t="s">
        <v>48</v>
      </c>
      <c r="C22" s="52" t="s">
        <v>49</v>
      </c>
      <c r="D22" s="53">
        <f>18+5</f>
        <v>23</v>
      </c>
      <c r="E22" s="53">
        <v>45</v>
      </c>
      <c r="F22" s="53"/>
      <c r="G22" s="54">
        <v>45</v>
      </c>
      <c r="H22" s="53"/>
      <c r="I22" s="55">
        <v>4474</v>
      </c>
      <c r="J22" s="53"/>
      <c r="K22" s="56"/>
      <c r="L22" s="56"/>
      <c r="M22" s="53"/>
      <c r="N22" s="57"/>
      <c r="O22" s="88">
        <f t="shared" si="4"/>
        <v>0</v>
      </c>
      <c r="P22" s="89">
        <f>+VLOOKUP(B22,'[1]m codes'!$A:$B,2,0)</f>
        <v>200030286</v>
      </c>
      <c r="Q22" s="53">
        <f t="shared" si="5"/>
        <v>0</v>
      </c>
      <c r="R22" s="89">
        <v>10</v>
      </c>
      <c r="S22" s="89">
        <v>5</v>
      </c>
      <c r="U22" s="89">
        <f>+R22+S22</f>
        <v>15</v>
      </c>
    </row>
    <row r="23" spans="1:21" s="59" customFormat="1" ht="26.25" customHeight="1" x14ac:dyDescent="0.2">
      <c r="A23" s="50">
        <f>+A22+1</f>
        <v>2</v>
      </c>
      <c r="B23" s="51" t="s">
        <v>50</v>
      </c>
      <c r="C23" s="52" t="s">
        <v>49</v>
      </c>
      <c r="D23" s="53"/>
      <c r="E23" s="53">
        <v>15</v>
      </c>
      <c r="F23" s="53"/>
      <c r="G23" s="54">
        <v>15</v>
      </c>
      <c r="H23" s="53"/>
      <c r="I23" s="55"/>
      <c r="J23" s="53"/>
      <c r="K23" s="56"/>
      <c r="L23" s="56"/>
      <c r="M23" s="53"/>
      <c r="N23" s="57"/>
      <c r="O23" s="58">
        <f t="shared" si="4"/>
        <v>0</v>
      </c>
      <c r="P23" s="59">
        <f>+VLOOKUP(B23,'[1]m codes'!$A:$B,2,0)</f>
        <v>200030287</v>
      </c>
      <c r="Q23" s="90">
        <f t="shared" si="5"/>
        <v>0</v>
      </c>
      <c r="U23" s="89">
        <f t="shared" ref="U23:U29" si="6">+R23+S23</f>
        <v>0</v>
      </c>
    </row>
    <row r="24" spans="1:21" s="59" customFormat="1" ht="26.25" customHeight="1" x14ac:dyDescent="0.2">
      <c r="A24" s="50">
        <f t="shared" ref="A24:A29" si="7">+A23+1</f>
        <v>3</v>
      </c>
      <c r="B24" s="51" t="s">
        <v>51</v>
      </c>
      <c r="C24" s="52" t="s">
        <v>49</v>
      </c>
      <c r="D24" s="53"/>
      <c r="E24" s="53">
        <v>1</v>
      </c>
      <c r="F24" s="53"/>
      <c r="G24" s="54"/>
      <c r="H24" s="53"/>
      <c r="I24" s="55"/>
      <c r="J24" s="53"/>
      <c r="K24" s="56"/>
      <c r="L24" s="56"/>
      <c r="M24" s="53"/>
      <c r="N24" s="57"/>
      <c r="O24" s="58">
        <f t="shared" si="4"/>
        <v>0</v>
      </c>
      <c r="P24" s="59">
        <f>+VLOOKUP(B24,'[1]m codes'!$A:$B,2,0)</f>
        <v>200030288</v>
      </c>
      <c r="Q24" s="90">
        <f t="shared" si="5"/>
        <v>0</v>
      </c>
      <c r="U24" s="89">
        <f t="shared" si="6"/>
        <v>0</v>
      </c>
    </row>
    <row r="25" spans="1:21" s="59" customFormat="1" ht="26.25" customHeight="1" x14ac:dyDescent="0.2">
      <c r="A25" s="50">
        <f t="shared" si="7"/>
        <v>4</v>
      </c>
      <c r="B25" s="51" t="s">
        <v>52</v>
      </c>
      <c r="C25" s="52" t="s">
        <v>49</v>
      </c>
      <c r="D25" s="53">
        <f>1+4</f>
        <v>5</v>
      </c>
      <c r="E25" s="53">
        <v>7</v>
      </c>
      <c r="F25" s="53"/>
      <c r="G25" s="54">
        <v>7</v>
      </c>
      <c r="H25" s="53"/>
      <c r="I25" s="55"/>
      <c r="J25" s="53"/>
      <c r="K25" s="56"/>
      <c r="L25" s="56"/>
      <c r="M25" s="53"/>
      <c r="N25" s="57"/>
      <c r="O25" s="58">
        <f t="shared" si="4"/>
        <v>0</v>
      </c>
      <c r="P25" s="59">
        <f>+VLOOKUP(B25,'[1]m codes'!$A:$B,2,0)</f>
        <v>200030289</v>
      </c>
      <c r="Q25" s="90">
        <f t="shared" si="5"/>
        <v>0</v>
      </c>
      <c r="U25" s="89">
        <f t="shared" si="6"/>
        <v>0</v>
      </c>
    </row>
    <row r="26" spans="1:21" s="59" customFormat="1" ht="26.25" customHeight="1" x14ac:dyDescent="0.2">
      <c r="A26" s="50">
        <f t="shared" si="7"/>
        <v>5</v>
      </c>
      <c r="B26" s="51" t="s">
        <v>53</v>
      </c>
      <c r="C26" s="52" t="s">
        <v>49</v>
      </c>
      <c r="D26" s="53"/>
      <c r="E26" s="53"/>
      <c r="F26" s="53"/>
      <c r="G26" s="54"/>
      <c r="H26" s="53"/>
      <c r="I26" s="55">
        <v>4474</v>
      </c>
      <c r="J26" s="53"/>
      <c r="K26" s="56"/>
      <c r="L26" s="56"/>
      <c r="M26" s="53"/>
      <c r="N26" s="57"/>
      <c r="O26" s="58">
        <f t="shared" si="4"/>
        <v>0</v>
      </c>
      <c r="P26" s="59">
        <f>+VLOOKUP(B26,'[1]m codes'!$A:$B,2,0)</f>
        <v>200032212</v>
      </c>
      <c r="Q26" s="90">
        <f t="shared" si="5"/>
        <v>0</v>
      </c>
      <c r="U26" s="89">
        <f t="shared" si="6"/>
        <v>0</v>
      </c>
    </row>
    <row r="27" spans="1:21" s="59" customFormat="1" ht="26.25" customHeight="1" x14ac:dyDescent="0.2">
      <c r="A27" s="50">
        <f t="shared" si="7"/>
        <v>6</v>
      </c>
      <c r="B27" s="51" t="s">
        <v>54</v>
      </c>
      <c r="C27" s="52" t="s">
        <v>49</v>
      </c>
      <c r="D27" s="53">
        <v>4</v>
      </c>
      <c r="E27" s="53">
        <v>4</v>
      </c>
      <c r="F27" s="53"/>
      <c r="G27" s="54">
        <v>4</v>
      </c>
      <c r="H27" s="53"/>
      <c r="I27" s="55"/>
      <c r="J27" s="53"/>
      <c r="K27" s="56"/>
      <c r="L27" s="56"/>
      <c r="M27" s="53"/>
      <c r="N27" s="57"/>
      <c r="O27" s="58">
        <f t="shared" si="4"/>
        <v>0</v>
      </c>
      <c r="P27" s="59">
        <f>+VLOOKUP(B27,'[1]m codes'!$A:$B,2,0)</f>
        <v>200030291</v>
      </c>
      <c r="Q27" s="90">
        <f t="shared" si="5"/>
        <v>0</v>
      </c>
      <c r="U27" s="89">
        <f t="shared" si="6"/>
        <v>0</v>
      </c>
    </row>
    <row r="28" spans="1:21" s="59" customFormat="1" ht="26.25" customHeight="1" x14ac:dyDescent="0.2">
      <c r="A28" s="50">
        <f t="shared" si="7"/>
        <v>7</v>
      </c>
      <c r="B28" s="51" t="s">
        <v>55</v>
      </c>
      <c r="C28" s="52" t="s">
        <v>49</v>
      </c>
      <c r="D28" s="53"/>
      <c r="E28" s="53"/>
      <c r="F28" s="53"/>
      <c r="G28" s="54"/>
      <c r="H28" s="53"/>
      <c r="I28" s="55"/>
      <c r="J28" s="53"/>
      <c r="K28" s="56"/>
      <c r="L28" s="56"/>
      <c r="M28" s="53"/>
      <c r="N28" s="57"/>
      <c r="O28" s="58">
        <f t="shared" si="4"/>
        <v>0</v>
      </c>
      <c r="P28" s="59">
        <f>+VLOOKUP(B28,'[1]m codes'!$A:$B,2,0)</f>
        <v>200030293</v>
      </c>
      <c r="Q28" s="90">
        <f t="shared" si="5"/>
        <v>0</v>
      </c>
      <c r="U28" s="89">
        <f t="shared" si="6"/>
        <v>0</v>
      </c>
    </row>
    <row r="29" spans="1:21" s="59" customFormat="1" ht="26.25" customHeight="1" x14ac:dyDescent="0.2">
      <c r="A29" s="50">
        <f t="shared" si="7"/>
        <v>8</v>
      </c>
      <c r="B29" s="51" t="s">
        <v>56</v>
      </c>
      <c r="C29" s="52" t="s">
        <v>49</v>
      </c>
      <c r="D29" s="53"/>
      <c r="E29" s="53"/>
      <c r="F29" s="53"/>
      <c r="G29" s="54"/>
      <c r="H29" s="53"/>
      <c r="I29" s="55"/>
      <c r="J29" s="53"/>
      <c r="K29" s="56"/>
      <c r="L29" s="56"/>
      <c r="M29" s="53"/>
      <c r="N29" s="57"/>
      <c r="O29" s="58">
        <f t="shared" si="4"/>
        <v>0</v>
      </c>
      <c r="P29" s="59">
        <f>+VLOOKUP(B29,'[1]m codes'!$A:$B,2,0)</f>
        <v>200030300</v>
      </c>
      <c r="Q29" s="60">
        <f t="shared" si="5"/>
        <v>0</v>
      </c>
      <c r="U29" s="89">
        <f t="shared" si="6"/>
        <v>0</v>
      </c>
    </row>
    <row r="30" spans="1:21" s="70" customFormat="1" ht="26.25" customHeight="1" x14ac:dyDescent="0.25">
      <c r="A30" s="62"/>
      <c r="B30" s="63" t="s">
        <v>44</v>
      </c>
      <c r="C30" s="63"/>
      <c r="D30" s="64">
        <f>SUM(D22:D29)</f>
        <v>32</v>
      </c>
      <c r="E30" s="64"/>
      <c r="F30" s="64"/>
      <c r="G30" s="91"/>
      <c r="H30" s="64"/>
      <c r="I30" s="65"/>
      <c r="J30" s="66"/>
      <c r="K30" s="67"/>
      <c r="L30" s="67"/>
      <c r="M30" s="66"/>
      <c r="N30" s="68"/>
      <c r="O30" s="69"/>
      <c r="Q30" s="71"/>
    </row>
    <row r="31" spans="1:21" ht="26.25" customHeight="1" x14ac:dyDescent="0.25">
      <c r="A31" s="78" t="s">
        <v>57</v>
      </c>
      <c r="B31" s="79" t="s">
        <v>58</v>
      </c>
      <c r="C31" s="79"/>
      <c r="D31" s="80"/>
      <c r="E31" s="80"/>
      <c r="F31" s="80"/>
      <c r="G31" s="73"/>
      <c r="H31" s="80"/>
      <c r="I31" s="81"/>
      <c r="J31" s="82"/>
      <c r="K31" s="83"/>
      <c r="L31" s="83"/>
      <c r="M31" s="82"/>
      <c r="N31" s="84"/>
      <c r="O31" s="92"/>
      <c r="Q31" s="60">
        <f t="shared" ref="Q31:Q64" si="8">+O31-F31</f>
        <v>0</v>
      </c>
    </row>
    <row r="32" spans="1:21" s="59" customFormat="1" ht="26.25" customHeight="1" x14ac:dyDescent="0.2">
      <c r="A32" s="50">
        <v>1</v>
      </c>
      <c r="B32" s="51" t="s">
        <v>59</v>
      </c>
      <c r="C32" s="52" t="s">
        <v>49</v>
      </c>
      <c r="D32" s="53"/>
      <c r="E32" s="53"/>
      <c r="F32" s="53"/>
      <c r="G32" s="54"/>
      <c r="H32" s="53"/>
      <c r="I32" s="55">
        <v>4474</v>
      </c>
      <c r="J32" s="53"/>
      <c r="K32" s="56"/>
      <c r="L32" s="56"/>
      <c r="M32" s="53"/>
      <c r="N32" s="57"/>
      <c r="O32" s="58">
        <f t="shared" ref="O32:O64" si="9">SUM(K32:N32)</f>
        <v>0</v>
      </c>
      <c r="P32" s="59">
        <f>+VLOOKUP(B32,'[1]m codes'!$A:$B,2,0)</f>
        <v>200032593</v>
      </c>
      <c r="Q32" s="60">
        <f t="shared" si="8"/>
        <v>0</v>
      </c>
    </row>
    <row r="33" spans="1:17" s="59" customFormat="1" ht="26.25" customHeight="1" x14ac:dyDescent="0.2">
      <c r="A33" s="50">
        <f>+A32+1</f>
        <v>2</v>
      </c>
      <c r="B33" s="51" t="s">
        <v>60</v>
      </c>
      <c r="C33" s="52" t="s">
        <v>49</v>
      </c>
      <c r="D33" s="53"/>
      <c r="E33" s="53"/>
      <c r="F33" s="53"/>
      <c r="G33" s="54"/>
      <c r="H33" s="53"/>
      <c r="I33" s="55"/>
      <c r="J33" s="53"/>
      <c r="K33" s="56"/>
      <c r="L33" s="56"/>
      <c r="M33" s="53"/>
      <c r="N33" s="57"/>
      <c r="O33" s="58">
        <f t="shared" si="9"/>
        <v>0</v>
      </c>
      <c r="P33" s="59">
        <f>+VLOOKUP(B33,'[1]m codes'!$A:$B,2,0)</f>
        <v>200032575</v>
      </c>
      <c r="Q33" s="60">
        <f t="shared" si="8"/>
        <v>0</v>
      </c>
    </row>
    <row r="34" spans="1:17" s="59" customFormat="1" ht="26.25" customHeight="1" x14ac:dyDescent="0.2">
      <c r="A34" s="50">
        <f t="shared" ref="A34:A64" si="10">+A33+1</f>
        <v>3</v>
      </c>
      <c r="B34" s="51" t="s">
        <v>61</v>
      </c>
      <c r="C34" s="52" t="s">
        <v>49</v>
      </c>
      <c r="D34" s="53"/>
      <c r="E34" s="53"/>
      <c r="F34" s="53"/>
      <c r="G34" s="54"/>
      <c r="H34" s="53"/>
      <c r="I34" s="55"/>
      <c r="J34" s="53"/>
      <c r="K34" s="56"/>
      <c r="L34" s="56"/>
      <c r="M34" s="53"/>
      <c r="N34" s="57"/>
      <c r="O34" s="58">
        <f t="shared" si="9"/>
        <v>0</v>
      </c>
      <c r="P34" s="59">
        <f>+VLOOKUP(B34,'[1]m codes'!$A:$B,2,0)</f>
        <v>200032202</v>
      </c>
      <c r="Q34" s="60">
        <f t="shared" si="8"/>
        <v>0</v>
      </c>
    </row>
    <row r="35" spans="1:17" s="59" customFormat="1" ht="26.25" customHeight="1" x14ac:dyDescent="0.2">
      <c r="A35" s="50">
        <f t="shared" si="10"/>
        <v>4</v>
      </c>
      <c r="B35" s="51" t="s">
        <v>62</v>
      </c>
      <c r="C35" s="52" t="s">
        <v>49</v>
      </c>
      <c r="D35" s="53"/>
      <c r="E35" s="53"/>
      <c r="F35" s="53"/>
      <c r="G35" s="54"/>
      <c r="H35" s="53"/>
      <c r="I35" s="55">
        <v>4474</v>
      </c>
      <c r="J35" s="53"/>
      <c r="K35" s="56"/>
      <c r="L35" s="56"/>
      <c r="M35" s="53"/>
      <c r="N35" s="57"/>
      <c r="O35" s="58">
        <f t="shared" si="9"/>
        <v>0</v>
      </c>
      <c r="P35" s="59">
        <f>+VLOOKUP(B35,'[1]m codes'!$A:$B,2,0)</f>
        <v>200032233</v>
      </c>
      <c r="Q35" s="60">
        <f t="shared" si="8"/>
        <v>0</v>
      </c>
    </row>
    <row r="36" spans="1:17" s="59" customFormat="1" ht="26.25" customHeight="1" x14ac:dyDescent="0.2">
      <c r="A36" s="50">
        <f t="shared" si="10"/>
        <v>5</v>
      </c>
      <c r="B36" s="51" t="s">
        <v>63</v>
      </c>
      <c r="C36" s="52" t="s">
        <v>49</v>
      </c>
      <c r="D36" s="53">
        <v>1</v>
      </c>
      <c r="E36" s="53">
        <v>1</v>
      </c>
      <c r="F36" s="53"/>
      <c r="G36" s="54">
        <v>1</v>
      </c>
      <c r="H36" s="53"/>
      <c r="I36" s="55"/>
      <c r="J36" s="53"/>
      <c r="K36" s="56"/>
      <c r="L36" s="56"/>
      <c r="M36" s="53"/>
      <c r="N36" s="57"/>
      <c r="O36" s="58">
        <f t="shared" si="9"/>
        <v>0</v>
      </c>
      <c r="P36" s="59">
        <f>+VLOOKUP(B36,'[1]m codes'!$A:$B,2,0)</f>
        <v>200032203</v>
      </c>
      <c r="Q36" s="60">
        <f t="shared" si="8"/>
        <v>0</v>
      </c>
    </row>
    <row r="37" spans="1:17" s="59" customFormat="1" ht="26.25" customHeight="1" x14ac:dyDescent="0.2">
      <c r="A37" s="50">
        <f t="shared" si="10"/>
        <v>6</v>
      </c>
      <c r="B37" s="51" t="s">
        <v>64</v>
      </c>
      <c r="C37" s="52" t="s">
        <v>49</v>
      </c>
      <c r="D37" s="53"/>
      <c r="E37" s="53"/>
      <c r="F37" s="53"/>
      <c r="G37" s="54"/>
      <c r="H37" s="53"/>
      <c r="I37" s="55"/>
      <c r="J37" s="53"/>
      <c r="K37" s="56"/>
      <c r="L37" s="56"/>
      <c r="M37" s="53"/>
      <c r="N37" s="57"/>
      <c r="O37" s="58">
        <f t="shared" si="9"/>
        <v>0</v>
      </c>
      <c r="P37" s="59">
        <f>+VLOOKUP(B37,'[1]m codes'!$A:$B,2,0)</f>
        <v>200032204</v>
      </c>
      <c r="Q37" s="60">
        <f t="shared" si="8"/>
        <v>0</v>
      </c>
    </row>
    <row r="38" spans="1:17" s="59" customFormat="1" ht="26.25" customHeight="1" x14ac:dyDescent="0.2">
      <c r="A38" s="50">
        <f t="shared" si="10"/>
        <v>7</v>
      </c>
      <c r="B38" s="51" t="s">
        <v>65</v>
      </c>
      <c r="C38" s="52" t="s">
        <v>49</v>
      </c>
      <c r="D38" s="53"/>
      <c r="E38" s="53"/>
      <c r="F38" s="53"/>
      <c r="G38" s="54"/>
      <c r="H38" s="53"/>
      <c r="I38" s="55">
        <v>4474</v>
      </c>
      <c r="J38" s="53"/>
      <c r="K38" s="56"/>
      <c r="L38" s="56"/>
      <c r="M38" s="53"/>
      <c r="N38" s="57"/>
      <c r="O38" s="58">
        <f t="shared" si="9"/>
        <v>0</v>
      </c>
      <c r="P38" s="59">
        <f>+VLOOKUP(B38,'[1]m codes'!$A:$B,2,0)</f>
        <v>200032234</v>
      </c>
      <c r="Q38" s="60">
        <f t="shared" si="8"/>
        <v>0</v>
      </c>
    </row>
    <row r="39" spans="1:17" s="59" customFormat="1" ht="26.25" customHeight="1" x14ac:dyDescent="0.2">
      <c r="A39" s="50">
        <f t="shared" si="10"/>
        <v>8</v>
      </c>
      <c r="B39" s="51" t="s">
        <v>66</v>
      </c>
      <c r="C39" s="52" t="s">
        <v>49</v>
      </c>
      <c r="D39" s="53">
        <v>2</v>
      </c>
      <c r="E39" s="53">
        <v>2</v>
      </c>
      <c r="F39" s="53"/>
      <c r="G39" s="54">
        <v>2</v>
      </c>
      <c r="H39" s="53"/>
      <c r="I39" s="55"/>
      <c r="J39" s="53"/>
      <c r="K39" s="56"/>
      <c r="L39" s="56"/>
      <c r="M39" s="53"/>
      <c r="N39" s="57"/>
      <c r="O39" s="58">
        <f t="shared" si="9"/>
        <v>0</v>
      </c>
      <c r="P39" s="59">
        <f>+VLOOKUP(B39,'[1]m codes'!$A:$B,2,0)</f>
        <v>200032205</v>
      </c>
      <c r="Q39" s="60">
        <f t="shared" si="8"/>
        <v>0</v>
      </c>
    </row>
    <row r="40" spans="1:17" s="59" customFormat="1" ht="26.25" customHeight="1" x14ac:dyDescent="0.2">
      <c r="A40" s="50">
        <f t="shared" si="10"/>
        <v>9</v>
      </c>
      <c r="B40" s="51" t="s">
        <v>67</v>
      </c>
      <c r="C40" s="52" t="s">
        <v>49</v>
      </c>
      <c r="D40" s="53"/>
      <c r="E40" s="53"/>
      <c r="F40" s="53"/>
      <c r="G40" s="54"/>
      <c r="H40" s="53"/>
      <c r="I40" s="55"/>
      <c r="J40" s="53"/>
      <c r="K40" s="56"/>
      <c r="L40" s="56"/>
      <c r="M40" s="53"/>
      <c r="N40" s="57"/>
      <c r="O40" s="58">
        <f t="shared" si="9"/>
        <v>0</v>
      </c>
      <c r="P40" s="59">
        <f>+VLOOKUP(B40,'[1]m codes'!$A:$B,2,0)</f>
        <v>200032206</v>
      </c>
      <c r="Q40" s="60">
        <f t="shared" si="8"/>
        <v>0</v>
      </c>
    </row>
    <row r="41" spans="1:17" s="59" customFormat="1" ht="26.25" customHeight="1" x14ac:dyDescent="0.2">
      <c r="A41" s="50">
        <f t="shared" si="10"/>
        <v>10</v>
      </c>
      <c r="B41" s="51" t="s">
        <v>68</v>
      </c>
      <c r="C41" s="52" t="s">
        <v>49</v>
      </c>
      <c r="D41" s="53"/>
      <c r="E41" s="53"/>
      <c r="F41" s="53"/>
      <c r="G41" s="54"/>
      <c r="H41" s="53"/>
      <c r="I41" s="55">
        <v>4474</v>
      </c>
      <c r="J41" s="53"/>
      <c r="K41" s="56"/>
      <c r="L41" s="56"/>
      <c r="M41" s="53"/>
      <c r="N41" s="57"/>
      <c r="O41" s="58">
        <f t="shared" si="9"/>
        <v>0</v>
      </c>
      <c r="P41" s="59">
        <f>+VLOOKUP(B41,'[1]m codes'!$A:$B,2,0)</f>
        <v>200032207</v>
      </c>
      <c r="Q41" s="60">
        <f t="shared" si="8"/>
        <v>0</v>
      </c>
    </row>
    <row r="42" spans="1:17" s="59" customFormat="1" ht="26.25" customHeight="1" x14ac:dyDescent="0.2">
      <c r="A42" s="50">
        <f t="shared" si="10"/>
        <v>11</v>
      </c>
      <c r="B42" s="51" t="s">
        <v>69</v>
      </c>
      <c r="C42" s="52" t="s">
        <v>49</v>
      </c>
      <c r="D42" s="53"/>
      <c r="E42" s="53"/>
      <c r="F42" s="53"/>
      <c r="G42" s="54"/>
      <c r="H42" s="53"/>
      <c r="I42" s="55"/>
      <c r="J42" s="53"/>
      <c r="K42" s="56"/>
      <c r="L42" s="56"/>
      <c r="M42" s="53"/>
      <c r="N42" s="57"/>
      <c r="O42" s="58">
        <f t="shared" si="9"/>
        <v>0</v>
      </c>
      <c r="P42" s="59">
        <f>+VLOOKUP(B42,'[1]m codes'!$A:$B,2,0)</f>
        <v>200032235</v>
      </c>
      <c r="Q42" s="60">
        <f t="shared" si="8"/>
        <v>0</v>
      </c>
    </row>
    <row r="43" spans="1:17" s="59" customFormat="1" ht="26.25" customHeight="1" x14ac:dyDescent="0.2">
      <c r="A43" s="50">
        <f t="shared" si="10"/>
        <v>12</v>
      </c>
      <c r="B43" s="51" t="s">
        <v>70</v>
      </c>
      <c r="C43" s="52" t="s">
        <v>49</v>
      </c>
      <c r="D43" s="53"/>
      <c r="E43" s="53"/>
      <c r="F43" s="53"/>
      <c r="G43" s="54"/>
      <c r="H43" s="53"/>
      <c r="I43" s="55"/>
      <c r="J43" s="53"/>
      <c r="K43" s="56"/>
      <c r="L43" s="56"/>
      <c r="M43" s="53"/>
      <c r="N43" s="57"/>
      <c r="O43" s="58">
        <f t="shared" si="9"/>
        <v>0</v>
      </c>
      <c r="P43" s="59">
        <f>+VLOOKUP(B43,'[1]m codes'!$A:$B,2,0)</f>
        <v>200032208</v>
      </c>
      <c r="Q43" s="60">
        <f t="shared" si="8"/>
        <v>0</v>
      </c>
    </row>
    <row r="44" spans="1:17" s="59" customFormat="1" ht="26.25" customHeight="1" x14ac:dyDescent="0.2">
      <c r="A44" s="50">
        <f t="shared" si="10"/>
        <v>13</v>
      </c>
      <c r="B44" s="51" t="s">
        <v>71</v>
      </c>
      <c r="C44" s="52" t="s">
        <v>49</v>
      </c>
      <c r="D44" s="53"/>
      <c r="E44" s="53"/>
      <c r="F44" s="53"/>
      <c r="G44" s="54"/>
      <c r="H44" s="53"/>
      <c r="I44" s="55">
        <v>4474</v>
      </c>
      <c r="J44" s="53"/>
      <c r="K44" s="56"/>
      <c r="L44" s="56"/>
      <c r="M44" s="53"/>
      <c r="N44" s="57"/>
      <c r="O44" s="58">
        <f t="shared" si="9"/>
        <v>0</v>
      </c>
      <c r="P44" s="59">
        <f>+VLOOKUP(B44,'[1]m codes'!$A:$B,2,0)</f>
        <v>200032209</v>
      </c>
      <c r="Q44" s="60">
        <f t="shared" si="8"/>
        <v>0</v>
      </c>
    </row>
    <row r="45" spans="1:17" s="59" customFormat="1" ht="26.25" customHeight="1" x14ac:dyDescent="0.2">
      <c r="A45" s="50">
        <f t="shared" si="10"/>
        <v>14</v>
      </c>
      <c r="B45" s="51" t="s">
        <v>72</v>
      </c>
      <c r="C45" s="52" t="s">
        <v>49</v>
      </c>
      <c r="D45" s="53"/>
      <c r="E45" s="53"/>
      <c r="F45" s="53"/>
      <c r="G45" s="54"/>
      <c r="H45" s="53"/>
      <c r="I45" s="55"/>
      <c r="J45" s="53"/>
      <c r="K45" s="56"/>
      <c r="L45" s="56"/>
      <c r="M45" s="53"/>
      <c r="N45" s="57"/>
      <c r="O45" s="58">
        <f t="shared" si="9"/>
        <v>0</v>
      </c>
      <c r="P45" s="59">
        <f>+VLOOKUP(B45,'[1]m codes'!$A:$B,2,0)</f>
        <v>200032210</v>
      </c>
      <c r="Q45" s="60">
        <f t="shared" si="8"/>
        <v>0</v>
      </c>
    </row>
    <row r="46" spans="1:17" s="59" customFormat="1" ht="26.25" customHeight="1" x14ac:dyDescent="0.2">
      <c r="A46" s="50">
        <f t="shared" si="10"/>
        <v>15</v>
      </c>
      <c r="B46" s="51" t="s">
        <v>73</v>
      </c>
      <c r="C46" s="52" t="s">
        <v>49</v>
      </c>
      <c r="D46" s="53"/>
      <c r="E46" s="53"/>
      <c r="F46" s="53"/>
      <c r="G46" s="54"/>
      <c r="H46" s="53"/>
      <c r="I46" s="55"/>
      <c r="J46" s="53"/>
      <c r="K46" s="56"/>
      <c r="L46" s="56"/>
      <c r="M46" s="53"/>
      <c r="N46" s="57"/>
      <c r="O46" s="58">
        <f t="shared" si="9"/>
        <v>0</v>
      </c>
      <c r="P46" s="59">
        <f>+VLOOKUP(B46,'[1]m codes'!$A:$B,2,0)</f>
        <v>200032211</v>
      </c>
      <c r="Q46" s="60">
        <f t="shared" si="8"/>
        <v>0</v>
      </c>
    </row>
    <row r="47" spans="1:17" s="59" customFormat="1" ht="26.25" customHeight="1" x14ac:dyDescent="0.2">
      <c r="A47" s="50">
        <f t="shared" si="10"/>
        <v>16</v>
      </c>
      <c r="B47" s="51" t="s">
        <v>74</v>
      </c>
      <c r="C47" s="52" t="s">
        <v>49</v>
      </c>
      <c r="D47" s="53"/>
      <c r="E47" s="53"/>
      <c r="F47" s="53"/>
      <c r="G47" s="54"/>
      <c r="H47" s="53"/>
      <c r="I47" s="55">
        <v>4474</v>
      </c>
      <c r="J47" s="53"/>
      <c r="K47" s="56"/>
      <c r="L47" s="56"/>
      <c r="M47" s="53"/>
      <c r="N47" s="57"/>
      <c r="O47" s="58">
        <f t="shared" si="9"/>
        <v>0</v>
      </c>
      <c r="P47" s="59">
        <f>+VLOOKUP(B47,'[1]m codes'!$A:$B,2,0)</f>
        <v>200032236</v>
      </c>
      <c r="Q47" s="60">
        <f t="shared" si="8"/>
        <v>0</v>
      </c>
    </row>
    <row r="48" spans="1:17" s="59" customFormat="1" ht="26.25" customHeight="1" x14ac:dyDescent="0.2">
      <c r="A48" s="50">
        <f t="shared" si="10"/>
        <v>17</v>
      </c>
      <c r="B48" s="51" t="s">
        <v>75</v>
      </c>
      <c r="C48" s="52" t="s">
        <v>49</v>
      </c>
      <c r="D48" s="53">
        <v>2</v>
      </c>
      <c r="E48" s="53">
        <v>1</v>
      </c>
      <c r="F48" s="53"/>
      <c r="G48" s="54">
        <v>1</v>
      </c>
      <c r="H48" s="53"/>
      <c r="I48" s="55"/>
      <c r="J48" s="53"/>
      <c r="K48" s="56"/>
      <c r="L48" s="56"/>
      <c r="M48" s="53"/>
      <c r="N48" s="57"/>
      <c r="O48" s="58">
        <f t="shared" si="9"/>
        <v>0</v>
      </c>
      <c r="P48" s="59">
        <f>+VLOOKUP(B48,'[1]m codes'!$A:$B,2,0)</f>
        <v>200032213</v>
      </c>
      <c r="Q48" s="90">
        <f t="shared" si="8"/>
        <v>0</v>
      </c>
    </row>
    <row r="49" spans="1:17" s="59" customFormat="1" ht="26.25" customHeight="1" x14ac:dyDescent="0.2">
      <c r="A49" s="50">
        <f t="shared" si="10"/>
        <v>18</v>
      </c>
      <c r="B49" s="51" t="s">
        <v>76</v>
      </c>
      <c r="C49" s="52" t="s">
        <v>49</v>
      </c>
      <c r="D49" s="53">
        <v>2</v>
      </c>
      <c r="E49" s="53">
        <v>1</v>
      </c>
      <c r="F49" s="53"/>
      <c r="G49" s="54">
        <v>1</v>
      </c>
      <c r="H49" s="53"/>
      <c r="I49" s="55"/>
      <c r="J49" s="53"/>
      <c r="K49" s="56"/>
      <c r="L49" s="56"/>
      <c r="M49" s="53"/>
      <c r="N49" s="57"/>
      <c r="O49" s="58">
        <f t="shared" si="9"/>
        <v>0</v>
      </c>
      <c r="P49" s="59">
        <f>+VLOOKUP(B49,'[1]m codes'!$A:$B,2,0)</f>
        <v>200032214</v>
      </c>
      <c r="Q49" s="60">
        <f t="shared" si="8"/>
        <v>0</v>
      </c>
    </row>
    <row r="50" spans="1:17" s="59" customFormat="1" ht="26.25" customHeight="1" x14ac:dyDescent="0.2">
      <c r="A50" s="50">
        <f t="shared" si="10"/>
        <v>19</v>
      </c>
      <c r="B50" s="51" t="s">
        <v>77</v>
      </c>
      <c r="C50" s="52" t="s">
        <v>49</v>
      </c>
      <c r="D50" s="53">
        <v>3</v>
      </c>
      <c r="E50" s="53"/>
      <c r="F50" s="53"/>
      <c r="G50" s="54"/>
      <c r="H50" s="53"/>
      <c r="I50" s="55">
        <v>4474</v>
      </c>
      <c r="J50" s="53"/>
      <c r="K50" s="56"/>
      <c r="L50" s="56"/>
      <c r="M50" s="53"/>
      <c r="N50" s="57"/>
      <c r="O50" s="58">
        <f t="shared" si="9"/>
        <v>0</v>
      </c>
      <c r="P50" s="59">
        <f>+VLOOKUP(B50,'[1]m codes'!$A:$B,2,0)</f>
        <v>200032215</v>
      </c>
      <c r="Q50" s="60">
        <f t="shared" si="8"/>
        <v>0</v>
      </c>
    </row>
    <row r="51" spans="1:17" s="59" customFormat="1" ht="26.25" customHeight="1" x14ac:dyDescent="0.2">
      <c r="A51" s="50">
        <f t="shared" si="10"/>
        <v>20</v>
      </c>
      <c r="B51" s="51" t="s">
        <v>78</v>
      </c>
      <c r="C51" s="52" t="s">
        <v>49</v>
      </c>
      <c r="D51" s="53"/>
      <c r="E51" s="53"/>
      <c r="F51" s="53"/>
      <c r="G51" s="54"/>
      <c r="H51" s="53"/>
      <c r="I51" s="55"/>
      <c r="J51" s="53"/>
      <c r="K51" s="56"/>
      <c r="L51" s="56"/>
      <c r="M51" s="53"/>
      <c r="N51" s="57"/>
      <c r="O51" s="58">
        <f t="shared" si="9"/>
        <v>0</v>
      </c>
      <c r="P51" s="59">
        <f>+VLOOKUP(B51,'[1]m codes'!$A:$B,2,0)</f>
        <v>200032216</v>
      </c>
      <c r="Q51" s="60">
        <f t="shared" si="8"/>
        <v>0</v>
      </c>
    </row>
    <row r="52" spans="1:17" s="59" customFormat="1" ht="26.25" customHeight="1" x14ac:dyDescent="0.2">
      <c r="A52" s="50">
        <f t="shared" si="10"/>
        <v>21</v>
      </c>
      <c r="B52" s="51" t="s">
        <v>79</v>
      </c>
      <c r="C52" s="52" t="s">
        <v>49</v>
      </c>
      <c r="D52" s="53"/>
      <c r="E52" s="53"/>
      <c r="F52" s="53"/>
      <c r="G52" s="54"/>
      <c r="H52" s="53"/>
      <c r="I52" s="55"/>
      <c r="J52" s="53"/>
      <c r="K52" s="56"/>
      <c r="L52" s="56"/>
      <c r="M52" s="53"/>
      <c r="N52" s="57"/>
      <c r="O52" s="58">
        <f t="shared" si="9"/>
        <v>0</v>
      </c>
      <c r="P52" s="59">
        <f>+VLOOKUP(B52,'[1]m codes'!$A:$B,2,0)</f>
        <v>200030290</v>
      </c>
      <c r="Q52" s="60">
        <f t="shared" si="8"/>
        <v>0</v>
      </c>
    </row>
    <row r="53" spans="1:17" s="59" customFormat="1" ht="26.25" customHeight="1" x14ac:dyDescent="0.2">
      <c r="A53" s="50">
        <f t="shared" si="10"/>
        <v>22</v>
      </c>
      <c r="B53" s="51" t="s">
        <v>80</v>
      </c>
      <c r="C53" s="52" t="s">
        <v>49</v>
      </c>
      <c r="D53" s="53"/>
      <c r="E53" s="53"/>
      <c r="F53" s="53"/>
      <c r="G53" s="54"/>
      <c r="H53" s="53"/>
      <c r="I53" s="55">
        <v>4474</v>
      </c>
      <c r="J53" s="53"/>
      <c r="K53" s="56"/>
      <c r="L53" s="56"/>
      <c r="M53" s="53"/>
      <c r="N53" s="57"/>
      <c r="O53" s="58">
        <f t="shared" si="9"/>
        <v>0</v>
      </c>
      <c r="P53" s="59">
        <f>+VLOOKUP(B53,'[1]m codes'!$A:$B,2,0)</f>
        <v>200032237</v>
      </c>
      <c r="Q53" s="60">
        <f t="shared" si="8"/>
        <v>0</v>
      </c>
    </row>
    <row r="54" spans="1:17" s="59" customFormat="1" ht="26.25" customHeight="1" x14ac:dyDescent="0.2">
      <c r="A54" s="50">
        <f t="shared" si="10"/>
        <v>23</v>
      </c>
      <c r="B54" s="51" t="s">
        <v>81</v>
      </c>
      <c r="C54" s="52" t="s">
        <v>49</v>
      </c>
      <c r="D54" s="53">
        <v>7</v>
      </c>
      <c r="E54" s="53">
        <v>6</v>
      </c>
      <c r="F54" s="53"/>
      <c r="G54" s="54">
        <v>6</v>
      </c>
      <c r="H54" s="53"/>
      <c r="I54" s="55"/>
      <c r="J54" s="53"/>
      <c r="K54" s="56"/>
      <c r="L54" s="56"/>
      <c r="M54" s="53"/>
      <c r="N54" s="57"/>
      <c r="O54" s="58">
        <f t="shared" si="9"/>
        <v>0</v>
      </c>
      <c r="P54" s="59">
        <f>+VLOOKUP(B54,'[1]m codes'!$A:$B,2,0)</f>
        <v>200032217</v>
      </c>
      <c r="Q54" s="60">
        <f t="shared" si="8"/>
        <v>0</v>
      </c>
    </row>
    <row r="55" spans="1:17" s="59" customFormat="1" ht="26.25" customHeight="1" x14ac:dyDescent="0.2">
      <c r="A55" s="50">
        <f t="shared" si="10"/>
        <v>24</v>
      </c>
      <c r="B55" s="51" t="s">
        <v>82</v>
      </c>
      <c r="C55" s="52" t="s">
        <v>49</v>
      </c>
      <c r="D55" s="53"/>
      <c r="E55" s="53"/>
      <c r="F55" s="53"/>
      <c r="G55" s="54"/>
      <c r="H55" s="53"/>
      <c r="I55" s="55"/>
      <c r="J55" s="53"/>
      <c r="K55" s="56"/>
      <c r="L55" s="56"/>
      <c r="M55" s="53"/>
      <c r="N55" s="57"/>
      <c r="O55" s="58">
        <f t="shared" si="9"/>
        <v>0</v>
      </c>
      <c r="P55" s="59">
        <f>+VLOOKUP(B55,'[1]m codes'!$A:$B,2,0)</f>
        <v>200032218</v>
      </c>
      <c r="Q55" s="60">
        <f t="shared" si="8"/>
        <v>0</v>
      </c>
    </row>
    <row r="56" spans="1:17" s="59" customFormat="1" ht="26.25" customHeight="1" x14ac:dyDescent="0.2">
      <c r="A56" s="50">
        <f t="shared" si="10"/>
        <v>25</v>
      </c>
      <c r="B56" s="51" t="s">
        <v>83</v>
      </c>
      <c r="C56" s="52" t="s">
        <v>49</v>
      </c>
      <c r="D56" s="53"/>
      <c r="E56" s="53"/>
      <c r="F56" s="53"/>
      <c r="G56" s="54"/>
      <c r="H56" s="53"/>
      <c r="I56" s="55">
        <v>4474</v>
      </c>
      <c r="J56" s="53"/>
      <c r="K56" s="56"/>
      <c r="L56" s="56"/>
      <c r="M56" s="53"/>
      <c r="N56" s="57"/>
      <c r="O56" s="58">
        <f t="shared" si="9"/>
        <v>0</v>
      </c>
      <c r="P56" s="59">
        <f>+VLOOKUP(B56,'[1]m codes'!$A:$B,2,0)</f>
        <v>200032219</v>
      </c>
      <c r="Q56" s="60">
        <f t="shared" si="8"/>
        <v>0</v>
      </c>
    </row>
    <row r="57" spans="1:17" s="59" customFormat="1" ht="26.25" customHeight="1" x14ac:dyDescent="0.2">
      <c r="A57" s="50">
        <f t="shared" si="10"/>
        <v>26</v>
      </c>
      <c r="B57" s="51" t="s">
        <v>84</v>
      </c>
      <c r="C57" s="52" t="s">
        <v>49</v>
      </c>
      <c r="D57" s="53">
        <v>1</v>
      </c>
      <c r="E57" s="53"/>
      <c r="F57" s="53"/>
      <c r="G57" s="54"/>
      <c r="H57" s="53"/>
      <c r="I57" s="55"/>
      <c r="J57" s="53"/>
      <c r="K57" s="56"/>
      <c r="L57" s="56"/>
      <c r="M57" s="53"/>
      <c r="N57" s="57"/>
      <c r="O57" s="58">
        <f t="shared" si="9"/>
        <v>0</v>
      </c>
      <c r="P57" s="59">
        <f>+VLOOKUP(B57,'[1]m codes'!$A:$B,2,0)</f>
        <v>200030292</v>
      </c>
      <c r="Q57" s="60">
        <f t="shared" si="8"/>
        <v>0</v>
      </c>
    </row>
    <row r="58" spans="1:17" s="59" customFormat="1" ht="26.25" customHeight="1" x14ac:dyDescent="0.2">
      <c r="A58" s="50">
        <f t="shared" si="10"/>
        <v>27</v>
      </c>
      <c r="B58" s="51" t="s">
        <v>85</v>
      </c>
      <c r="C58" s="52" t="s">
        <v>49</v>
      </c>
      <c r="D58" s="53"/>
      <c r="E58" s="53"/>
      <c r="F58" s="53"/>
      <c r="G58" s="54"/>
      <c r="H58" s="53"/>
      <c r="I58" s="55"/>
      <c r="J58" s="53"/>
      <c r="K58" s="56"/>
      <c r="L58" s="56"/>
      <c r="M58" s="53"/>
      <c r="N58" s="57"/>
      <c r="O58" s="58">
        <f t="shared" si="9"/>
        <v>0</v>
      </c>
      <c r="P58" s="59">
        <f>+VLOOKUP(B58,'[1]m codes'!$A:$B,2,0)</f>
        <v>200032220</v>
      </c>
      <c r="Q58" s="60">
        <f t="shared" si="8"/>
        <v>0</v>
      </c>
    </row>
    <row r="59" spans="1:17" s="59" customFormat="1" ht="26.25" customHeight="1" x14ac:dyDescent="0.2">
      <c r="A59" s="50">
        <f t="shared" si="10"/>
        <v>28</v>
      </c>
      <c r="B59" s="51" t="s">
        <v>86</v>
      </c>
      <c r="C59" s="52" t="s">
        <v>49</v>
      </c>
      <c r="D59" s="53"/>
      <c r="E59" s="53"/>
      <c r="F59" s="53"/>
      <c r="G59" s="54"/>
      <c r="H59" s="53"/>
      <c r="I59" s="55">
        <v>4474</v>
      </c>
      <c r="J59" s="53"/>
      <c r="K59" s="56"/>
      <c r="L59" s="56"/>
      <c r="M59" s="53"/>
      <c r="N59" s="57"/>
      <c r="O59" s="58">
        <f t="shared" si="9"/>
        <v>0</v>
      </c>
      <c r="P59" s="59">
        <f>+VLOOKUP(B59,'[1]m codes'!$A:$B,2,0)</f>
        <v>200032222</v>
      </c>
      <c r="Q59" s="60">
        <f t="shared" si="8"/>
        <v>0</v>
      </c>
    </row>
    <row r="60" spans="1:17" s="59" customFormat="1" ht="26.25" customHeight="1" x14ac:dyDescent="0.2">
      <c r="A60" s="50">
        <f t="shared" si="10"/>
        <v>29</v>
      </c>
      <c r="B60" s="51" t="s">
        <v>87</v>
      </c>
      <c r="C60" s="52" t="s">
        <v>49</v>
      </c>
      <c r="D60" s="53"/>
      <c r="E60" s="53"/>
      <c r="F60" s="53"/>
      <c r="G60" s="54"/>
      <c r="H60" s="53"/>
      <c r="I60" s="55"/>
      <c r="J60" s="53"/>
      <c r="K60" s="56"/>
      <c r="L60" s="56"/>
      <c r="M60" s="53"/>
      <c r="N60" s="57"/>
      <c r="O60" s="58">
        <f t="shared" si="9"/>
        <v>0</v>
      </c>
      <c r="P60" s="59">
        <f>+VLOOKUP(B60,'[1]m codes'!$A:$B,2,0)</f>
        <v>200030297</v>
      </c>
      <c r="Q60" s="60">
        <f t="shared" si="8"/>
        <v>0</v>
      </c>
    </row>
    <row r="61" spans="1:17" s="59" customFormat="1" ht="26.25" customHeight="1" x14ac:dyDescent="0.2">
      <c r="A61" s="50">
        <f t="shared" si="10"/>
        <v>30</v>
      </c>
      <c r="B61" s="51" t="s">
        <v>88</v>
      </c>
      <c r="C61" s="52" t="s">
        <v>49</v>
      </c>
      <c r="D61" s="53"/>
      <c r="E61" s="53"/>
      <c r="F61" s="53"/>
      <c r="G61" s="54"/>
      <c r="H61" s="53"/>
      <c r="I61" s="55"/>
      <c r="J61" s="53"/>
      <c r="K61" s="56"/>
      <c r="L61" s="56"/>
      <c r="M61" s="53"/>
      <c r="N61" s="57"/>
      <c r="O61" s="58">
        <f t="shared" si="9"/>
        <v>0</v>
      </c>
      <c r="P61" s="59">
        <f>+VLOOKUP(B61,'[1]m codes'!$A:$B,2,0)</f>
        <v>200030298</v>
      </c>
      <c r="Q61" s="60">
        <f t="shared" si="8"/>
        <v>0</v>
      </c>
    </row>
    <row r="62" spans="1:17" s="59" customFormat="1" ht="26.25" customHeight="1" x14ac:dyDescent="0.2">
      <c r="A62" s="50">
        <f t="shared" si="10"/>
        <v>31</v>
      </c>
      <c r="B62" s="51" t="s">
        <v>89</v>
      </c>
      <c r="C62" s="52" t="s">
        <v>49</v>
      </c>
      <c r="D62" s="53"/>
      <c r="E62" s="53"/>
      <c r="F62" s="53"/>
      <c r="G62" s="54"/>
      <c r="H62" s="53"/>
      <c r="I62" s="55"/>
      <c r="J62" s="53"/>
      <c r="K62" s="56"/>
      <c r="L62" s="56"/>
      <c r="M62" s="53"/>
      <c r="N62" s="57"/>
      <c r="O62" s="58">
        <f t="shared" si="9"/>
        <v>0</v>
      </c>
      <c r="P62" s="59">
        <f>+VLOOKUP(B62,'[1]m codes'!$A:$B,2,0)</f>
        <v>200032223</v>
      </c>
      <c r="Q62" s="60">
        <f t="shared" si="8"/>
        <v>0</v>
      </c>
    </row>
    <row r="63" spans="1:17" s="59" customFormat="1" ht="26.25" customHeight="1" x14ac:dyDescent="0.2">
      <c r="A63" s="50">
        <f t="shared" si="10"/>
        <v>32</v>
      </c>
      <c r="B63" s="51" t="s">
        <v>90</v>
      </c>
      <c r="C63" s="52" t="s">
        <v>49</v>
      </c>
      <c r="D63" s="53"/>
      <c r="E63" s="53"/>
      <c r="F63" s="53"/>
      <c r="G63" s="54"/>
      <c r="H63" s="53"/>
      <c r="I63" s="55"/>
      <c r="J63" s="53"/>
      <c r="K63" s="56"/>
      <c r="L63" s="56"/>
      <c r="M63" s="53"/>
      <c r="N63" s="57"/>
      <c r="O63" s="58">
        <f t="shared" si="9"/>
        <v>0</v>
      </c>
      <c r="P63" s="59">
        <f>+VLOOKUP(B63,'[1]m codes'!$A:$B,2,0)</f>
        <v>200032225</v>
      </c>
      <c r="Q63" s="60">
        <f t="shared" si="8"/>
        <v>0</v>
      </c>
    </row>
    <row r="64" spans="1:17" s="59" customFormat="1" ht="26.25" customHeight="1" x14ac:dyDescent="0.2">
      <c r="A64" s="50">
        <f t="shared" si="10"/>
        <v>33</v>
      </c>
      <c r="B64" s="51" t="s">
        <v>91</v>
      </c>
      <c r="C64" s="52" t="s">
        <v>49</v>
      </c>
      <c r="D64" s="53"/>
      <c r="E64" s="53"/>
      <c r="F64" s="53"/>
      <c r="G64" s="54"/>
      <c r="H64" s="53"/>
      <c r="I64" s="55"/>
      <c r="J64" s="53"/>
      <c r="K64" s="56"/>
      <c r="L64" s="56"/>
      <c r="M64" s="53"/>
      <c r="N64" s="57"/>
      <c r="O64" s="58">
        <f t="shared" si="9"/>
        <v>0</v>
      </c>
      <c r="P64" s="59">
        <f>+VLOOKUP(B64,'[1]m codes'!$A:$B,2,0)</f>
        <v>200032228</v>
      </c>
      <c r="Q64" s="60">
        <f t="shared" si="8"/>
        <v>0</v>
      </c>
    </row>
    <row r="65" spans="1:17" s="70" customFormat="1" ht="26.25" customHeight="1" x14ac:dyDescent="0.25">
      <c r="A65" s="62"/>
      <c r="B65" s="63" t="s">
        <v>44</v>
      </c>
      <c r="C65" s="63"/>
      <c r="D65" s="64">
        <f>SUM(D32:D64)</f>
        <v>18</v>
      </c>
      <c r="E65" s="64"/>
      <c r="F65" s="64"/>
      <c r="G65" s="91"/>
      <c r="H65" s="64"/>
      <c r="I65" s="65"/>
      <c r="J65" s="66"/>
      <c r="K65" s="67"/>
      <c r="L65" s="67"/>
      <c r="M65" s="66"/>
      <c r="N65" s="68"/>
      <c r="O65" s="69"/>
      <c r="Q65" s="71"/>
    </row>
    <row r="66" spans="1:17" ht="26.25" customHeight="1" x14ac:dyDescent="0.25">
      <c r="A66" s="78" t="s">
        <v>92</v>
      </c>
      <c r="B66" s="79" t="s">
        <v>93</v>
      </c>
      <c r="C66" s="79"/>
      <c r="D66" s="80"/>
      <c r="E66" s="80"/>
      <c r="F66" s="80"/>
      <c r="G66" s="73"/>
      <c r="H66" s="80"/>
      <c r="I66" s="81"/>
      <c r="J66" s="82"/>
      <c r="K66" s="83"/>
      <c r="L66" s="83"/>
      <c r="M66" s="82"/>
      <c r="N66" s="84"/>
      <c r="O66" s="92"/>
      <c r="P66" s="59"/>
      <c r="Q66" s="60">
        <f t="shared" ref="Q66:Q74" si="11">+O66-F66</f>
        <v>0</v>
      </c>
    </row>
    <row r="67" spans="1:17" s="59" customFormat="1" ht="26.25" customHeight="1" x14ac:dyDescent="0.2">
      <c r="A67" s="50">
        <v>1</v>
      </c>
      <c r="B67" s="51" t="s">
        <v>94</v>
      </c>
      <c r="C67" s="52" t="s">
        <v>49</v>
      </c>
      <c r="D67" s="53">
        <v>4</v>
      </c>
      <c r="E67" s="53">
        <v>3</v>
      </c>
      <c r="F67" s="53"/>
      <c r="G67" s="54">
        <v>3</v>
      </c>
      <c r="H67" s="53"/>
      <c r="I67" s="55">
        <v>4474</v>
      </c>
      <c r="J67" s="53"/>
      <c r="K67" s="56"/>
      <c r="L67" s="56"/>
      <c r="M67" s="53"/>
      <c r="N67" s="57"/>
      <c r="O67" s="58">
        <f t="shared" ref="O67:O74" si="12">SUM(K67:N67)</f>
        <v>0</v>
      </c>
      <c r="P67" s="59">
        <f>+VLOOKUP(B67,'[1]m codes'!$A:$B,2,0)</f>
        <v>200030301</v>
      </c>
      <c r="Q67" s="60">
        <f t="shared" si="11"/>
        <v>0</v>
      </c>
    </row>
    <row r="68" spans="1:17" s="59" customFormat="1" ht="26.25" customHeight="1" x14ac:dyDescent="0.2">
      <c r="A68" s="50">
        <f>+A67+1</f>
        <v>2</v>
      </c>
      <c r="B68" s="51" t="s">
        <v>95</v>
      </c>
      <c r="C68" s="52" t="s">
        <v>49</v>
      </c>
      <c r="D68" s="53"/>
      <c r="E68" s="53"/>
      <c r="F68" s="53"/>
      <c r="G68" s="54"/>
      <c r="H68" s="53"/>
      <c r="I68" s="55"/>
      <c r="J68" s="53"/>
      <c r="K68" s="56"/>
      <c r="L68" s="56"/>
      <c r="M68" s="53"/>
      <c r="N68" s="57"/>
      <c r="O68" s="58">
        <f t="shared" si="12"/>
        <v>0</v>
      </c>
      <c r="P68" s="59">
        <f>+VLOOKUP(B68,'[1]m codes'!$A:$B,2,0)</f>
        <v>200030302</v>
      </c>
      <c r="Q68" s="60">
        <f t="shared" si="11"/>
        <v>0</v>
      </c>
    </row>
    <row r="69" spans="1:17" s="59" customFormat="1" ht="26.25" customHeight="1" x14ac:dyDescent="0.2">
      <c r="A69" s="50">
        <f t="shared" ref="A69:A74" si="13">+A68+1</f>
        <v>3</v>
      </c>
      <c r="B69" s="51" t="s">
        <v>96</v>
      </c>
      <c r="C69" s="52" t="s">
        <v>49</v>
      </c>
      <c r="D69" s="53"/>
      <c r="E69" s="53"/>
      <c r="F69" s="53"/>
      <c r="G69" s="54"/>
      <c r="H69" s="53"/>
      <c r="I69" s="55">
        <v>4474</v>
      </c>
      <c r="J69" s="53"/>
      <c r="K69" s="56"/>
      <c r="L69" s="56"/>
      <c r="M69" s="53"/>
      <c r="N69" s="57"/>
      <c r="O69" s="58">
        <f t="shared" si="12"/>
        <v>0</v>
      </c>
      <c r="P69" s="59">
        <f>+VLOOKUP(B69,'[1]m codes'!$A:$B,2,0)</f>
        <v>200030303</v>
      </c>
      <c r="Q69" s="60">
        <f t="shared" si="11"/>
        <v>0</v>
      </c>
    </row>
    <row r="70" spans="1:17" s="59" customFormat="1" ht="26.25" customHeight="1" x14ac:dyDescent="0.2">
      <c r="A70" s="50">
        <f t="shared" si="13"/>
        <v>4</v>
      </c>
      <c r="B70" s="51" t="s">
        <v>97</v>
      </c>
      <c r="C70" s="52" t="s">
        <v>49</v>
      </c>
      <c r="D70" s="53"/>
      <c r="E70" s="53"/>
      <c r="F70" s="53"/>
      <c r="G70" s="54"/>
      <c r="H70" s="53"/>
      <c r="I70" s="55"/>
      <c r="J70" s="53"/>
      <c r="K70" s="56"/>
      <c r="L70" s="56"/>
      <c r="M70" s="53"/>
      <c r="N70" s="57"/>
      <c r="O70" s="58">
        <f t="shared" si="12"/>
        <v>0</v>
      </c>
      <c r="P70" s="59">
        <f>+VLOOKUP(B70,'[1]m codes'!$A:$B,2,0)</f>
        <v>200030304</v>
      </c>
      <c r="Q70" s="60">
        <f t="shared" si="11"/>
        <v>0</v>
      </c>
    </row>
    <row r="71" spans="1:17" s="59" customFormat="1" ht="26.25" customHeight="1" x14ac:dyDescent="0.2">
      <c r="A71" s="50">
        <f t="shared" si="13"/>
        <v>5</v>
      </c>
      <c r="B71" s="51" t="s">
        <v>98</v>
      </c>
      <c r="C71" s="52" t="s">
        <v>49</v>
      </c>
      <c r="D71" s="53"/>
      <c r="E71" s="53"/>
      <c r="F71" s="53"/>
      <c r="G71" s="54"/>
      <c r="H71" s="53"/>
      <c r="I71" s="55">
        <v>4474</v>
      </c>
      <c r="J71" s="53"/>
      <c r="K71" s="56"/>
      <c r="L71" s="56"/>
      <c r="M71" s="53"/>
      <c r="N71" s="57"/>
      <c r="O71" s="58">
        <f t="shared" si="12"/>
        <v>0</v>
      </c>
      <c r="P71" s="59">
        <f>+VLOOKUP(B71,'[1]m codes'!$A:$B,2,0)</f>
        <v>200032584</v>
      </c>
      <c r="Q71" s="60">
        <f t="shared" si="11"/>
        <v>0</v>
      </c>
    </row>
    <row r="72" spans="1:17" s="59" customFormat="1" ht="26.25" customHeight="1" x14ac:dyDescent="0.2">
      <c r="A72" s="50">
        <f t="shared" si="13"/>
        <v>6</v>
      </c>
      <c r="B72" s="51" t="s">
        <v>99</v>
      </c>
      <c r="C72" s="52" t="s">
        <v>49</v>
      </c>
      <c r="D72" s="53"/>
      <c r="E72" s="53"/>
      <c r="F72" s="53"/>
      <c r="G72" s="54"/>
      <c r="H72" s="53"/>
      <c r="I72" s="55"/>
      <c r="J72" s="53"/>
      <c r="K72" s="56"/>
      <c r="L72" s="56"/>
      <c r="M72" s="53"/>
      <c r="N72" s="57"/>
      <c r="O72" s="58">
        <f t="shared" si="12"/>
        <v>0</v>
      </c>
      <c r="P72" s="59">
        <f>+VLOOKUP(B72,'[1]m codes'!$A:$B,2,0)</f>
        <v>200030305</v>
      </c>
      <c r="Q72" s="60">
        <f t="shared" si="11"/>
        <v>0</v>
      </c>
    </row>
    <row r="73" spans="1:17" s="59" customFormat="1" ht="26.25" customHeight="1" x14ac:dyDescent="0.2">
      <c r="A73" s="50">
        <f t="shared" si="13"/>
        <v>7</v>
      </c>
      <c r="B73" s="51" t="s">
        <v>100</v>
      </c>
      <c r="C73" s="52" t="s">
        <v>49</v>
      </c>
      <c r="D73" s="53"/>
      <c r="E73" s="53"/>
      <c r="F73" s="53"/>
      <c r="G73" s="54"/>
      <c r="H73" s="53"/>
      <c r="I73" s="55">
        <v>4474</v>
      </c>
      <c r="J73" s="53"/>
      <c r="K73" s="56"/>
      <c r="L73" s="56"/>
      <c r="M73" s="53"/>
      <c r="N73" s="57"/>
      <c r="O73" s="58">
        <f t="shared" si="12"/>
        <v>0</v>
      </c>
      <c r="P73" s="59">
        <f>+VLOOKUP(B73,'[1]m codes'!$A:$B,2,0)</f>
        <v>200030306</v>
      </c>
      <c r="Q73" s="60">
        <f t="shared" si="11"/>
        <v>0</v>
      </c>
    </row>
    <row r="74" spans="1:17" s="59" customFormat="1" ht="26.25" customHeight="1" x14ac:dyDescent="0.2">
      <c r="A74" s="50">
        <f t="shared" si="13"/>
        <v>8</v>
      </c>
      <c r="B74" s="51" t="s">
        <v>101</v>
      </c>
      <c r="C74" s="52" t="s">
        <v>49</v>
      </c>
      <c r="D74" s="53"/>
      <c r="E74" s="53"/>
      <c r="F74" s="53"/>
      <c r="G74" s="54"/>
      <c r="H74" s="53"/>
      <c r="I74" s="55"/>
      <c r="J74" s="53"/>
      <c r="K74" s="56"/>
      <c r="L74" s="56"/>
      <c r="M74" s="53"/>
      <c r="N74" s="57"/>
      <c r="O74" s="58">
        <f t="shared" si="12"/>
        <v>0</v>
      </c>
      <c r="P74" s="59">
        <f>+VLOOKUP(B74,'[1]m codes'!$A:$B,2,0)</f>
        <v>200030308</v>
      </c>
      <c r="Q74" s="60">
        <f t="shared" si="11"/>
        <v>0</v>
      </c>
    </row>
    <row r="75" spans="1:17" s="70" customFormat="1" ht="26.25" customHeight="1" x14ac:dyDescent="0.25">
      <c r="A75" s="62"/>
      <c r="B75" s="63" t="s">
        <v>102</v>
      </c>
      <c r="C75" s="63"/>
      <c r="D75" s="64"/>
      <c r="E75" s="64"/>
      <c r="F75" s="64"/>
      <c r="G75" s="91"/>
      <c r="H75" s="64"/>
      <c r="I75" s="65"/>
      <c r="J75" s="66"/>
      <c r="K75" s="67"/>
      <c r="L75" s="67"/>
      <c r="M75" s="66"/>
      <c r="N75" s="68"/>
      <c r="O75" s="69"/>
      <c r="Q75" s="71"/>
    </row>
    <row r="76" spans="1:17" ht="26.25" customHeight="1" x14ac:dyDescent="0.25">
      <c r="A76" s="78" t="s">
        <v>103</v>
      </c>
      <c r="B76" s="79" t="s">
        <v>104</v>
      </c>
      <c r="C76" s="79"/>
      <c r="D76" s="80"/>
      <c r="E76" s="80"/>
      <c r="F76" s="80"/>
      <c r="G76" s="73"/>
      <c r="H76" s="80"/>
      <c r="I76" s="81"/>
      <c r="J76" s="82"/>
      <c r="K76" s="83"/>
      <c r="L76" s="83"/>
      <c r="M76" s="82"/>
      <c r="N76" s="84"/>
      <c r="O76" s="92"/>
      <c r="Q76" s="49"/>
    </row>
    <row r="77" spans="1:17" s="59" customFormat="1" ht="26.25" customHeight="1" x14ac:dyDescent="0.2">
      <c r="A77" s="50">
        <v>1</v>
      </c>
      <c r="B77" s="51" t="s">
        <v>105</v>
      </c>
      <c r="C77" s="52" t="s">
        <v>49</v>
      </c>
      <c r="D77" s="53">
        <f>20+4</f>
        <v>24</v>
      </c>
      <c r="E77" s="53">
        <v>22</v>
      </c>
      <c r="F77" s="53"/>
      <c r="G77" s="54">
        <v>22</v>
      </c>
      <c r="H77" s="53"/>
      <c r="I77" s="55">
        <v>4474</v>
      </c>
      <c r="J77" s="53"/>
      <c r="K77" s="56"/>
      <c r="L77" s="56"/>
      <c r="M77" s="53"/>
      <c r="N77" s="57"/>
      <c r="O77" s="58">
        <f t="shared" ref="O77:O104" si="14">SUM(K77:N77)</f>
        <v>0</v>
      </c>
      <c r="P77" s="59">
        <f>+VLOOKUP(B77,'[1]m codes'!$A:$B,2,0)</f>
        <v>200030309</v>
      </c>
      <c r="Q77" s="60">
        <f t="shared" ref="Q77:Q104" si="15">+O77-F77</f>
        <v>0</v>
      </c>
    </row>
    <row r="78" spans="1:17" s="59" customFormat="1" ht="26.25" customHeight="1" x14ac:dyDescent="0.2">
      <c r="A78" s="50">
        <f>+A77+1</f>
        <v>2</v>
      </c>
      <c r="B78" s="51" t="s">
        <v>106</v>
      </c>
      <c r="C78" s="52" t="s">
        <v>49</v>
      </c>
      <c r="D78" s="53"/>
      <c r="E78" s="53"/>
      <c r="F78" s="53"/>
      <c r="G78" s="54"/>
      <c r="H78" s="53"/>
      <c r="I78" s="55"/>
      <c r="J78" s="53"/>
      <c r="K78" s="56"/>
      <c r="L78" s="56"/>
      <c r="M78" s="53"/>
      <c r="N78" s="57"/>
      <c r="O78" s="58">
        <f t="shared" si="14"/>
        <v>0</v>
      </c>
      <c r="P78" s="59">
        <f>+VLOOKUP(B78,'[1]m codes'!$A:$B,2,0)</f>
        <v>200030311</v>
      </c>
      <c r="Q78" s="90">
        <f t="shared" si="15"/>
        <v>0</v>
      </c>
    </row>
    <row r="79" spans="1:17" s="59" customFormat="1" ht="26.25" customHeight="1" x14ac:dyDescent="0.2">
      <c r="A79" s="50">
        <f t="shared" ref="A79:A104" si="16">+A78+1</f>
        <v>3</v>
      </c>
      <c r="B79" s="51" t="s">
        <v>107</v>
      </c>
      <c r="C79" s="52" t="s">
        <v>49</v>
      </c>
      <c r="D79" s="53">
        <v>1</v>
      </c>
      <c r="E79" s="53">
        <v>1</v>
      </c>
      <c r="F79" s="53"/>
      <c r="G79" s="54">
        <v>1</v>
      </c>
      <c r="H79" s="53"/>
      <c r="I79" s="55"/>
      <c r="J79" s="53"/>
      <c r="K79" s="56"/>
      <c r="L79" s="56"/>
      <c r="M79" s="53"/>
      <c r="N79" s="57"/>
      <c r="O79" s="58">
        <f t="shared" si="14"/>
        <v>0</v>
      </c>
      <c r="P79" s="59">
        <f>+VLOOKUP(B79,'[1]m codes'!$A:$B,2,0)</f>
        <v>200030310</v>
      </c>
      <c r="Q79" s="60">
        <f t="shared" si="15"/>
        <v>0</v>
      </c>
    </row>
    <row r="80" spans="1:17" s="59" customFormat="1" ht="26.25" customHeight="1" x14ac:dyDescent="0.2">
      <c r="A80" s="50">
        <f t="shared" si="16"/>
        <v>4</v>
      </c>
      <c r="B80" s="51" t="s">
        <v>108</v>
      </c>
      <c r="C80" s="52" t="s">
        <v>49</v>
      </c>
      <c r="D80" s="53">
        <f>1+4</f>
        <v>5</v>
      </c>
      <c r="E80" s="53">
        <v>5</v>
      </c>
      <c r="F80" s="53"/>
      <c r="G80" s="54">
        <v>5</v>
      </c>
      <c r="H80" s="53"/>
      <c r="I80" s="55">
        <v>4474</v>
      </c>
      <c r="J80" s="53"/>
      <c r="K80" s="56"/>
      <c r="L80" s="56"/>
      <c r="M80" s="53"/>
      <c r="N80" s="57"/>
      <c r="O80" s="58">
        <f t="shared" si="14"/>
        <v>0</v>
      </c>
      <c r="P80" s="59">
        <f>+VLOOKUP(B80,'[1]m codes'!$A:$B,2,0)</f>
        <v>200030314</v>
      </c>
      <c r="Q80" s="60">
        <f t="shared" si="15"/>
        <v>0</v>
      </c>
    </row>
    <row r="81" spans="1:17" s="59" customFormat="1" ht="26.25" customHeight="1" x14ac:dyDescent="0.2">
      <c r="A81" s="50">
        <f t="shared" si="16"/>
        <v>5</v>
      </c>
      <c r="B81" s="51" t="s">
        <v>109</v>
      </c>
      <c r="C81" s="52" t="s">
        <v>49</v>
      </c>
      <c r="D81" s="53">
        <v>1</v>
      </c>
      <c r="E81" s="53">
        <v>1</v>
      </c>
      <c r="F81" s="53"/>
      <c r="G81" s="54">
        <v>1</v>
      </c>
      <c r="H81" s="53"/>
      <c r="I81" s="55"/>
      <c r="J81" s="53"/>
      <c r="K81" s="56"/>
      <c r="L81" s="56"/>
      <c r="M81" s="53"/>
      <c r="N81" s="57"/>
      <c r="O81" s="58">
        <f t="shared" si="14"/>
        <v>0</v>
      </c>
      <c r="P81" s="59">
        <f>+VLOOKUP(B81,'[1]m codes'!$A:$B,2,0)</f>
        <v>200030312</v>
      </c>
      <c r="Q81" s="60">
        <f t="shared" si="15"/>
        <v>0</v>
      </c>
    </row>
    <row r="82" spans="1:17" s="59" customFormat="1" ht="26.25" customHeight="1" x14ac:dyDescent="0.2">
      <c r="A82" s="50">
        <f t="shared" si="16"/>
        <v>6</v>
      </c>
      <c r="B82" s="51" t="s">
        <v>110</v>
      </c>
      <c r="C82" s="52" t="s">
        <v>49</v>
      </c>
      <c r="D82" s="53">
        <v>1</v>
      </c>
      <c r="E82" s="53">
        <v>1</v>
      </c>
      <c r="F82" s="53"/>
      <c r="G82" s="54">
        <v>1</v>
      </c>
      <c r="H82" s="53"/>
      <c r="I82" s="55"/>
      <c r="J82" s="53"/>
      <c r="K82" s="56"/>
      <c r="L82" s="56"/>
      <c r="M82" s="53"/>
      <c r="N82" s="57"/>
      <c r="O82" s="58">
        <f t="shared" si="14"/>
        <v>0</v>
      </c>
      <c r="P82" s="59">
        <f>+VLOOKUP(B82,'[1]m codes'!$A:$B,2,0)</f>
        <v>200030313</v>
      </c>
      <c r="Q82" s="60">
        <f t="shared" si="15"/>
        <v>0</v>
      </c>
    </row>
    <row r="83" spans="1:17" s="59" customFormat="1" ht="26.25" customHeight="1" x14ac:dyDescent="0.2">
      <c r="A83" s="50">
        <f t="shared" si="16"/>
        <v>7</v>
      </c>
      <c r="B83" s="51" t="s">
        <v>111</v>
      </c>
      <c r="C83" s="52" t="s">
        <v>49</v>
      </c>
      <c r="D83" s="53"/>
      <c r="E83" s="53"/>
      <c r="F83" s="53"/>
      <c r="G83" s="54"/>
      <c r="H83" s="53"/>
      <c r="I83" s="55">
        <v>4474</v>
      </c>
      <c r="J83" s="53"/>
      <c r="K83" s="56"/>
      <c r="L83" s="56"/>
      <c r="M83" s="53"/>
      <c r="N83" s="57"/>
      <c r="O83" s="58">
        <f t="shared" si="14"/>
        <v>0</v>
      </c>
      <c r="P83" s="59">
        <f>+VLOOKUP(B83,'[1]m codes'!$A:$B,2,0)</f>
        <v>200032241</v>
      </c>
      <c r="Q83" s="60">
        <f t="shared" si="15"/>
        <v>0</v>
      </c>
    </row>
    <row r="84" spans="1:17" s="59" customFormat="1" ht="26.25" customHeight="1" x14ac:dyDescent="0.2">
      <c r="A84" s="50">
        <f t="shared" si="16"/>
        <v>8</v>
      </c>
      <c r="B84" s="51" t="s">
        <v>112</v>
      </c>
      <c r="C84" s="52" t="s">
        <v>49</v>
      </c>
      <c r="D84" s="53"/>
      <c r="E84" s="53"/>
      <c r="F84" s="53"/>
      <c r="G84" s="54"/>
      <c r="H84" s="53"/>
      <c r="I84" s="55"/>
      <c r="J84" s="53"/>
      <c r="K84" s="56"/>
      <c r="L84" s="56"/>
      <c r="M84" s="53"/>
      <c r="N84" s="57"/>
      <c r="O84" s="58">
        <f t="shared" si="14"/>
        <v>0</v>
      </c>
      <c r="P84" s="59">
        <f>+VLOOKUP(B84,'[1]m codes'!$A:$B,2,0)</f>
        <v>200032239</v>
      </c>
      <c r="Q84" s="60">
        <f t="shared" si="15"/>
        <v>0</v>
      </c>
    </row>
    <row r="85" spans="1:17" s="59" customFormat="1" ht="26.25" customHeight="1" x14ac:dyDescent="0.2">
      <c r="A85" s="50">
        <f t="shared" si="16"/>
        <v>9</v>
      </c>
      <c r="B85" s="51" t="s">
        <v>113</v>
      </c>
      <c r="C85" s="52" t="s">
        <v>49</v>
      </c>
      <c r="D85" s="53"/>
      <c r="E85" s="53"/>
      <c r="F85" s="53"/>
      <c r="G85" s="54"/>
      <c r="H85" s="53"/>
      <c r="I85" s="55"/>
      <c r="J85" s="53"/>
      <c r="K85" s="56"/>
      <c r="L85" s="56"/>
      <c r="M85" s="53"/>
      <c r="N85" s="57"/>
      <c r="O85" s="58">
        <f t="shared" si="14"/>
        <v>0</v>
      </c>
      <c r="P85" s="59">
        <f>+VLOOKUP(B85,'[1]m codes'!$A:$B,2,0)</f>
        <v>200032240</v>
      </c>
      <c r="Q85" s="60">
        <f t="shared" si="15"/>
        <v>0</v>
      </c>
    </row>
    <row r="86" spans="1:17" s="59" customFormat="1" ht="26.25" customHeight="1" x14ac:dyDescent="0.2">
      <c r="A86" s="50">
        <f t="shared" si="16"/>
        <v>10</v>
      </c>
      <c r="B86" s="51" t="s">
        <v>114</v>
      </c>
      <c r="C86" s="52" t="s">
        <v>49</v>
      </c>
      <c r="D86" s="53"/>
      <c r="E86" s="53"/>
      <c r="F86" s="53"/>
      <c r="G86" s="54"/>
      <c r="H86" s="53"/>
      <c r="I86" s="55">
        <v>4474</v>
      </c>
      <c r="J86" s="53"/>
      <c r="K86" s="56"/>
      <c r="L86" s="56"/>
      <c r="M86" s="53"/>
      <c r="N86" s="57"/>
      <c r="O86" s="58">
        <f t="shared" si="14"/>
        <v>0</v>
      </c>
      <c r="P86" s="59">
        <f>+VLOOKUP(B86,'[1]m codes'!$A:$B,2,0)</f>
        <v>200032242</v>
      </c>
      <c r="Q86" s="60">
        <f t="shared" si="15"/>
        <v>0</v>
      </c>
    </row>
    <row r="87" spans="1:17" s="59" customFormat="1" ht="26.25" customHeight="1" x14ac:dyDescent="0.2">
      <c r="A87" s="50">
        <f t="shared" si="16"/>
        <v>11</v>
      </c>
      <c r="B87" s="51" t="s">
        <v>115</v>
      </c>
      <c r="C87" s="52" t="s">
        <v>49</v>
      </c>
      <c r="D87" s="53"/>
      <c r="E87" s="53"/>
      <c r="F87" s="53"/>
      <c r="G87" s="54"/>
      <c r="H87" s="53"/>
      <c r="I87" s="55"/>
      <c r="J87" s="53"/>
      <c r="K87" s="56"/>
      <c r="L87" s="56"/>
      <c r="M87" s="53"/>
      <c r="N87" s="57"/>
      <c r="O87" s="58">
        <f t="shared" si="14"/>
        <v>0</v>
      </c>
      <c r="P87" s="59">
        <f>+VLOOKUP(B87,'[1]m codes'!$A:$B,2,0)</f>
        <v>200030320</v>
      </c>
      <c r="Q87" s="60">
        <f t="shared" si="15"/>
        <v>0</v>
      </c>
    </row>
    <row r="88" spans="1:17" s="59" customFormat="1" ht="26.25" customHeight="1" x14ac:dyDescent="0.2">
      <c r="A88" s="50">
        <f t="shared" si="16"/>
        <v>12</v>
      </c>
      <c r="B88" s="51" t="s">
        <v>116</v>
      </c>
      <c r="C88" s="52" t="s">
        <v>49</v>
      </c>
      <c r="D88" s="53"/>
      <c r="E88" s="53"/>
      <c r="F88" s="53"/>
      <c r="G88" s="54"/>
      <c r="H88" s="53"/>
      <c r="I88" s="55"/>
      <c r="J88" s="53"/>
      <c r="K88" s="56"/>
      <c r="L88" s="56"/>
      <c r="M88" s="53"/>
      <c r="N88" s="57"/>
      <c r="O88" s="58">
        <f t="shared" si="14"/>
        <v>0</v>
      </c>
      <c r="P88" s="59">
        <f>+VLOOKUP(B88,'[1]m codes'!$A:$B,2,0)</f>
        <v>200032243</v>
      </c>
      <c r="Q88" s="60">
        <f t="shared" si="15"/>
        <v>0</v>
      </c>
    </row>
    <row r="89" spans="1:17" s="59" customFormat="1" ht="26.25" customHeight="1" x14ac:dyDescent="0.2">
      <c r="A89" s="50">
        <f t="shared" si="16"/>
        <v>13</v>
      </c>
      <c r="B89" s="51" t="s">
        <v>117</v>
      </c>
      <c r="C89" s="52" t="s">
        <v>49</v>
      </c>
      <c r="D89" s="53"/>
      <c r="E89" s="53"/>
      <c r="F89" s="53"/>
      <c r="G89" s="54"/>
      <c r="H89" s="53"/>
      <c r="I89" s="55">
        <v>4474</v>
      </c>
      <c r="J89" s="53"/>
      <c r="K89" s="56"/>
      <c r="L89" s="56"/>
      <c r="M89" s="53"/>
      <c r="N89" s="57"/>
      <c r="O89" s="58">
        <f t="shared" si="14"/>
        <v>0</v>
      </c>
      <c r="P89" s="59">
        <f>+VLOOKUP(B89,'[1]m codes'!$A:$B,2,0)</f>
        <v>200030317</v>
      </c>
      <c r="Q89" s="60">
        <f t="shared" si="15"/>
        <v>0</v>
      </c>
    </row>
    <row r="90" spans="1:17" s="59" customFormat="1" ht="26.25" customHeight="1" x14ac:dyDescent="0.2">
      <c r="A90" s="50">
        <f t="shared" si="16"/>
        <v>14</v>
      </c>
      <c r="B90" s="51" t="s">
        <v>118</v>
      </c>
      <c r="C90" s="52" t="s">
        <v>49</v>
      </c>
      <c r="D90" s="53"/>
      <c r="E90" s="53"/>
      <c r="F90" s="53"/>
      <c r="G90" s="54"/>
      <c r="H90" s="53"/>
      <c r="I90" s="55"/>
      <c r="J90" s="53"/>
      <c r="K90" s="56"/>
      <c r="L90" s="56"/>
      <c r="M90" s="53"/>
      <c r="N90" s="57"/>
      <c r="O90" s="58">
        <f t="shared" si="14"/>
        <v>0</v>
      </c>
      <c r="P90" s="59">
        <f>+VLOOKUP(B90,'[1]m codes'!$A:$B,2,0)</f>
        <v>200030315</v>
      </c>
      <c r="Q90" s="60">
        <f t="shared" si="15"/>
        <v>0</v>
      </c>
    </row>
    <row r="91" spans="1:17" s="59" customFormat="1" ht="26.25" customHeight="1" x14ac:dyDescent="0.2">
      <c r="A91" s="50">
        <f t="shared" si="16"/>
        <v>15</v>
      </c>
      <c r="B91" s="51" t="s">
        <v>119</v>
      </c>
      <c r="C91" s="52" t="s">
        <v>49</v>
      </c>
      <c r="D91" s="53"/>
      <c r="E91" s="53"/>
      <c r="F91" s="53"/>
      <c r="G91" s="54"/>
      <c r="H91" s="53"/>
      <c r="I91" s="55"/>
      <c r="J91" s="53"/>
      <c r="K91" s="56"/>
      <c r="L91" s="56"/>
      <c r="M91" s="53"/>
      <c r="N91" s="57"/>
      <c r="O91" s="58">
        <f t="shared" si="14"/>
        <v>0</v>
      </c>
      <c r="P91" s="59">
        <f>+VLOOKUP(B91,'[1]m codes'!$A:$B,2,0)</f>
        <v>200030316</v>
      </c>
      <c r="Q91" s="60">
        <f t="shared" si="15"/>
        <v>0</v>
      </c>
    </row>
    <row r="92" spans="1:17" s="59" customFormat="1" ht="26.25" customHeight="1" x14ac:dyDescent="0.2">
      <c r="A92" s="50">
        <f t="shared" si="16"/>
        <v>16</v>
      </c>
      <c r="B92" s="51" t="s">
        <v>120</v>
      </c>
      <c r="C92" s="52" t="s">
        <v>49</v>
      </c>
      <c r="D92" s="53">
        <v>5</v>
      </c>
      <c r="E92" s="53"/>
      <c r="F92" s="53"/>
      <c r="G92" s="54"/>
      <c r="H92" s="53"/>
      <c r="I92" s="55">
        <v>4474</v>
      </c>
      <c r="J92" s="53"/>
      <c r="K92" s="56"/>
      <c r="L92" s="56"/>
      <c r="M92" s="53"/>
      <c r="N92" s="57"/>
      <c r="O92" s="58">
        <f t="shared" si="14"/>
        <v>0</v>
      </c>
      <c r="P92" s="59">
        <f>+VLOOKUP(B92,'[1]m codes'!$A:$B,2,0)</f>
        <v>200032247</v>
      </c>
      <c r="Q92" s="60">
        <f t="shared" si="15"/>
        <v>0</v>
      </c>
    </row>
    <row r="93" spans="1:17" s="59" customFormat="1" ht="26.25" customHeight="1" x14ac:dyDescent="0.2">
      <c r="A93" s="50">
        <f t="shared" si="16"/>
        <v>17</v>
      </c>
      <c r="B93" s="51" t="s">
        <v>121</v>
      </c>
      <c r="C93" s="52" t="s">
        <v>49</v>
      </c>
      <c r="D93" s="53">
        <v>1</v>
      </c>
      <c r="E93" s="53"/>
      <c r="F93" s="53"/>
      <c r="G93" s="54"/>
      <c r="H93" s="53"/>
      <c r="I93" s="55"/>
      <c r="J93" s="53"/>
      <c r="K93" s="56"/>
      <c r="L93" s="56"/>
      <c r="M93" s="53"/>
      <c r="N93" s="57"/>
      <c r="O93" s="58">
        <f t="shared" si="14"/>
        <v>0</v>
      </c>
      <c r="P93" s="59">
        <f>+VLOOKUP(B93,'[1]m codes'!$A:$B,2,0)</f>
        <v>200032246</v>
      </c>
      <c r="Q93" s="60">
        <f t="shared" si="15"/>
        <v>0</v>
      </c>
    </row>
    <row r="94" spans="1:17" s="59" customFormat="1" ht="26.25" customHeight="1" x14ac:dyDescent="0.2">
      <c r="A94" s="50">
        <f t="shared" si="16"/>
        <v>18</v>
      </c>
      <c r="B94" s="51" t="s">
        <v>122</v>
      </c>
      <c r="C94" s="52" t="s">
        <v>49</v>
      </c>
      <c r="D94" s="53"/>
      <c r="E94" s="53"/>
      <c r="F94" s="53"/>
      <c r="G94" s="54"/>
      <c r="H94" s="53"/>
      <c r="I94" s="55"/>
      <c r="J94" s="53"/>
      <c r="K94" s="56"/>
      <c r="L94" s="56"/>
      <c r="M94" s="53"/>
      <c r="N94" s="57"/>
      <c r="O94" s="58">
        <f t="shared" si="14"/>
        <v>0</v>
      </c>
      <c r="P94" s="59">
        <f>+VLOOKUP(B94,'[1]m codes'!$A:$B,2,0)</f>
        <v>200032245</v>
      </c>
      <c r="Q94" s="60">
        <f t="shared" si="15"/>
        <v>0</v>
      </c>
    </row>
    <row r="95" spans="1:17" s="59" customFormat="1" ht="26.25" customHeight="1" x14ac:dyDescent="0.2">
      <c r="A95" s="50">
        <f t="shared" si="16"/>
        <v>19</v>
      </c>
      <c r="B95" s="51" t="s">
        <v>123</v>
      </c>
      <c r="C95" s="52" t="s">
        <v>49</v>
      </c>
      <c r="D95" s="53">
        <v>1</v>
      </c>
      <c r="E95" s="53">
        <v>1</v>
      </c>
      <c r="F95" s="53"/>
      <c r="G95" s="54">
        <v>1</v>
      </c>
      <c r="H95" s="53"/>
      <c r="I95" s="55">
        <v>4474</v>
      </c>
      <c r="J95" s="53"/>
      <c r="K95" s="56"/>
      <c r="L95" s="56"/>
      <c r="M95" s="53"/>
      <c r="N95" s="57"/>
      <c r="O95" s="58">
        <f t="shared" si="14"/>
        <v>0</v>
      </c>
      <c r="P95" s="59">
        <f>+VLOOKUP(B95,'[1]m codes'!$A:$B,2,0)</f>
        <v>200030319</v>
      </c>
      <c r="Q95" s="60">
        <f t="shared" si="15"/>
        <v>0</v>
      </c>
    </row>
    <row r="96" spans="1:17" s="59" customFormat="1" ht="26.25" customHeight="1" x14ac:dyDescent="0.2">
      <c r="A96" s="50">
        <f t="shared" si="16"/>
        <v>20</v>
      </c>
      <c r="B96" s="51" t="s">
        <v>124</v>
      </c>
      <c r="C96" s="52" t="s">
        <v>49</v>
      </c>
      <c r="D96" s="53"/>
      <c r="E96" s="53"/>
      <c r="F96" s="53"/>
      <c r="G96" s="54"/>
      <c r="H96" s="53"/>
      <c r="I96" s="55"/>
      <c r="J96" s="53"/>
      <c r="K96" s="56"/>
      <c r="L96" s="56"/>
      <c r="M96" s="53"/>
      <c r="N96" s="57"/>
      <c r="O96" s="58">
        <f t="shared" si="14"/>
        <v>0</v>
      </c>
      <c r="P96" s="59">
        <f>+VLOOKUP(B96,'[1]m codes'!$A:$B,2,0)</f>
        <v>200032244</v>
      </c>
      <c r="Q96" s="60">
        <f t="shared" si="15"/>
        <v>0</v>
      </c>
    </row>
    <row r="97" spans="1:17" s="59" customFormat="1" ht="26.25" customHeight="1" x14ac:dyDescent="0.2">
      <c r="A97" s="50">
        <f t="shared" si="16"/>
        <v>21</v>
      </c>
      <c r="B97" s="51" t="s">
        <v>125</v>
      </c>
      <c r="C97" s="52" t="s">
        <v>49</v>
      </c>
      <c r="D97" s="53">
        <v>3</v>
      </c>
      <c r="E97" s="53">
        <v>1</v>
      </c>
      <c r="F97" s="53"/>
      <c r="G97" s="54">
        <v>1</v>
      </c>
      <c r="H97" s="53"/>
      <c r="I97" s="55"/>
      <c r="J97" s="53"/>
      <c r="K97" s="56"/>
      <c r="L97" s="56"/>
      <c r="M97" s="53"/>
      <c r="N97" s="57"/>
      <c r="O97" s="58">
        <f t="shared" si="14"/>
        <v>0</v>
      </c>
      <c r="P97" s="59">
        <f>+VLOOKUP(B97,'[1]m codes'!$A:$B,2,0)</f>
        <v>200030318</v>
      </c>
      <c r="Q97" s="60">
        <f t="shared" si="15"/>
        <v>0</v>
      </c>
    </row>
    <row r="98" spans="1:17" s="59" customFormat="1" ht="26.25" customHeight="1" x14ac:dyDescent="0.2">
      <c r="A98" s="50">
        <f t="shared" si="16"/>
        <v>22</v>
      </c>
      <c r="B98" s="51" t="s">
        <v>126</v>
      </c>
      <c r="C98" s="52" t="s">
        <v>49</v>
      </c>
      <c r="D98" s="53"/>
      <c r="E98" s="53"/>
      <c r="F98" s="53"/>
      <c r="G98" s="54"/>
      <c r="H98" s="53"/>
      <c r="I98" s="55">
        <v>4474</v>
      </c>
      <c r="J98" s="53"/>
      <c r="K98" s="56"/>
      <c r="L98" s="56"/>
      <c r="M98" s="53"/>
      <c r="N98" s="57"/>
      <c r="O98" s="58">
        <f t="shared" si="14"/>
        <v>0</v>
      </c>
      <c r="P98" s="59">
        <f>+VLOOKUP(B98,'[1]m codes'!$A:$B,2,0)</f>
        <v>200032249</v>
      </c>
      <c r="Q98" s="60">
        <f t="shared" si="15"/>
        <v>0</v>
      </c>
    </row>
    <row r="99" spans="1:17" s="59" customFormat="1" ht="26.25" customHeight="1" x14ac:dyDescent="0.2">
      <c r="A99" s="50">
        <f t="shared" si="16"/>
        <v>23</v>
      </c>
      <c r="B99" s="51" t="s">
        <v>127</v>
      </c>
      <c r="C99" s="52" t="s">
        <v>49</v>
      </c>
      <c r="D99" s="53"/>
      <c r="E99" s="53"/>
      <c r="F99" s="53"/>
      <c r="G99" s="54"/>
      <c r="H99" s="53"/>
      <c r="I99" s="55"/>
      <c r="J99" s="53"/>
      <c r="K99" s="56"/>
      <c r="L99" s="56"/>
      <c r="M99" s="53"/>
      <c r="N99" s="57"/>
      <c r="O99" s="58">
        <f t="shared" si="14"/>
        <v>0</v>
      </c>
      <c r="P99" s="59">
        <f>+VLOOKUP(B99,'[1]m codes'!$A:$B,2,0)</f>
        <v>200030326</v>
      </c>
      <c r="Q99" s="60">
        <f t="shared" si="15"/>
        <v>0</v>
      </c>
    </row>
    <row r="100" spans="1:17" s="59" customFormat="1" ht="26.25" customHeight="1" x14ac:dyDescent="0.2">
      <c r="A100" s="50">
        <f t="shared" si="16"/>
        <v>24</v>
      </c>
      <c r="B100" s="51" t="s">
        <v>128</v>
      </c>
      <c r="C100" s="52" t="s">
        <v>49</v>
      </c>
      <c r="D100" s="53"/>
      <c r="E100" s="53"/>
      <c r="F100" s="53"/>
      <c r="G100" s="54"/>
      <c r="H100" s="53"/>
      <c r="I100" s="55"/>
      <c r="J100" s="53"/>
      <c r="K100" s="56"/>
      <c r="L100" s="56"/>
      <c r="M100" s="53"/>
      <c r="N100" s="57"/>
      <c r="O100" s="58">
        <f t="shared" si="14"/>
        <v>0</v>
      </c>
      <c r="P100" s="59">
        <f>+VLOOKUP(B100,'[1]m codes'!$A:$B,2,0)</f>
        <v>200032248</v>
      </c>
      <c r="Q100" s="60">
        <f t="shared" si="15"/>
        <v>0</v>
      </c>
    </row>
    <row r="101" spans="1:17" s="59" customFormat="1" ht="26.25" customHeight="1" x14ac:dyDescent="0.2">
      <c r="A101" s="50">
        <f t="shared" si="16"/>
        <v>25</v>
      </c>
      <c r="B101" s="51" t="s">
        <v>129</v>
      </c>
      <c r="C101" s="52" t="s">
        <v>49</v>
      </c>
      <c r="D101" s="53"/>
      <c r="E101" s="53"/>
      <c r="F101" s="53"/>
      <c r="G101" s="54"/>
      <c r="H101" s="53"/>
      <c r="I101" s="55">
        <v>4474</v>
      </c>
      <c r="J101" s="53"/>
      <c r="K101" s="56"/>
      <c r="L101" s="56"/>
      <c r="M101" s="53"/>
      <c r="N101" s="57"/>
      <c r="O101" s="58">
        <f t="shared" si="14"/>
        <v>0</v>
      </c>
      <c r="P101" s="59">
        <f>+VLOOKUP(B101,'[1]m codes'!$A:$B,2,0)</f>
        <v>200030325</v>
      </c>
      <c r="Q101" s="60">
        <f t="shared" si="15"/>
        <v>0</v>
      </c>
    </row>
    <row r="102" spans="1:17" s="59" customFormat="1" ht="26.25" customHeight="1" x14ac:dyDescent="0.2">
      <c r="A102" s="50">
        <f t="shared" si="16"/>
        <v>26</v>
      </c>
      <c r="B102" s="51" t="s">
        <v>130</v>
      </c>
      <c r="C102" s="52" t="s">
        <v>49</v>
      </c>
      <c r="D102" s="53"/>
      <c r="E102" s="53"/>
      <c r="F102" s="53"/>
      <c r="G102" s="54"/>
      <c r="H102" s="53"/>
      <c r="I102" s="55"/>
      <c r="J102" s="53"/>
      <c r="K102" s="56"/>
      <c r="L102" s="56"/>
      <c r="M102" s="53"/>
      <c r="N102" s="57"/>
      <c r="O102" s="58">
        <f t="shared" si="14"/>
        <v>0</v>
      </c>
      <c r="P102" s="59">
        <f>+VLOOKUP(B102,'[1]m codes'!$A:$B,2,0)</f>
        <v>200030328</v>
      </c>
      <c r="Q102" s="60">
        <f t="shared" si="15"/>
        <v>0</v>
      </c>
    </row>
    <row r="103" spans="1:17" s="59" customFormat="1" ht="26.25" customHeight="1" x14ac:dyDescent="0.2">
      <c r="A103" s="50">
        <f t="shared" si="16"/>
        <v>27</v>
      </c>
      <c r="B103" s="51" t="s">
        <v>131</v>
      </c>
      <c r="C103" s="52" t="s">
        <v>49</v>
      </c>
      <c r="D103" s="53"/>
      <c r="E103" s="53"/>
      <c r="F103" s="53"/>
      <c r="G103" s="54"/>
      <c r="H103" s="53"/>
      <c r="I103" s="55"/>
      <c r="J103" s="53"/>
      <c r="K103" s="56"/>
      <c r="L103" s="56"/>
      <c r="M103" s="53"/>
      <c r="N103" s="57"/>
      <c r="O103" s="58">
        <f t="shared" si="14"/>
        <v>0</v>
      </c>
      <c r="P103" s="59">
        <f>+VLOOKUP(B103,'[1]m codes'!$A:$B,2,0)</f>
        <v>200030327</v>
      </c>
      <c r="Q103" s="60">
        <f t="shared" si="15"/>
        <v>0</v>
      </c>
    </row>
    <row r="104" spans="1:17" s="59" customFormat="1" ht="26.25" customHeight="1" x14ac:dyDescent="0.2">
      <c r="A104" s="50">
        <f t="shared" si="16"/>
        <v>28</v>
      </c>
      <c r="B104" s="51" t="s">
        <v>132</v>
      </c>
      <c r="C104" s="52" t="s">
        <v>49</v>
      </c>
      <c r="D104" s="53"/>
      <c r="E104" s="53"/>
      <c r="F104" s="53"/>
      <c r="G104" s="54"/>
      <c r="H104" s="53"/>
      <c r="I104" s="55">
        <v>4474</v>
      </c>
      <c r="J104" s="53"/>
      <c r="K104" s="56"/>
      <c r="L104" s="56"/>
      <c r="M104" s="53"/>
      <c r="N104" s="57"/>
      <c r="O104" s="58">
        <f t="shared" si="14"/>
        <v>0</v>
      </c>
      <c r="P104" s="59">
        <f>+VLOOKUP(B104,'[1]m codes'!$A:$B,2,0)</f>
        <v>200034192</v>
      </c>
      <c r="Q104" s="60">
        <f t="shared" si="15"/>
        <v>0</v>
      </c>
    </row>
    <row r="105" spans="1:17" s="70" customFormat="1" ht="26.25" customHeight="1" x14ac:dyDescent="0.25">
      <c r="A105" s="62"/>
      <c r="B105" s="63" t="s">
        <v>102</v>
      </c>
      <c r="C105" s="63"/>
      <c r="D105" s="64"/>
      <c r="E105" s="64"/>
      <c r="F105" s="64"/>
      <c r="G105" s="91"/>
      <c r="H105" s="64"/>
      <c r="I105" s="65"/>
      <c r="J105" s="66"/>
      <c r="K105" s="67"/>
      <c r="L105" s="67"/>
      <c r="M105" s="66"/>
      <c r="N105" s="68"/>
      <c r="O105" s="69"/>
      <c r="Q105" s="71"/>
    </row>
    <row r="106" spans="1:17" ht="26.25" customHeight="1" x14ac:dyDescent="0.25">
      <c r="A106" s="78" t="s">
        <v>133</v>
      </c>
      <c r="B106" s="79" t="s">
        <v>134</v>
      </c>
      <c r="C106" s="79"/>
      <c r="D106" s="80"/>
      <c r="E106" s="80"/>
      <c r="F106" s="80"/>
      <c r="G106" s="73"/>
      <c r="H106" s="93"/>
      <c r="I106" s="94"/>
      <c r="J106" s="82"/>
      <c r="K106" s="83"/>
      <c r="L106" s="83"/>
      <c r="M106" s="82"/>
      <c r="N106" s="84"/>
      <c r="O106" s="92"/>
      <c r="Q106" s="49"/>
    </row>
    <row r="107" spans="1:17" s="59" customFormat="1" ht="26.25" customHeight="1" x14ac:dyDescent="0.2">
      <c r="A107" s="50">
        <v>1</v>
      </c>
      <c r="B107" s="51" t="s">
        <v>135</v>
      </c>
      <c r="C107" s="52" t="s">
        <v>49</v>
      </c>
      <c r="D107" s="53"/>
      <c r="E107" s="53"/>
      <c r="F107" s="53"/>
      <c r="G107" s="54"/>
      <c r="H107" s="53"/>
      <c r="I107" s="55">
        <v>4474</v>
      </c>
      <c r="J107" s="53"/>
      <c r="K107" s="56"/>
      <c r="L107" s="56"/>
      <c r="M107" s="53"/>
      <c r="N107" s="57"/>
      <c r="O107" s="58">
        <f t="shared" ref="O107:O114" si="17">SUM(K107:N107)</f>
        <v>0</v>
      </c>
      <c r="P107" s="59">
        <f>+VLOOKUP(B107,'[1]m codes'!$A:$B,2,0)</f>
        <v>200032193</v>
      </c>
      <c r="Q107" s="60">
        <f t="shared" ref="Q107:Q114" si="18">+O107-F107</f>
        <v>0</v>
      </c>
    </row>
    <row r="108" spans="1:17" s="59" customFormat="1" ht="26.25" customHeight="1" x14ac:dyDescent="0.2">
      <c r="A108" s="50">
        <f>+A107+1</f>
        <v>2</v>
      </c>
      <c r="B108" s="51" t="s">
        <v>136</v>
      </c>
      <c r="C108" s="52" t="s">
        <v>49</v>
      </c>
      <c r="D108" s="53"/>
      <c r="E108" s="53"/>
      <c r="F108" s="53"/>
      <c r="G108" s="54"/>
      <c r="H108" s="53"/>
      <c r="I108" s="55"/>
      <c r="J108" s="53"/>
      <c r="K108" s="56"/>
      <c r="L108" s="56"/>
      <c r="M108" s="53"/>
      <c r="N108" s="57"/>
      <c r="O108" s="58">
        <f t="shared" si="17"/>
        <v>0</v>
      </c>
      <c r="P108" s="59">
        <f>+VLOOKUP(B108,'[1]m codes'!$A:$B,2,0)</f>
        <v>200032195</v>
      </c>
      <c r="Q108" s="60">
        <f t="shared" si="18"/>
        <v>0</v>
      </c>
    </row>
    <row r="109" spans="1:17" s="59" customFormat="1" ht="26.25" customHeight="1" x14ac:dyDescent="0.2">
      <c r="A109" s="50">
        <f t="shared" ref="A109:A114" si="19">+A108+1</f>
        <v>3</v>
      </c>
      <c r="B109" s="51" t="s">
        <v>137</v>
      </c>
      <c r="C109" s="52" t="s">
        <v>49</v>
      </c>
      <c r="D109" s="53"/>
      <c r="E109" s="53"/>
      <c r="F109" s="53"/>
      <c r="G109" s="54"/>
      <c r="H109" s="53"/>
      <c r="I109" s="55"/>
      <c r="J109" s="53"/>
      <c r="K109" s="56"/>
      <c r="L109" s="56"/>
      <c r="M109" s="53"/>
      <c r="N109" s="57"/>
      <c r="O109" s="58">
        <f t="shared" si="17"/>
        <v>0</v>
      </c>
      <c r="P109" s="59">
        <f>+VLOOKUP(B109,'[1]m codes'!$A:$B,2,0)</f>
        <v>200032196</v>
      </c>
      <c r="Q109" s="60">
        <f t="shared" si="18"/>
        <v>0</v>
      </c>
    </row>
    <row r="110" spans="1:17" s="59" customFormat="1" ht="26.25" customHeight="1" x14ac:dyDescent="0.2">
      <c r="A110" s="50">
        <f t="shared" si="19"/>
        <v>4</v>
      </c>
      <c r="B110" s="51" t="s">
        <v>138</v>
      </c>
      <c r="C110" s="52" t="s">
        <v>49</v>
      </c>
      <c r="D110" s="53"/>
      <c r="E110" s="53"/>
      <c r="F110" s="53"/>
      <c r="G110" s="54"/>
      <c r="H110" s="53"/>
      <c r="I110" s="55">
        <v>4474</v>
      </c>
      <c r="J110" s="53"/>
      <c r="K110" s="56"/>
      <c r="L110" s="56"/>
      <c r="M110" s="53"/>
      <c r="N110" s="57"/>
      <c r="O110" s="58">
        <f t="shared" si="17"/>
        <v>0</v>
      </c>
      <c r="P110" s="59">
        <f>+VLOOKUP(B110,'[1]m codes'!$A:$B,2,0)</f>
        <v>200032194</v>
      </c>
      <c r="Q110" s="60">
        <f t="shared" si="18"/>
        <v>0</v>
      </c>
    </row>
    <row r="111" spans="1:17" s="59" customFormat="1" ht="26.25" customHeight="1" x14ac:dyDescent="0.2">
      <c r="A111" s="50">
        <f t="shared" si="19"/>
        <v>5</v>
      </c>
      <c r="B111" s="51" t="s">
        <v>139</v>
      </c>
      <c r="C111" s="52" t="s">
        <v>49</v>
      </c>
      <c r="D111" s="53"/>
      <c r="E111" s="53"/>
      <c r="F111" s="53"/>
      <c r="G111" s="54"/>
      <c r="H111" s="53"/>
      <c r="I111" s="55"/>
      <c r="J111" s="53"/>
      <c r="K111" s="56"/>
      <c r="L111" s="56"/>
      <c r="M111" s="53"/>
      <c r="N111" s="57"/>
      <c r="O111" s="58">
        <f t="shared" si="17"/>
        <v>0</v>
      </c>
      <c r="P111" s="59">
        <f>+VLOOKUP(B111,'[1]m codes'!$A:$B,2,0)</f>
        <v>200030270</v>
      </c>
      <c r="Q111" s="60">
        <f t="shared" si="18"/>
        <v>0</v>
      </c>
    </row>
    <row r="112" spans="1:17" s="59" customFormat="1" ht="26.25" customHeight="1" x14ac:dyDescent="0.2">
      <c r="A112" s="50">
        <f t="shared" si="19"/>
        <v>6</v>
      </c>
      <c r="B112" s="51" t="s">
        <v>140</v>
      </c>
      <c r="C112" s="52" t="s">
        <v>49</v>
      </c>
      <c r="D112" s="53"/>
      <c r="E112" s="53"/>
      <c r="F112" s="53"/>
      <c r="G112" s="54"/>
      <c r="H112" s="53"/>
      <c r="I112" s="55"/>
      <c r="J112" s="53"/>
      <c r="K112" s="56"/>
      <c r="L112" s="56"/>
      <c r="M112" s="53"/>
      <c r="N112" s="57"/>
      <c r="O112" s="58">
        <f t="shared" si="17"/>
        <v>0</v>
      </c>
      <c r="P112" s="59">
        <f>+VLOOKUP(B112,'[1]m codes'!$A:$B,2,0)</f>
        <v>200032197</v>
      </c>
      <c r="Q112" s="60">
        <f t="shared" si="18"/>
        <v>0</v>
      </c>
    </row>
    <row r="113" spans="1:17" s="59" customFormat="1" ht="26.25" customHeight="1" x14ac:dyDescent="0.2">
      <c r="A113" s="50">
        <f t="shared" si="19"/>
        <v>7</v>
      </c>
      <c r="B113" s="51" t="s">
        <v>141</v>
      </c>
      <c r="C113" s="52" t="s">
        <v>49</v>
      </c>
      <c r="D113" s="53"/>
      <c r="E113" s="53"/>
      <c r="F113" s="53"/>
      <c r="G113" s="54"/>
      <c r="H113" s="53"/>
      <c r="I113" s="55">
        <v>4474</v>
      </c>
      <c r="J113" s="53"/>
      <c r="K113" s="56"/>
      <c r="L113" s="56"/>
      <c r="M113" s="53"/>
      <c r="N113" s="57"/>
      <c r="O113" s="58">
        <f t="shared" si="17"/>
        <v>0</v>
      </c>
      <c r="P113" s="59">
        <f>+VLOOKUP(B113,'[1]m codes'!$A:$B,2,0)</f>
        <v>200030275</v>
      </c>
      <c r="Q113" s="60">
        <f t="shared" si="18"/>
        <v>0</v>
      </c>
    </row>
    <row r="114" spans="1:17" s="59" customFormat="1" ht="26.25" customHeight="1" x14ac:dyDescent="0.2">
      <c r="A114" s="50">
        <f t="shared" si="19"/>
        <v>8</v>
      </c>
      <c r="B114" s="51" t="s">
        <v>142</v>
      </c>
      <c r="C114" s="52" t="s">
        <v>49</v>
      </c>
      <c r="D114" s="53"/>
      <c r="E114" s="53"/>
      <c r="F114" s="53"/>
      <c r="G114" s="54"/>
      <c r="H114" s="53"/>
      <c r="I114" s="55"/>
      <c r="J114" s="53"/>
      <c r="K114" s="56"/>
      <c r="L114" s="56"/>
      <c r="M114" s="53"/>
      <c r="N114" s="57"/>
      <c r="O114" s="58">
        <f t="shared" si="17"/>
        <v>0</v>
      </c>
      <c r="P114" s="59">
        <f>+VLOOKUP(B114,'[1]m codes'!$A:$B,2,0)</f>
        <v>200030276</v>
      </c>
      <c r="Q114" s="60">
        <f t="shared" si="18"/>
        <v>0</v>
      </c>
    </row>
    <row r="115" spans="1:17" s="70" customFormat="1" ht="26.25" customHeight="1" x14ac:dyDescent="0.25">
      <c r="A115" s="62"/>
      <c r="B115" s="63" t="s">
        <v>102</v>
      </c>
      <c r="C115" s="63"/>
      <c r="D115" s="64"/>
      <c r="E115" s="64"/>
      <c r="F115" s="64"/>
      <c r="G115" s="91"/>
      <c r="H115" s="64"/>
      <c r="I115" s="65"/>
      <c r="J115" s="66"/>
      <c r="K115" s="67"/>
      <c r="L115" s="67"/>
      <c r="M115" s="66"/>
      <c r="N115" s="68"/>
      <c r="O115" s="69"/>
      <c r="Q115" s="71"/>
    </row>
    <row r="116" spans="1:17" ht="26.25" customHeight="1" x14ac:dyDescent="0.25">
      <c r="A116" s="78" t="s">
        <v>143</v>
      </c>
      <c r="B116" s="79" t="s">
        <v>144</v>
      </c>
      <c r="C116" s="79"/>
      <c r="D116" s="80"/>
      <c r="E116" s="80"/>
      <c r="F116" s="80"/>
      <c r="G116" s="73"/>
      <c r="H116" s="80"/>
      <c r="I116" s="81"/>
      <c r="J116" s="82"/>
      <c r="K116" s="83"/>
      <c r="L116" s="83"/>
      <c r="M116" s="82"/>
      <c r="N116" s="84"/>
      <c r="O116" s="92"/>
      <c r="Q116" s="49"/>
    </row>
    <row r="117" spans="1:17" s="59" customFormat="1" ht="26.25" customHeight="1" x14ac:dyDescent="0.2">
      <c r="A117" s="50">
        <v>1</v>
      </c>
      <c r="B117" s="51" t="s">
        <v>145</v>
      </c>
      <c r="C117" s="52" t="s">
        <v>49</v>
      </c>
      <c r="D117" s="53"/>
      <c r="E117" s="53"/>
      <c r="F117" s="53"/>
      <c r="G117" s="54"/>
      <c r="H117" s="53"/>
      <c r="I117" s="55">
        <v>4474</v>
      </c>
      <c r="J117" s="53"/>
      <c r="K117" s="56"/>
      <c r="L117" s="56"/>
      <c r="M117" s="53"/>
      <c r="N117" s="57"/>
      <c r="O117" s="58">
        <f t="shared" ref="O117:O123" si="20">SUM(K117:N117)</f>
        <v>0</v>
      </c>
      <c r="P117" s="59">
        <f>+VLOOKUP(B117,'[1]m codes'!$A:$B,2,0)</f>
        <v>200030266</v>
      </c>
      <c r="Q117" s="60">
        <f t="shared" ref="Q117:Q123" si="21">+O117-F117</f>
        <v>0</v>
      </c>
    </row>
    <row r="118" spans="1:17" s="59" customFormat="1" ht="26.25" customHeight="1" x14ac:dyDescent="0.2">
      <c r="A118" s="50">
        <f>+A117+1</f>
        <v>2</v>
      </c>
      <c r="B118" s="51" t="s">
        <v>146</v>
      </c>
      <c r="C118" s="52" t="s">
        <v>49</v>
      </c>
      <c r="D118" s="53"/>
      <c r="E118" s="53"/>
      <c r="F118" s="53"/>
      <c r="G118" s="54"/>
      <c r="H118" s="53"/>
      <c r="I118" s="55"/>
      <c r="J118" s="53"/>
      <c r="K118" s="56"/>
      <c r="L118" s="56"/>
      <c r="M118" s="53"/>
      <c r="N118" s="57"/>
      <c r="O118" s="58">
        <f t="shared" si="20"/>
        <v>0</v>
      </c>
      <c r="P118" s="59">
        <f>+VLOOKUP(B118,'[1]m codes'!$A:$B,2,0)</f>
        <v>200030267</v>
      </c>
      <c r="Q118" s="60">
        <f t="shared" si="21"/>
        <v>0</v>
      </c>
    </row>
    <row r="119" spans="1:17" s="59" customFormat="1" ht="26.25" customHeight="1" x14ac:dyDescent="0.2">
      <c r="A119" s="50">
        <f t="shared" ref="A119:A123" si="22">+A118+1</f>
        <v>3</v>
      </c>
      <c r="B119" s="51" t="s">
        <v>147</v>
      </c>
      <c r="C119" s="52" t="s">
        <v>49</v>
      </c>
      <c r="D119" s="53"/>
      <c r="E119" s="53"/>
      <c r="F119" s="53"/>
      <c r="G119" s="54"/>
      <c r="H119" s="53"/>
      <c r="I119" s="55"/>
      <c r="J119" s="53"/>
      <c r="K119" s="56"/>
      <c r="L119" s="56"/>
      <c r="M119" s="53"/>
      <c r="N119" s="57"/>
      <c r="O119" s="58">
        <f t="shared" si="20"/>
        <v>0</v>
      </c>
      <c r="P119" s="59">
        <f>+VLOOKUP(B119,'[1]m codes'!$A:$B,2,0)</f>
        <v>200030268</v>
      </c>
      <c r="Q119" s="60">
        <f t="shared" si="21"/>
        <v>0</v>
      </c>
    </row>
    <row r="120" spans="1:17" s="59" customFormat="1" ht="26.25" customHeight="1" x14ac:dyDescent="0.2">
      <c r="A120" s="50">
        <f t="shared" si="22"/>
        <v>4</v>
      </c>
      <c r="B120" s="51" t="s">
        <v>148</v>
      </c>
      <c r="C120" s="52" t="s">
        <v>49</v>
      </c>
      <c r="D120" s="53"/>
      <c r="E120" s="53"/>
      <c r="F120" s="53"/>
      <c r="G120" s="54"/>
      <c r="H120" s="53"/>
      <c r="I120" s="55">
        <v>4474</v>
      </c>
      <c r="J120" s="53"/>
      <c r="K120" s="56"/>
      <c r="L120" s="56"/>
      <c r="M120" s="53"/>
      <c r="N120" s="57"/>
      <c r="O120" s="58">
        <f t="shared" si="20"/>
        <v>0</v>
      </c>
      <c r="P120" s="59">
        <f>+VLOOKUP(B120,'[1]m codes'!$A:$B,2,0)</f>
        <v>200030269</v>
      </c>
      <c r="Q120" s="60">
        <f t="shared" si="21"/>
        <v>0</v>
      </c>
    </row>
    <row r="121" spans="1:17" s="59" customFormat="1" ht="26.25" customHeight="1" x14ac:dyDescent="0.2">
      <c r="A121" s="50">
        <f t="shared" si="22"/>
        <v>5</v>
      </c>
      <c r="B121" s="51" t="s">
        <v>149</v>
      </c>
      <c r="C121" s="52" t="s">
        <v>49</v>
      </c>
      <c r="D121" s="53"/>
      <c r="E121" s="53"/>
      <c r="F121" s="53"/>
      <c r="G121" s="54"/>
      <c r="H121" s="53"/>
      <c r="I121" s="55"/>
      <c r="J121" s="53"/>
      <c r="K121" s="56"/>
      <c r="L121" s="56"/>
      <c r="M121" s="53"/>
      <c r="N121" s="57"/>
      <c r="O121" s="58">
        <f t="shared" si="20"/>
        <v>0</v>
      </c>
      <c r="P121" s="59">
        <f>+VLOOKUP(B121,'[1]m codes'!$A:$B,2,0)</f>
        <v>200030271</v>
      </c>
      <c r="Q121" s="60">
        <f t="shared" si="21"/>
        <v>0</v>
      </c>
    </row>
    <row r="122" spans="1:17" s="59" customFormat="1" ht="26.25" customHeight="1" x14ac:dyDescent="0.2">
      <c r="A122" s="50">
        <f t="shared" si="22"/>
        <v>6</v>
      </c>
      <c r="B122" s="51" t="s">
        <v>150</v>
      </c>
      <c r="C122" s="52" t="s">
        <v>49</v>
      </c>
      <c r="D122" s="53"/>
      <c r="E122" s="53"/>
      <c r="F122" s="53"/>
      <c r="G122" s="54"/>
      <c r="H122" s="53"/>
      <c r="I122" s="55"/>
      <c r="J122" s="53"/>
      <c r="K122" s="56"/>
      <c r="L122" s="56"/>
      <c r="M122" s="53"/>
      <c r="N122" s="57"/>
      <c r="O122" s="58">
        <f t="shared" si="20"/>
        <v>0</v>
      </c>
      <c r="P122" s="59">
        <f>+VLOOKUP(B122,'[1]m codes'!$A:$B,2,0)</f>
        <v>200030272</v>
      </c>
      <c r="Q122" s="60">
        <f t="shared" si="21"/>
        <v>0</v>
      </c>
    </row>
    <row r="123" spans="1:17" s="59" customFormat="1" ht="26.25" customHeight="1" x14ac:dyDescent="0.2">
      <c r="A123" s="50">
        <f t="shared" si="22"/>
        <v>7</v>
      </c>
      <c r="B123" s="51" t="s">
        <v>151</v>
      </c>
      <c r="C123" s="52" t="s">
        <v>49</v>
      </c>
      <c r="D123" s="53"/>
      <c r="E123" s="53"/>
      <c r="F123" s="53"/>
      <c r="G123" s="54"/>
      <c r="H123" s="53"/>
      <c r="I123" s="55">
        <v>4474</v>
      </c>
      <c r="J123" s="53"/>
      <c r="K123" s="56"/>
      <c r="L123" s="56"/>
      <c r="M123" s="53"/>
      <c r="N123" s="57"/>
      <c r="O123" s="58">
        <f t="shared" si="20"/>
        <v>0</v>
      </c>
      <c r="P123" s="59">
        <f>+VLOOKUP(B123,'[1]m codes'!$A:$B,2,0)</f>
        <v>200030274</v>
      </c>
      <c r="Q123" s="60">
        <f t="shared" si="21"/>
        <v>0</v>
      </c>
    </row>
    <row r="124" spans="1:17" s="70" customFormat="1" ht="26.25" customHeight="1" x14ac:dyDescent="0.25">
      <c r="A124" s="62"/>
      <c r="B124" s="63" t="s">
        <v>102</v>
      </c>
      <c r="C124" s="63"/>
      <c r="D124" s="64"/>
      <c r="E124" s="64"/>
      <c r="F124" s="64"/>
      <c r="G124" s="91"/>
      <c r="H124" s="64"/>
      <c r="I124" s="65"/>
      <c r="J124" s="66"/>
      <c r="K124" s="67"/>
      <c r="L124" s="67"/>
      <c r="M124" s="66"/>
      <c r="N124" s="68"/>
      <c r="O124" s="69"/>
      <c r="Q124" s="71"/>
    </row>
    <row r="125" spans="1:17" ht="26.25" customHeight="1" x14ac:dyDescent="0.25">
      <c r="A125" s="78" t="s">
        <v>152</v>
      </c>
      <c r="B125" s="79" t="s">
        <v>153</v>
      </c>
      <c r="C125" s="79"/>
      <c r="D125" s="80"/>
      <c r="E125" s="80"/>
      <c r="F125" s="80"/>
      <c r="G125" s="73"/>
      <c r="H125" s="80"/>
      <c r="I125" s="81"/>
      <c r="J125" s="82"/>
      <c r="K125" s="83"/>
      <c r="L125" s="83"/>
      <c r="M125" s="82"/>
      <c r="N125" s="84"/>
      <c r="O125" s="92"/>
      <c r="Q125" s="49"/>
    </row>
    <row r="126" spans="1:17" s="96" customFormat="1" ht="26.25" customHeight="1" x14ac:dyDescent="0.2">
      <c r="A126" s="95">
        <v>1</v>
      </c>
      <c r="B126" s="51" t="s">
        <v>154</v>
      </c>
      <c r="C126" s="52" t="s">
        <v>49</v>
      </c>
      <c r="D126" s="53">
        <f>30+5</f>
        <v>35</v>
      </c>
      <c r="E126" s="53">
        <v>35</v>
      </c>
      <c r="F126" s="53"/>
      <c r="G126" s="54">
        <v>35</v>
      </c>
      <c r="H126" s="53"/>
      <c r="I126" s="55">
        <v>4474</v>
      </c>
      <c r="J126" s="53"/>
      <c r="K126" s="56"/>
      <c r="L126" s="56"/>
      <c r="M126" s="53"/>
      <c r="N126" s="57"/>
      <c r="O126" s="88">
        <f>SUM(K126:N126)</f>
        <v>0</v>
      </c>
      <c r="P126" s="96">
        <f>+VLOOKUP(B126,'[1]m codes'!$A:$B,2,0)</f>
        <v>200030277</v>
      </c>
      <c r="Q126" s="60">
        <f>+O126-F126</f>
        <v>0</v>
      </c>
    </row>
    <row r="127" spans="1:17" s="59" customFormat="1" ht="26.25" customHeight="1" x14ac:dyDescent="0.2">
      <c r="A127" s="50">
        <f>+A126+1</f>
        <v>2</v>
      </c>
      <c r="B127" s="51" t="s">
        <v>155</v>
      </c>
      <c r="C127" s="52" t="s">
        <v>49</v>
      </c>
      <c r="D127" s="53"/>
      <c r="E127" s="53"/>
      <c r="F127" s="53"/>
      <c r="G127" s="54"/>
      <c r="H127" s="53"/>
      <c r="I127" s="55"/>
      <c r="J127" s="53"/>
      <c r="K127" s="56"/>
      <c r="L127" s="56"/>
      <c r="M127" s="53"/>
      <c r="N127" s="57"/>
      <c r="O127" s="58">
        <f>SUM(K127:N127)</f>
        <v>0</v>
      </c>
      <c r="P127" s="59">
        <f>+VLOOKUP(B127,'[1]m codes'!$A:$B,2,0)</f>
        <v>200030278</v>
      </c>
      <c r="Q127" s="60">
        <f>+O127-F127</f>
        <v>0</v>
      </c>
    </row>
    <row r="128" spans="1:17" s="59" customFormat="1" ht="26.25" customHeight="1" x14ac:dyDescent="0.2">
      <c r="A128" s="50">
        <f t="shared" ref="A128:A131" si="23">+A127+1</f>
        <v>3</v>
      </c>
      <c r="B128" s="51" t="s">
        <v>156</v>
      </c>
      <c r="C128" s="52" t="s">
        <v>49</v>
      </c>
      <c r="D128" s="53"/>
      <c r="E128" s="53"/>
      <c r="F128" s="53"/>
      <c r="G128" s="54"/>
      <c r="H128" s="53"/>
      <c r="I128" s="55"/>
      <c r="J128" s="53"/>
      <c r="K128" s="56"/>
      <c r="L128" s="56"/>
      <c r="M128" s="53"/>
      <c r="N128" s="57"/>
      <c r="O128" s="58">
        <f>SUM(K128:N128)</f>
        <v>0</v>
      </c>
      <c r="P128" s="59">
        <f>+VLOOKUP(B128,'[1]m codes'!$A:$B,2,0)</f>
        <v>200030279</v>
      </c>
      <c r="Q128" s="60">
        <f>+O128-F128</f>
        <v>0</v>
      </c>
    </row>
    <row r="129" spans="1:17" s="59" customFormat="1" ht="26.25" customHeight="1" x14ac:dyDescent="0.2">
      <c r="A129" s="50">
        <f t="shared" si="23"/>
        <v>4</v>
      </c>
      <c r="B129" s="51" t="s">
        <v>157</v>
      </c>
      <c r="C129" s="52" t="s">
        <v>49</v>
      </c>
      <c r="D129" s="53"/>
      <c r="E129" s="53"/>
      <c r="F129" s="53"/>
      <c r="G129" s="54"/>
      <c r="H129" s="53"/>
      <c r="I129" s="55">
        <v>4474</v>
      </c>
      <c r="J129" s="53"/>
      <c r="K129" s="56"/>
      <c r="L129" s="56"/>
      <c r="M129" s="53"/>
      <c r="N129" s="57"/>
      <c r="O129" s="58">
        <f>SUM(K129:N129)</f>
        <v>0</v>
      </c>
      <c r="P129" s="59">
        <f>+VLOOKUP(B129,'[1]m codes'!$A:$B,2,0)</f>
        <v>200030280</v>
      </c>
      <c r="Q129" s="60">
        <f>+O129-F129</f>
        <v>0</v>
      </c>
    </row>
    <row r="130" spans="1:17" s="59" customFormat="1" ht="26.25" customHeight="1" x14ac:dyDescent="0.2">
      <c r="A130" s="50">
        <f t="shared" si="23"/>
        <v>5</v>
      </c>
      <c r="B130" s="51" t="s">
        <v>158</v>
      </c>
      <c r="C130" s="52" t="s">
        <v>49</v>
      </c>
      <c r="D130" s="53"/>
      <c r="E130" s="53"/>
      <c r="F130" s="53"/>
      <c r="G130" s="54"/>
      <c r="H130" s="53"/>
      <c r="I130" s="55"/>
      <c r="J130" s="53"/>
      <c r="K130" s="56"/>
      <c r="L130" s="56"/>
      <c r="M130" s="53"/>
      <c r="N130" s="57"/>
      <c r="O130" s="58">
        <f>SUM(K130:N130)</f>
        <v>0</v>
      </c>
      <c r="P130" s="59">
        <f>+VLOOKUP(B130,'[1]m codes'!$A:$B,2,0)</f>
        <v>200030282</v>
      </c>
      <c r="Q130" s="60">
        <f>+O130-F130</f>
        <v>0</v>
      </c>
    </row>
    <row r="131" spans="1:17" s="59" customFormat="1" ht="26.25" customHeight="1" x14ac:dyDescent="0.2">
      <c r="A131" s="50">
        <f t="shared" si="23"/>
        <v>6</v>
      </c>
      <c r="B131" s="51" t="s">
        <v>158</v>
      </c>
      <c r="C131" s="52" t="s">
        <v>49</v>
      </c>
      <c r="D131" s="53">
        <v>4</v>
      </c>
      <c r="E131" s="53"/>
      <c r="F131" s="53"/>
      <c r="G131" s="54"/>
      <c r="H131" s="53"/>
      <c r="I131" s="55"/>
      <c r="J131" s="53"/>
      <c r="K131" s="56"/>
      <c r="L131" s="56"/>
      <c r="M131" s="53"/>
      <c r="N131" s="57"/>
      <c r="O131" s="58"/>
      <c r="Q131" s="60"/>
    </row>
    <row r="132" spans="1:17" s="70" customFormat="1" ht="26.25" customHeight="1" x14ac:dyDescent="0.25">
      <c r="A132" s="62"/>
      <c r="B132" s="63" t="s">
        <v>102</v>
      </c>
      <c r="C132" s="63"/>
      <c r="D132" s="64"/>
      <c r="E132" s="64"/>
      <c r="F132" s="64"/>
      <c r="G132" s="91"/>
      <c r="H132" s="64"/>
      <c r="I132" s="65"/>
      <c r="J132" s="66"/>
      <c r="K132" s="67"/>
      <c r="L132" s="67"/>
      <c r="M132" s="66"/>
      <c r="N132" s="68"/>
      <c r="O132" s="69"/>
      <c r="Q132" s="71"/>
    </row>
    <row r="133" spans="1:17" s="48" customFormat="1" ht="26.25" customHeight="1" x14ac:dyDescent="0.2">
      <c r="A133" s="37">
        <v>1</v>
      </c>
      <c r="B133" s="38" t="s">
        <v>1</v>
      </c>
      <c r="C133" s="38"/>
      <c r="D133" s="39"/>
      <c r="E133" s="39"/>
      <c r="F133" s="39"/>
      <c r="G133" s="40"/>
      <c r="H133" s="39"/>
      <c r="I133" s="39"/>
      <c r="J133" s="39"/>
      <c r="K133" s="97"/>
      <c r="L133" s="97"/>
      <c r="M133" s="39"/>
      <c r="N133" s="98"/>
      <c r="O133" s="99"/>
      <c r="Q133" s="100"/>
    </row>
    <row r="134" spans="1:17" s="89" customFormat="1" ht="26.25" customHeight="1" x14ac:dyDescent="0.2">
      <c r="A134" s="86">
        <v>1</v>
      </c>
      <c r="B134" s="87" t="s">
        <v>159</v>
      </c>
      <c r="C134" s="52" t="s">
        <v>34</v>
      </c>
      <c r="D134" s="53"/>
      <c r="E134" s="53"/>
      <c r="F134" s="53"/>
      <c r="G134" s="54"/>
      <c r="H134" s="53"/>
      <c r="I134" s="55">
        <v>4474</v>
      </c>
      <c r="J134" s="53"/>
      <c r="K134" s="56">
        <f>+K3</f>
        <v>0</v>
      </c>
      <c r="L134" s="53">
        <f>+L3</f>
        <v>0</v>
      </c>
      <c r="M134" s="53"/>
      <c r="N134" s="57"/>
      <c r="O134" s="88">
        <f t="shared" ref="O134:O155" si="24">SUM(K134:N134)</f>
        <v>0</v>
      </c>
      <c r="P134" s="89">
        <f>+VLOOKUP(B134,'[1]m codes'!$A:$B,2,0)</f>
        <v>1200000409</v>
      </c>
      <c r="Q134" s="53">
        <f t="shared" ref="Q134:Q155" si="25">+O134-F134</f>
        <v>0</v>
      </c>
    </row>
    <row r="135" spans="1:17" s="59" customFormat="1" ht="26.25" customHeight="1" x14ac:dyDescent="0.2">
      <c r="A135" s="50">
        <f>+A134+1</f>
        <v>2</v>
      </c>
      <c r="B135" s="51" t="s">
        <v>160</v>
      </c>
      <c r="C135" s="52" t="s">
        <v>34</v>
      </c>
      <c r="D135" s="53"/>
      <c r="E135" s="53"/>
      <c r="F135" s="53"/>
      <c r="G135" s="54"/>
      <c r="H135" s="53"/>
      <c r="I135" s="55"/>
      <c r="J135" s="53"/>
      <c r="K135" s="56">
        <f>+K3*5</f>
        <v>0</v>
      </c>
      <c r="L135" s="53">
        <f>+L3*5</f>
        <v>0</v>
      </c>
      <c r="M135" s="53"/>
      <c r="N135" s="57"/>
      <c r="O135" s="58">
        <f t="shared" si="24"/>
        <v>0</v>
      </c>
      <c r="P135" s="59">
        <f>+VLOOKUP(B135,'[1]m codes'!$A:$B,2,0)</f>
        <v>1200000408</v>
      </c>
      <c r="Q135" s="60">
        <f t="shared" si="25"/>
        <v>0</v>
      </c>
    </row>
    <row r="136" spans="1:17" s="59" customFormat="1" ht="26.25" customHeight="1" x14ac:dyDescent="0.2">
      <c r="A136" s="50">
        <f t="shared" ref="A136:A155" si="26">+A135+1</f>
        <v>3</v>
      </c>
      <c r="B136" s="51" t="s">
        <v>161</v>
      </c>
      <c r="C136" s="52" t="s">
        <v>49</v>
      </c>
      <c r="D136" s="53"/>
      <c r="E136" s="53"/>
      <c r="F136" s="53"/>
      <c r="G136" s="54"/>
      <c r="H136" s="53"/>
      <c r="I136" s="55">
        <v>4474</v>
      </c>
      <c r="J136" s="53"/>
      <c r="K136" s="56">
        <f>+K3</f>
        <v>0</v>
      </c>
      <c r="L136" s="53">
        <f>+L3</f>
        <v>0</v>
      </c>
      <c r="M136" s="53"/>
      <c r="N136" s="57"/>
      <c r="O136" s="58">
        <f t="shared" si="24"/>
        <v>0</v>
      </c>
      <c r="P136" s="59">
        <f>+VLOOKUP(B136,'[1]m codes'!$A:$B,2,0)</f>
        <v>1200000231</v>
      </c>
      <c r="Q136" s="60">
        <f t="shared" si="25"/>
        <v>0</v>
      </c>
    </row>
    <row r="137" spans="1:17" s="59" customFormat="1" ht="26.25" customHeight="1" x14ac:dyDescent="0.2">
      <c r="A137" s="50">
        <f t="shared" si="26"/>
        <v>4</v>
      </c>
      <c r="B137" s="51" t="s">
        <v>162</v>
      </c>
      <c r="C137" s="52" t="s">
        <v>49</v>
      </c>
      <c r="D137" s="53"/>
      <c r="E137" s="53"/>
      <c r="F137" s="53"/>
      <c r="G137" s="54"/>
      <c r="H137" s="53"/>
      <c r="I137" s="55"/>
      <c r="J137" s="53"/>
      <c r="K137" s="56">
        <f>+ROUND(K3*0.9,0)</f>
        <v>0</v>
      </c>
      <c r="L137" s="53"/>
      <c r="M137" s="53"/>
      <c r="N137" s="57"/>
      <c r="O137" s="58">
        <f t="shared" si="24"/>
        <v>0</v>
      </c>
      <c r="P137" s="59">
        <f>+VLOOKUP(B137,'[1]m codes'!$A:$B,2,0)</f>
        <v>1200000410</v>
      </c>
      <c r="Q137" s="60">
        <f t="shared" si="25"/>
        <v>0</v>
      </c>
    </row>
    <row r="138" spans="1:17" s="59" customFormat="1" ht="26.25" customHeight="1" x14ac:dyDescent="0.2">
      <c r="A138" s="50">
        <f t="shared" si="26"/>
        <v>5</v>
      </c>
      <c r="B138" s="51" t="s">
        <v>163</v>
      </c>
      <c r="C138" s="52" t="s">
        <v>49</v>
      </c>
      <c r="D138" s="53"/>
      <c r="E138" s="53"/>
      <c r="F138" s="53"/>
      <c r="G138" s="54"/>
      <c r="H138" s="53"/>
      <c r="I138" s="55"/>
      <c r="J138" s="53"/>
      <c r="K138" s="56"/>
      <c r="L138" s="53"/>
      <c r="M138" s="53"/>
      <c r="N138" s="57"/>
      <c r="O138" s="58">
        <f t="shared" si="24"/>
        <v>0</v>
      </c>
      <c r="P138" s="59">
        <f>+VLOOKUP(B138,'[1]m codes'!$A:$B,2,0)</f>
        <v>1200000425</v>
      </c>
      <c r="Q138" s="60">
        <f t="shared" si="25"/>
        <v>0</v>
      </c>
    </row>
    <row r="139" spans="1:17" s="59" customFormat="1" ht="26.25" customHeight="1" x14ac:dyDescent="0.2">
      <c r="A139" s="50">
        <f t="shared" si="26"/>
        <v>6</v>
      </c>
      <c r="B139" s="101" t="s">
        <v>164</v>
      </c>
      <c r="C139" s="52" t="s">
        <v>49</v>
      </c>
      <c r="D139" s="53"/>
      <c r="E139" s="53"/>
      <c r="F139" s="53"/>
      <c r="G139" s="54"/>
      <c r="H139" s="53"/>
      <c r="I139" s="55">
        <v>4474</v>
      </c>
      <c r="J139" s="53"/>
      <c r="K139" s="56"/>
      <c r="L139" s="53"/>
      <c r="M139" s="53"/>
      <c r="N139" s="57"/>
      <c r="O139" s="58">
        <f t="shared" si="24"/>
        <v>0</v>
      </c>
      <c r="P139" s="59">
        <f>+VLOOKUP(B139,'[1]m codes'!$A:$B,2,0)</f>
        <v>1200000411</v>
      </c>
      <c r="Q139" s="60">
        <f t="shared" si="25"/>
        <v>0</v>
      </c>
    </row>
    <row r="140" spans="1:17" s="59" customFormat="1" ht="26.25" customHeight="1" x14ac:dyDescent="0.2">
      <c r="A140" s="50">
        <f t="shared" si="26"/>
        <v>7</v>
      </c>
      <c r="B140" s="101" t="s">
        <v>165</v>
      </c>
      <c r="C140" s="52" t="s">
        <v>49</v>
      </c>
      <c r="D140" s="53"/>
      <c r="E140" s="53"/>
      <c r="F140" s="53"/>
      <c r="G140" s="54"/>
      <c r="H140" s="53"/>
      <c r="I140" s="55"/>
      <c r="J140" s="53"/>
      <c r="K140" s="56"/>
      <c r="L140" s="53"/>
      <c r="M140" s="53"/>
      <c r="N140" s="57"/>
      <c r="O140" s="58">
        <f t="shared" si="24"/>
        <v>0</v>
      </c>
      <c r="P140" s="59">
        <f>+VLOOKUP(B140,'[1]m codes'!$A:$B,2,0)</f>
        <v>900008156</v>
      </c>
      <c r="Q140" s="60">
        <f t="shared" si="25"/>
        <v>0</v>
      </c>
    </row>
    <row r="141" spans="1:17" s="59" customFormat="1" ht="26.25" customHeight="1" x14ac:dyDescent="0.2">
      <c r="A141" s="50">
        <f t="shared" si="26"/>
        <v>8</v>
      </c>
      <c r="B141" s="101" t="s">
        <v>166</v>
      </c>
      <c r="C141" s="52" t="s">
        <v>49</v>
      </c>
      <c r="D141" s="53"/>
      <c r="E141" s="53"/>
      <c r="F141" s="53"/>
      <c r="G141" s="54"/>
      <c r="H141" s="53"/>
      <c r="I141" s="55"/>
      <c r="J141" s="53"/>
      <c r="K141" s="56"/>
      <c r="L141" s="53"/>
      <c r="M141" s="53"/>
      <c r="N141" s="57"/>
      <c r="O141" s="58">
        <f t="shared" si="24"/>
        <v>0</v>
      </c>
      <c r="P141" s="59">
        <f>+VLOOKUP(B141,'[1]m codes'!$A:$B,2,0)</f>
        <v>900008157</v>
      </c>
      <c r="Q141" s="60">
        <f t="shared" si="25"/>
        <v>0</v>
      </c>
    </row>
    <row r="142" spans="1:17" s="59" customFormat="1" ht="26.25" customHeight="1" x14ac:dyDescent="0.2">
      <c r="A142" s="50">
        <f t="shared" si="26"/>
        <v>9</v>
      </c>
      <c r="B142" s="101" t="s">
        <v>167</v>
      </c>
      <c r="C142" s="52" t="s">
        <v>49</v>
      </c>
      <c r="D142" s="53"/>
      <c r="E142" s="53"/>
      <c r="F142" s="53"/>
      <c r="G142" s="54"/>
      <c r="H142" s="53"/>
      <c r="I142" s="55">
        <v>4474</v>
      </c>
      <c r="J142" s="53"/>
      <c r="K142" s="56"/>
      <c r="L142" s="53"/>
      <c r="M142" s="53"/>
      <c r="N142" s="57"/>
      <c r="O142" s="58">
        <f t="shared" si="24"/>
        <v>0</v>
      </c>
      <c r="P142" s="59">
        <f>+VLOOKUP(B142,'[1]m codes'!$A:$B,2,0)</f>
        <v>900008159</v>
      </c>
      <c r="Q142" s="60">
        <f t="shared" si="25"/>
        <v>0</v>
      </c>
    </row>
    <row r="143" spans="1:17" s="59" customFormat="1" ht="26.25" customHeight="1" x14ac:dyDescent="0.2">
      <c r="A143" s="50">
        <f t="shared" si="26"/>
        <v>10</v>
      </c>
      <c r="B143" s="51" t="s">
        <v>168</v>
      </c>
      <c r="C143" s="52" t="s">
        <v>49</v>
      </c>
      <c r="D143" s="53"/>
      <c r="E143" s="53"/>
      <c r="F143" s="53"/>
      <c r="G143" s="54"/>
      <c r="H143" s="53"/>
      <c r="I143" s="55"/>
      <c r="J143" s="53"/>
      <c r="K143" s="56"/>
      <c r="L143" s="53"/>
      <c r="M143" s="53"/>
      <c r="N143" s="57"/>
      <c r="O143" s="58">
        <f t="shared" si="24"/>
        <v>0</v>
      </c>
      <c r="P143" s="59">
        <f>+VLOOKUP(B143,'[1]m codes'!$A:$B,2,0)</f>
        <v>900008617</v>
      </c>
      <c r="Q143" s="60">
        <f t="shared" si="25"/>
        <v>0</v>
      </c>
    </row>
    <row r="144" spans="1:17" s="59" customFormat="1" ht="26.25" customHeight="1" x14ac:dyDescent="0.2">
      <c r="A144" s="50">
        <f t="shared" si="26"/>
        <v>11</v>
      </c>
      <c r="B144" s="51" t="s">
        <v>169</v>
      </c>
      <c r="C144" s="52" t="s">
        <v>49</v>
      </c>
      <c r="D144" s="53"/>
      <c r="E144" s="53"/>
      <c r="F144" s="53"/>
      <c r="G144" s="54"/>
      <c r="H144" s="53"/>
      <c r="I144" s="55"/>
      <c r="J144" s="53"/>
      <c r="K144" s="56"/>
      <c r="L144" s="53"/>
      <c r="M144" s="53"/>
      <c r="N144" s="57"/>
      <c r="O144" s="58">
        <f t="shared" si="24"/>
        <v>0</v>
      </c>
      <c r="P144" s="59">
        <f>+VLOOKUP(B144,'[1]m codes'!$A:$B,2,0)</f>
        <v>900007416</v>
      </c>
      <c r="Q144" s="60">
        <f t="shared" si="25"/>
        <v>0</v>
      </c>
    </row>
    <row r="145" spans="1:17" s="59" customFormat="1" ht="26.25" customHeight="1" x14ac:dyDescent="0.2">
      <c r="A145" s="50">
        <f t="shared" si="26"/>
        <v>12</v>
      </c>
      <c r="B145" s="51" t="s">
        <v>170</v>
      </c>
      <c r="C145" s="52" t="s">
        <v>49</v>
      </c>
      <c r="D145" s="53"/>
      <c r="E145" s="53"/>
      <c r="F145" s="53"/>
      <c r="G145" s="54"/>
      <c r="H145" s="53"/>
      <c r="I145" s="55"/>
      <c r="J145" s="53"/>
      <c r="K145" s="56">
        <f>+K3*2</f>
        <v>0</v>
      </c>
      <c r="L145" s="53">
        <f>+L3*2</f>
        <v>0</v>
      </c>
      <c r="M145" s="53"/>
      <c r="N145" s="57"/>
      <c r="O145" s="58">
        <f t="shared" si="24"/>
        <v>0</v>
      </c>
      <c r="P145" s="59">
        <f>+VLOOKUP(B145,'[1]m codes'!$A:$B,2,0)</f>
        <v>1200000419</v>
      </c>
      <c r="Q145" s="60">
        <f t="shared" si="25"/>
        <v>0</v>
      </c>
    </row>
    <row r="146" spans="1:17" s="59" customFormat="1" ht="26.25" customHeight="1" x14ac:dyDescent="0.2">
      <c r="A146" s="50">
        <f t="shared" si="26"/>
        <v>13</v>
      </c>
      <c r="B146" s="51" t="s">
        <v>171</v>
      </c>
      <c r="C146" s="52" t="s">
        <v>49</v>
      </c>
      <c r="D146" s="53"/>
      <c r="E146" s="53"/>
      <c r="F146" s="53"/>
      <c r="G146" s="54"/>
      <c r="H146" s="53"/>
      <c r="I146" s="55"/>
      <c r="J146" s="53"/>
      <c r="K146" s="56">
        <f>+K3</f>
        <v>0</v>
      </c>
      <c r="L146" s="53">
        <f>+L3</f>
        <v>0</v>
      </c>
      <c r="M146" s="53"/>
      <c r="N146" s="57"/>
      <c r="O146" s="58">
        <f t="shared" si="24"/>
        <v>0</v>
      </c>
      <c r="P146" s="59">
        <f>+VLOOKUP(B146,'[1]m codes'!$A:$B,2,0)</f>
        <v>1200000416</v>
      </c>
      <c r="Q146" s="60">
        <f t="shared" si="25"/>
        <v>0</v>
      </c>
    </row>
    <row r="147" spans="1:17" s="59" customFormat="1" ht="26.25" customHeight="1" x14ac:dyDescent="0.2">
      <c r="A147" s="50">
        <f t="shared" si="26"/>
        <v>14</v>
      </c>
      <c r="B147" s="51" t="s">
        <v>172</v>
      </c>
      <c r="C147" s="52" t="s">
        <v>49</v>
      </c>
      <c r="D147" s="53"/>
      <c r="E147" s="53"/>
      <c r="F147" s="53"/>
      <c r="G147" s="54"/>
      <c r="H147" s="53"/>
      <c r="I147" s="55">
        <v>4474</v>
      </c>
      <c r="J147" s="53"/>
      <c r="K147" s="56"/>
      <c r="L147" s="53"/>
      <c r="M147" s="53"/>
      <c r="N147" s="57"/>
      <c r="O147" s="58">
        <f t="shared" si="24"/>
        <v>0</v>
      </c>
      <c r="P147" s="59">
        <f>+VLOOKUP(B147,'[1]m codes'!$A:$B,2,0)</f>
        <v>1200000418</v>
      </c>
      <c r="Q147" s="60">
        <f t="shared" si="25"/>
        <v>0</v>
      </c>
    </row>
    <row r="148" spans="1:17" s="59" customFormat="1" ht="26.25" customHeight="1" x14ac:dyDescent="0.2">
      <c r="A148" s="50">
        <f t="shared" si="26"/>
        <v>15</v>
      </c>
      <c r="B148" s="51" t="s">
        <v>173</v>
      </c>
      <c r="C148" s="52" t="s">
        <v>49</v>
      </c>
      <c r="D148" s="53"/>
      <c r="E148" s="53"/>
      <c r="F148" s="53"/>
      <c r="G148" s="54"/>
      <c r="H148" s="53"/>
      <c r="I148" s="55"/>
      <c r="J148" s="53"/>
      <c r="K148" s="56">
        <f>+K3</f>
        <v>0</v>
      </c>
      <c r="L148" s="53">
        <f>+L3</f>
        <v>0</v>
      </c>
      <c r="M148" s="53"/>
      <c r="N148" s="57"/>
      <c r="O148" s="58">
        <f t="shared" si="24"/>
        <v>0</v>
      </c>
      <c r="P148" s="59">
        <f>+VLOOKUP(B148,'[1]m codes'!$A:$B,2,0)</f>
        <v>1200000450</v>
      </c>
      <c r="Q148" s="60">
        <f t="shared" si="25"/>
        <v>0</v>
      </c>
    </row>
    <row r="149" spans="1:17" s="59" customFormat="1" ht="26.25" customHeight="1" x14ac:dyDescent="0.2">
      <c r="A149" s="50">
        <f t="shared" si="26"/>
        <v>16</v>
      </c>
      <c r="B149" s="51" t="s">
        <v>174</v>
      </c>
      <c r="C149" s="52" t="s">
        <v>49</v>
      </c>
      <c r="D149" s="53"/>
      <c r="E149" s="53"/>
      <c r="F149" s="53"/>
      <c r="G149" s="54"/>
      <c r="H149" s="53"/>
      <c r="I149" s="55"/>
      <c r="J149" s="53"/>
      <c r="K149" s="56">
        <f>+K3</f>
        <v>0</v>
      </c>
      <c r="L149" s="53">
        <f>+L3</f>
        <v>0</v>
      </c>
      <c r="M149" s="53"/>
      <c r="N149" s="57"/>
      <c r="O149" s="58">
        <f t="shared" si="24"/>
        <v>0</v>
      </c>
      <c r="P149" s="59">
        <f>+VLOOKUP(B149,'[1]m codes'!$A:$B,2,0)</f>
        <v>1200000451</v>
      </c>
      <c r="Q149" s="60">
        <f t="shared" si="25"/>
        <v>0</v>
      </c>
    </row>
    <row r="150" spans="1:17" s="59" customFormat="1" ht="26.25" customHeight="1" x14ac:dyDescent="0.2">
      <c r="A150" s="50">
        <f t="shared" si="26"/>
        <v>17</v>
      </c>
      <c r="B150" s="51" t="s">
        <v>175</v>
      </c>
      <c r="C150" s="52" t="s">
        <v>49</v>
      </c>
      <c r="D150" s="53"/>
      <c r="E150" s="53"/>
      <c r="F150" s="53"/>
      <c r="G150" s="54"/>
      <c r="H150" s="53"/>
      <c r="I150" s="55"/>
      <c r="J150" s="53"/>
      <c r="K150" s="56">
        <f>+K3</f>
        <v>0</v>
      </c>
      <c r="L150" s="53">
        <f>+L3</f>
        <v>0</v>
      </c>
      <c r="M150" s="53"/>
      <c r="N150" s="57"/>
      <c r="O150" s="58">
        <f t="shared" si="24"/>
        <v>0</v>
      </c>
      <c r="P150" s="59">
        <f>+VLOOKUP(B150,'[1]m codes'!$A:$B,2,0)</f>
        <v>1200000448</v>
      </c>
      <c r="Q150" s="60">
        <f t="shared" si="25"/>
        <v>0</v>
      </c>
    </row>
    <row r="151" spans="1:17" s="59" customFormat="1" ht="26.25" customHeight="1" x14ac:dyDescent="0.2">
      <c r="A151" s="50">
        <f t="shared" si="26"/>
        <v>18</v>
      </c>
      <c r="B151" s="51" t="s">
        <v>176</v>
      </c>
      <c r="C151" s="52" t="s">
        <v>49</v>
      </c>
      <c r="D151" s="53"/>
      <c r="E151" s="53"/>
      <c r="F151" s="53"/>
      <c r="G151" s="54"/>
      <c r="H151" s="53"/>
      <c r="I151" s="55">
        <v>4474</v>
      </c>
      <c r="J151" s="53"/>
      <c r="K151" s="56">
        <f>+K3</f>
        <v>0</v>
      </c>
      <c r="L151" s="53">
        <f>+L3</f>
        <v>0</v>
      </c>
      <c r="M151" s="53"/>
      <c r="N151" s="57"/>
      <c r="O151" s="58">
        <f t="shared" si="24"/>
        <v>0</v>
      </c>
      <c r="P151" s="59">
        <f>+VLOOKUP(B151,'[1]m codes'!$A:$B,2,0)</f>
        <v>1200000417</v>
      </c>
      <c r="Q151" s="60">
        <f t="shared" si="25"/>
        <v>0</v>
      </c>
    </row>
    <row r="152" spans="1:17" s="59" customFormat="1" ht="26.25" customHeight="1" x14ac:dyDescent="0.2">
      <c r="A152" s="50">
        <f t="shared" si="26"/>
        <v>19</v>
      </c>
      <c r="B152" s="51" t="s">
        <v>177</v>
      </c>
      <c r="C152" s="52" t="s">
        <v>49</v>
      </c>
      <c r="D152" s="53"/>
      <c r="E152" s="53"/>
      <c r="F152" s="53"/>
      <c r="G152" s="54"/>
      <c r="H152" s="53"/>
      <c r="I152" s="55"/>
      <c r="J152" s="53"/>
      <c r="K152" s="56">
        <f>+K3</f>
        <v>0</v>
      </c>
      <c r="L152" s="53">
        <f>+L3</f>
        <v>0</v>
      </c>
      <c r="M152" s="53"/>
      <c r="N152" s="57"/>
      <c r="O152" s="58">
        <f t="shared" si="24"/>
        <v>0</v>
      </c>
      <c r="P152" s="59">
        <f>+VLOOKUP(B152,'[1]m codes'!$A:$B,2,0)</f>
        <v>1200000414</v>
      </c>
      <c r="Q152" s="60">
        <f t="shared" si="25"/>
        <v>0</v>
      </c>
    </row>
    <row r="153" spans="1:17" s="59" customFormat="1" ht="26.25" customHeight="1" x14ac:dyDescent="0.2">
      <c r="A153" s="50">
        <f t="shared" si="26"/>
        <v>20</v>
      </c>
      <c r="B153" s="51" t="s">
        <v>178</v>
      </c>
      <c r="C153" s="52" t="s">
        <v>49</v>
      </c>
      <c r="D153" s="53"/>
      <c r="E153" s="53"/>
      <c r="F153" s="53"/>
      <c r="G153" s="54"/>
      <c r="H153" s="53"/>
      <c r="I153" s="55"/>
      <c r="J153" s="53"/>
      <c r="K153" s="56"/>
      <c r="L153" s="53"/>
      <c r="M153" s="53"/>
      <c r="N153" s="57"/>
      <c r="O153" s="58">
        <f t="shared" si="24"/>
        <v>0</v>
      </c>
      <c r="P153" s="59">
        <f>+VLOOKUP(B153,'[1]m codes'!$A:$B,2,0)</f>
        <v>1200000415</v>
      </c>
      <c r="Q153" s="60">
        <f t="shared" si="25"/>
        <v>0</v>
      </c>
    </row>
    <row r="154" spans="1:17" s="59" customFormat="1" ht="26.25" customHeight="1" x14ac:dyDescent="0.2">
      <c r="A154" s="50">
        <f t="shared" si="26"/>
        <v>21</v>
      </c>
      <c r="B154" s="51" t="s">
        <v>179</v>
      </c>
      <c r="C154" s="52" t="s">
        <v>49</v>
      </c>
      <c r="D154" s="53"/>
      <c r="E154" s="53"/>
      <c r="F154" s="53"/>
      <c r="G154" s="54">
        <f t="shared" ref="G154" si="27">+E154-F154</f>
        <v>0</v>
      </c>
      <c r="H154" s="53">
        <f t="shared" ref="H154:H155" si="28">D154-E154</f>
        <v>0</v>
      </c>
      <c r="I154" s="55"/>
      <c r="J154" s="53"/>
      <c r="K154" s="56"/>
      <c r="L154" s="53"/>
      <c r="M154" s="53"/>
      <c r="N154" s="57"/>
      <c r="O154" s="58">
        <f t="shared" si="24"/>
        <v>0</v>
      </c>
      <c r="P154" s="59">
        <f>+VLOOKUP(B154,'[1]m codes'!$A:$B,2,0)</f>
        <v>200001364</v>
      </c>
      <c r="Q154" s="60">
        <f t="shared" si="25"/>
        <v>0</v>
      </c>
    </row>
    <row r="155" spans="1:17" s="59" customFormat="1" ht="26.25" customHeight="1" x14ac:dyDescent="0.2">
      <c r="A155" s="102">
        <f t="shared" si="26"/>
        <v>22</v>
      </c>
      <c r="B155" s="103"/>
      <c r="C155" s="53"/>
      <c r="D155" s="53"/>
      <c r="E155" s="53"/>
      <c r="F155" s="53"/>
      <c r="G155" s="54"/>
      <c r="H155" s="53">
        <f t="shared" si="28"/>
        <v>0</v>
      </c>
      <c r="I155" s="55"/>
      <c r="J155" s="53"/>
      <c r="K155" s="56"/>
      <c r="L155" s="56"/>
      <c r="M155" s="53"/>
      <c r="N155" s="57"/>
      <c r="O155" s="58">
        <f t="shared" si="24"/>
        <v>0</v>
      </c>
      <c r="P155" s="59" t="e">
        <f>+VLOOKUP(B155,'[1]m codes'!$A:$B,2,0)</f>
        <v>#N/A</v>
      </c>
      <c r="Q155" s="60">
        <f t="shared" si="25"/>
        <v>0</v>
      </c>
    </row>
    <row r="156" spans="1:17" s="70" customFormat="1" ht="26.25" customHeight="1" x14ac:dyDescent="0.25">
      <c r="A156" s="104"/>
      <c r="B156" s="66" t="s">
        <v>102</v>
      </c>
      <c r="C156" s="66"/>
      <c r="D156" s="64"/>
      <c r="E156" s="64"/>
      <c r="F156" s="64"/>
      <c r="G156" s="91"/>
      <c r="H156" s="64"/>
      <c r="I156" s="65"/>
      <c r="J156" s="66"/>
      <c r="K156" s="67"/>
      <c r="L156" s="67"/>
      <c r="M156" s="66"/>
      <c r="N156" s="68"/>
      <c r="O156" s="69"/>
      <c r="Q156" s="71"/>
    </row>
    <row r="157" spans="1:17" x14ac:dyDescent="0.25">
      <c r="A157" s="105"/>
      <c r="B157" s="106"/>
      <c r="C157" s="106"/>
      <c r="D157" s="105"/>
      <c r="E157" s="105"/>
      <c r="F157" s="105"/>
      <c r="G157" s="105"/>
      <c r="H157" s="105"/>
      <c r="I157" s="107"/>
      <c r="J157" s="106"/>
      <c r="K157" s="108"/>
      <c r="L157" s="109"/>
      <c r="M157" s="109"/>
      <c r="N157" s="110"/>
      <c r="O157" s="106"/>
      <c r="Q157" s="111"/>
    </row>
    <row r="158" spans="1:17" x14ac:dyDescent="0.25">
      <c r="A158" s="105"/>
      <c r="B158" s="106"/>
      <c r="C158" s="106"/>
      <c r="D158" s="105"/>
      <c r="E158" s="105"/>
      <c r="F158" s="105"/>
      <c r="G158" s="105"/>
      <c r="H158" s="105"/>
      <c r="I158" s="107"/>
      <c r="J158" s="106"/>
      <c r="K158" s="108"/>
      <c r="L158" s="109"/>
      <c r="M158" s="109"/>
      <c r="N158" s="110"/>
      <c r="O158" s="106"/>
      <c r="Q158" s="111"/>
    </row>
    <row r="159" spans="1:17" x14ac:dyDescent="0.25">
      <c r="A159" s="105"/>
      <c r="B159" s="106"/>
      <c r="C159" s="106"/>
      <c r="D159" s="105"/>
      <c r="E159" s="105"/>
      <c r="F159" s="105"/>
      <c r="G159" s="105"/>
      <c r="H159" s="105"/>
      <c r="I159" s="107"/>
      <c r="J159" s="106"/>
      <c r="K159" s="108"/>
      <c r="L159" s="109"/>
      <c r="M159" s="109"/>
      <c r="N159" s="110"/>
      <c r="O159" s="106"/>
      <c r="Q159" s="111"/>
    </row>
    <row r="160" spans="1:17" s="116" customFormat="1" ht="14.25" x14ac:dyDescent="0.25">
      <c r="A160" s="131" t="s">
        <v>180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12"/>
      <c r="L160" s="113"/>
      <c r="M160" s="113"/>
      <c r="N160" s="114"/>
      <c r="O160" s="115"/>
      <c r="Q160" s="117"/>
    </row>
    <row r="163" spans="2:17" x14ac:dyDescent="0.25">
      <c r="B163" s="118"/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ht="15.75" x14ac:dyDescent="0.25">
      <c r="B164" s="119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18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18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18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18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18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18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18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18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18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18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18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18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18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18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18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18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18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18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18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18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18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18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18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18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18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18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18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18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18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18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18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18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18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18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18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18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18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18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18"/>
      <c r="D203"/>
      <c r="E203"/>
      <c r="F203"/>
      <c r="G203"/>
      <c r="H203"/>
      <c r="I203"/>
      <c r="K203"/>
      <c r="L203"/>
      <c r="M203"/>
      <c r="N203"/>
      <c r="O203"/>
      <c r="Q203"/>
    </row>
    <row r="204" spans="2:17" x14ac:dyDescent="0.25">
      <c r="B204" s="118"/>
      <c r="D204"/>
      <c r="E204"/>
      <c r="F204"/>
      <c r="G204"/>
      <c r="H204"/>
      <c r="I204"/>
      <c r="K204"/>
      <c r="L204"/>
      <c r="M204"/>
      <c r="N204"/>
      <c r="O204"/>
      <c r="Q204"/>
    </row>
  </sheetData>
  <mergeCells count="13">
    <mergeCell ref="J6:J7"/>
    <mergeCell ref="K6:O6"/>
    <mergeCell ref="A160:J160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5:G155 H1:I3 I10:I13 H10:H18 I154:I155 H6:I9 C154:F154">
    <cfRule type="cellIs" dxfId="58" priority="47" operator="lessThan">
      <formula>0</formula>
    </cfRule>
  </conditionalFormatting>
  <conditionalFormatting sqref="C14:E16 C18:F18 I18 I14:I16">
    <cfRule type="cellIs" dxfId="57" priority="44" operator="lessThan">
      <formula>0</formula>
    </cfRule>
  </conditionalFormatting>
  <conditionalFormatting sqref="C22:F29 I22:I29">
    <cfRule type="cellIs" dxfId="56" priority="43" operator="lessThan">
      <formula>0</formula>
    </cfRule>
  </conditionalFormatting>
  <conditionalFormatting sqref="C32:F58 I32:I58">
    <cfRule type="cellIs" dxfId="55" priority="42" operator="lessThan">
      <formula>0</formula>
    </cfRule>
  </conditionalFormatting>
  <conditionalFormatting sqref="C67:F74 I67:I74">
    <cfRule type="cellIs" dxfId="54" priority="41" operator="lessThan">
      <formula>0</formula>
    </cfRule>
  </conditionalFormatting>
  <conditionalFormatting sqref="C77:F104 I77:I104">
    <cfRule type="cellIs" dxfId="53" priority="40" operator="lessThan">
      <formula>0</formula>
    </cfRule>
  </conditionalFormatting>
  <conditionalFormatting sqref="C107:F114 I107:I114">
    <cfRule type="cellIs" dxfId="52" priority="39" operator="lessThan">
      <formula>0</formula>
    </cfRule>
  </conditionalFormatting>
  <conditionalFormatting sqref="C117:F123 I117:I123">
    <cfRule type="cellIs" dxfId="51" priority="37" operator="lessThan">
      <formula>0</formula>
    </cfRule>
  </conditionalFormatting>
  <conditionalFormatting sqref="I126:I131 C126:F131">
    <cfRule type="cellIs" dxfId="50" priority="38" operator="lessThan">
      <formula>0</formula>
    </cfRule>
  </conditionalFormatting>
  <conditionalFormatting sqref="C134:F152 I134:I152">
    <cfRule type="cellIs" dxfId="49" priority="36" operator="lessThan">
      <formula>0</formula>
    </cfRule>
  </conditionalFormatting>
  <conditionalFormatting sqref="H20:I21 I59:I65 H66:I66 H75:I76 I105 H106:I106 I115 H116:I116 H125:I125 I132 I19 C9:E13 H10:H18 G9:H9 G10:G15">
    <cfRule type="cellIs" dxfId="48" priority="49" operator="lessThan">
      <formula>0</formula>
    </cfRule>
  </conditionalFormatting>
  <conditionalFormatting sqref="H31:I31 I30">
    <cfRule type="cellIs" dxfId="47" priority="48" operator="lessThan">
      <formula>0</formula>
    </cfRule>
  </conditionalFormatting>
  <conditionalFormatting sqref="H156:I1048576">
    <cfRule type="cellIs" dxfId="46" priority="45" operator="lessThan">
      <formula>0</formula>
    </cfRule>
  </conditionalFormatting>
  <conditionalFormatting sqref="I124">
    <cfRule type="cellIs" dxfId="45" priority="46" operator="lessThan">
      <formula>0</formula>
    </cfRule>
  </conditionalFormatting>
  <conditionalFormatting sqref="C153:F153 I153">
    <cfRule type="cellIs" dxfId="44" priority="35" operator="lessThan">
      <formula>0</formula>
    </cfRule>
  </conditionalFormatting>
  <conditionalFormatting sqref="C17:F17 I17">
    <cfRule type="cellIs" dxfId="43" priority="34" operator="lessThan">
      <formula>0</formula>
    </cfRule>
  </conditionalFormatting>
  <conditionalFormatting sqref="K3:K5">
    <cfRule type="cellIs" dxfId="42" priority="33" operator="lessThan">
      <formula>0</formula>
    </cfRule>
  </conditionalFormatting>
  <conditionalFormatting sqref="H22:H29">
    <cfRule type="cellIs" dxfId="41" priority="31" operator="lessThan">
      <formula>0</formula>
    </cfRule>
  </conditionalFormatting>
  <conditionalFormatting sqref="H22:H29">
    <cfRule type="cellIs" dxfId="40" priority="32" operator="lessThan">
      <formula>0</formula>
    </cfRule>
  </conditionalFormatting>
  <conditionalFormatting sqref="H32:H64">
    <cfRule type="cellIs" dxfId="39" priority="29" operator="lessThan">
      <formula>0</formula>
    </cfRule>
  </conditionalFormatting>
  <conditionalFormatting sqref="H32:H64">
    <cfRule type="cellIs" dxfId="38" priority="30" operator="lessThan">
      <formula>0</formula>
    </cfRule>
  </conditionalFormatting>
  <conditionalFormatting sqref="H67:H68 H70:H74">
    <cfRule type="cellIs" dxfId="37" priority="27" operator="lessThan">
      <formula>0</formula>
    </cfRule>
  </conditionalFormatting>
  <conditionalFormatting sqref="H67:H68 H70:H74">
    <cfRule type="cellIs" dxfId="36" priority="28" operator="lessThan">
      <formula>0</formula>
    </cfRule>
  </conditionalFormatting>
  <conditionalFormatting sqref="H69">
    <cfRule type="cellIs" dxfId="35" priority="25" operator="lessThan">
      <formula>0</formula>
    </cfRule>
  </conditionalFormatting>
  <conditionalFormatting sqref="H69">
    <cfRule type="cellIs" dxfId="34" priority="26" operator="lessThan">
      <formula>0</formula>
    </cfRule>
  </conditionalFormatting>
  <conditionalFormatting sqref="H77:H104">
    <cfRule type="cellIs" dxfId="33" priority="23" operator="lessThan">
      <formula>0</formula>
    </cfRule>
  </conditionalFormatting>
  <conditionalFormatting sqref="H77:H104">
    <cfRule type="cellIs" dxfId="32" priority="24" operator="lessThan">
      <formula>0</formula>
    </cfRule>
  </conditionalFormatting>
  <conditionalFormatting sqref="H107:H114">
    <cfRule type="cellIs" dxfId="31" priority="21" operator="lessThan">
      <formula>0</formula>
    </cfRule>
  </conditionalFormatting>
  <conditionalFormatting sqref="H107:H114">
    <cfRule type="cellIs" dxfId="30" priority="22" operator="lessThan">
      <formula>0</formula>
    </cfRule>
  </conditionalFormatting>
  <conditionalFormatting sqref="H117:H123">
    <cfRule type="cellIs" dxfId="29" priority="19" operator="lessThan">
      <formula>0</formula>
    </cfRule>
  </conditionalFormatting>
  <conditionalFormatting sqref="H117:H123">
    <cfRule type="cellIs" dxfId="28" priority="20" operator="lessThan">
      <formula>0</formula>
    </cfRule>
  </conditionalFormatting>
  <conditionalFormatting sqref="H126:H131">
    <cfRule type="cellIs" dxfId="27" priority="17" operator="lessThan">
      <formula>0</formula>
    </cfRule>
  </conditionalFormatting>
  <conditionalFormatting sqref="H126:H131">
    <cfRule type="cellIs" dxfId="26" priority="18" operator="lessThan">
      <formula>0</formula>
    </cfRule>
  </conditionalFormatting>
  <conditionalFormatting sqref="H134:H155">
    <cfRule type="cellIs" dxfId="25" priority="15" operator="lessThan">
      <formula>0</formula>
    </cfRule>
  </conditionalFormatting>
  <conditionalFormatting sqref="H134:H155">
    <cfRule type="cellIs" dxfId="24" priority="16" operator="lessThan">
      <formula>0</formula>
    </cfRule>
  </conditionalFormatting>
  <conditionalFormatting sqref="G16:G18">
    <cfRule type="cellIs" dxfId="23" priority="14" operator="lessThan">
      <formula>0</formula>
    </cfRule>
  </conditionalFormatting>
  <conditionalFormatting sqref="G22:G29">
    <cfRule type="cellIs" dxfId="22" priority="13" operator="lessThan">
      <formula>0</formula>
    </cfRule>
  </conditionalFormatting>
  <conditionalFormatting sqref="G32:G64">
    <cfRule type="cellIs" dxfId="21" priority="12" operator="lessThan">
      <formula>0</formula>
    </cfRule>
  </conditionalFormatting>
  <conditionalFormatting sqref="G67:G74">
    <cfRule type="cellIs" dxfId="20" priority="11" operator="lessThan">
      <formula>0</formula>
    </cfRule>
  </conditionalFormatting>
  <conditionalFormatting sqref="G77:G104">
    <cfRule type="cellIs" dxfId="19" priority="10" operator="lessThan">
      <formula>0</formula>
    </cfRule>
  </conditionalFormatting>
  <conditionalFormatting sqref="G107:G114">
    <cfRule type="cellIs" dxfId="18" priority="9" operator="lessThan">
      <formula>0</formula>
    </cfRule>
  </conditionalFormatting>
  <conditionalFormatting sqref="G117:G123">
    <cfRule type="cellIs" dxfId="17" priority="8" operator="lessThan">
      <formula>0</formula>
    </cfRule>
  </conditionalFormatting>
  <conditionalFormatting sqref="G126:G131">
    <cfRule type="cellIs" dxfId="16" priority="7" operator="lessThan">
      <formula>0</formula>
    </cfRule>
  </conditionalFormatting>
  <conditionalFormatting sqref="G134:G154">
    <cfRule type="cellIs" dxfId="15" priority="6" operator="lessThan">
      <formula>0</formula>
    </cfRule>
  </conditionalFormatting>
  <conditionalFormatting sqref="F16">
    <cfRule type="cellIs" dxfId="14" priority="4" operator="lessThan">
      <formula>0</formula>
    </cfRule>
  </conditionalFormatting>
  <conditionalFormatting sqref="F9:F15">
    <cfRule type="cellIs" dxfId="13" priority="3" operator="lessThan">
      <formula>0</formula>
    </cfRule>
  </conditionalFormatting>
  <conditionalFormatting sqref="F9:F15">
    <cfRule type="cellIs" dxfId="12" priority="2" operator="lessThan">
      <formula>0</formula>
    </cfRule>
  </conditionalFormatting>
  <conditionalFormatting sqref="F9:F15">
    <cfRule type="cellIs" dxfId="11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topLeftCell="A41" zoomScaleNormal="100" zoomScaleSheetLayoutView="100" workbookViewId="0">
      <selection activeCell="I42" sqref="I42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20" bestFit="1" customWidth="1"/>
    <col min="5" max="5" width="15.85546875" style="120" customWidth="1"/>
    <col min="6" max="7" width="14.140625" style="120" customWidth="1"/>
    <col min="8" max="8" width="32.85546875" style="120" customWidth="1"/>
    <col min="9" max="9" width="12.28515625" style="121" customWidth="1"/>
    <col min="10" max="10" width="12" customWidth="1"/>
    <col min="11" max="11" width="12.5703125" style="122" hidden="1" customWidth="1"/>
    <col min="12" max="12" width="9.28515625" style="123" hidden="1" customWidth="1"/>
    <col min="13" max="13" width="11.140625" style="123" hidden="1" customWidth="1"/>
    <col min="14" max="14" width="7.5703125" style="124" hidden="1" customWidth="1"/>
    <col min="15" max="15" width="15.28515625" style="125" hidden="1" customWidth="1"/>
    <col min="16" max="16" width="12" hidden="1" customWidth="1"/>
    <col min="17" max="17" width="14" style="126" hidden="1" customWidth="1"/>
  </cols>
  <sheetData>
    <row r="1" spans="1:21" s="7" customFormat="1" ht="22.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1" s="7" customFormat="1" ht="18.75" customHeight="1" x14ac:dyDescent="0.25">
      <c r="A2" s="133" t="s">
        <v>2</v>
      </c>
      <c r="B2" s="133"/>
      <c r="C2" s="133"/>
      <c r="D2" s="133"/>
      <c r="E2" s="133"/>
      <c r="F2" s="133"/>
      <c r="G2" s="133"/>
      <c r="H2" s="133"/>
      <c r="I2" s="133"/>
      <c r="J2" s="133"/>
      <c r="K2" s="8"/>
      <c r="L2" s="9"/>
      <c r="M2" s="9"/>
      <c r="N2" s="10"/>
      <c r="O2" s="11"/>
      <c r="P2" s="12"/>
      <c r="Q2" s="13"/>
      <c r="R2" s="12"/>
      <c r="S2" s="12"/>
    </row>
    <row r="3" spans="1:21" s="7" customFormat="1" ht="21.75" customHeight="1" x14ac:dyDescent="0.25">
      <c r="A3" s="133" t="s">
        <v>3</v>
      </c>
      <c r="B3" s="133"/>
      <c r="C3" s="133"/>
      <c r="D3" s="133"/>
      <c r="E3" s="133"/>
      <c r="F3" s="133"/>
      <c r="G3" s="133"/>
      <c r="H3" s="133"/>
      <c r="I3" s="133"/>
      <c r="J3" s="133"/>
      <c r="K3" s="14"/>
      <c r="L3" s="15"/>
      <c r="M3" s="9"/>
      <c r="N3" s="10"/>
      <c r="O3" s="11"/>
      <c r="P3" s="12"/>
      <c r="Q3" s="13"/>
      <c r="R3" s="12"/>
      <c r="S3" s="12"/>
    </row>
    <row r="4" spans="1:21" s="7" customFormat="1" ht="27.75" customHeight="1" x14ac:dyDescent="0.25">
      <c r="A4" s="16"/>
      <c r="B4" s="17" t="s">
        <v>181</v>
      </c>
      <c r="C4" s="16"/>
      <c r="D4" s="19" t="s">
        <v>5</v>
      </c>
      <c r="E4" s="16" t="s">
        <v>6</v>
      </c>
      <c r="F4" s="19" t="s">
        <v>7</v>
      </c>
      <c r="G4" s="143" t="s">
        <v>182</v>
      </c>
      <c r="H4" s="143"/>
      <c r="I4" s="143"/>
      <c r="J4" s="143"/>
      <c r="K4" s="21"/>
      <c r="L4" s="15"/>
      <c r="M4" s="9"/>
      <c r="N4" s="10"/>
      <c r="O4" s="11"/>
      <c r="P4" s="12"/>
      <c r="Q4" s="13"/>
      <c r="R4" s="12"/>
      <c r="S4" s="12"/>
    </row>
    <row r="5" spans="1:21" s="7" customFormat="1" ht="27.75" customHeight="1" x14ac:dyDescent="0.25">
      <c r="A5" s="16"/>
      <c r="B5" s="17" t="s">
        <v>9</v>
      </c>
      <c r="C5" s="127"/>
      <c r="D5" s="19" t="s">
        <v>10</v>
      </c>
      <c r="E5" s="127"/>
      <c r="F5" s="19" t="s">
        <v>11</v>
      </c>
      <c r="G5" s="143" t="s">
        <v>183</v>
      </c>
      <c r="H5" s="143"/>
      <c r="I5" s="143"/>
      <c r="J5" s="143"/>
      <c r="K5" s="21"/>
      <c r="L5" s="15"/>
      <c r="M5" s="9"/>
      <c r="N5" s="9"/>
      <c r="O5" s="11"/>
      <c r="P5" s="12"/>
      <c r="Q5" s="13"/>
      <c r="R5" s="12"/>
      <c r="S5" s="12"/>
    </row>
    <row r="6" spans="1:21" s="26" customFormat="1" ht="15" customHeight="1" x14ac:dyDescent="0.2">
      <c r="A6" s="129" t="s">
        <v>13</v>
      </c>
      <c r="B6" s="137" t="s">
        <v>14</v>
      </c>
      <c r="C6" s="137" t="s">
        <v>15</v>
      </c>
      <c r="D6" s="129" t="s">
        <v>184</v>
      </c>
      <c r="E6" s="129"/>
      <c r="F6" s="129"/>
      <c r="G6" s="129"/>
      <c r="H6" s="129"/>
      <c r="I6" s="144" t="s">
        <v>185</v>
      </c>
      <c r="J6" s="129" t="s">
        <v>18</v>
      </c>
      <c r="K6" s="130" t="s">
        <v>19</v>
      </c>
      <c r="L6" s="130"/>
      <c r="M6" s="130"/>
      <c r="N6" s="130"/>
      <c r="O6" s="130"/>
      <c r="Q6" s="27"/>
    </row>
    <row r="7" spans="1:21" s="26" customFormat="1" ht="42" customHeight="1" x14ac:dyDescent="0.2">
      <c r="A7" s="129"/>
      <c r="B7" s="137"/>
      <c r="C7" s="137"/>
      <c r="D7" s="129"/>
      <c r="E7" s="129"/>
      <c r="F7" s="129"/>
      <c r="G7" s="129"/>
      <c r="H7" s="129"/>
      <c r="I7" s="145"/>
      <c r="J7" s="129"/>
      <c r="K7" s="31" t="s">
        <v>24</v>
      </c>
      <c r="L7" s="32" t="s">
        <v>24</v>
      </c>
      <c r="M7" s="33" t="s">
        <v>24</v>
      </c>
      <c r="N7" s="34" t="s">
        <v>24</v>
      </c>
      <c r="O7" s="35" t="s">
        <v>25</v>
      </c>
      <c r="Q7" s="36" t="s">
        <v>26</v>
      </c>
    </row>
    <row r="8" spans="1:21" s="77" customFormat="1" x14ac:dyDescent="0.25">
      <c r="A8" s="37" t="s">
        <v>45</v>
      </c>
      <c r="B8" s="38" t="s">
        <v>46</v>
      </c>
      <c r="C8" s="38"/>
      <c r="D8" s="72"/>
      <c r="E8" s="72"/>
      <c r="F8" s="72"/>
      <c r="G8" s="72"/>
      <c r="H8" s="72"/>
      <c r="I8" s="41"/>
      <c r="J8" s="42"/>
      <c r="K8" s="74"/>
      <c r="L8" s="74"/>
      <c r="M8" s="42"/>
      <c r="N8" s="75"/>
      <c r="O8" s="76"/>
      <c r="Q8" s="49"/>
    </row>
    <row r="9" spans="1:21" s="85" customFormat="1" ht="14.25" x14ac:dyDescent="0.2">
      <c r="A9" s="78"/>
      <c r="B9" s="79" t="s">
        <v>47</v>
      </c>
      <c r="C9" s="79"/>
      <c r="D9" s="80"/>
      <c r="E9" s="80"/>
      <c r="F9" s="80"/>
      <c r="G9" s="80"/>
      <c r="H9" s="80"/>
      <c r="I9" s="81"/>
      <c r="J9" s="82"/>
      <c r="K9" s="83"/>
      <c r="L9" s="83"/>
      <c r="M9" s="82"/>
      <c r="N9" s="84"/>
      <c r="O9" s="58">
        <f t="shared" ref="O9:O17" si="0">SUM(K9:N9)</f>
        <v>0</v>
      </c>
      <c r="Q9" s="60">
        <f t="shared" ref="Q9:Q60" si="1">+O9-F9</f>
        <v>0</v>
      </c>
    </row>
    <row r="10" spans="1:21" s="89" customFormat="1" ht="53.25" customHeight="1" x14ac:dyDescent="0.2">
      <c r="A10" s="86">
        <v>1</v>
      </c>
      <c r="B10" s="87" t="s">
        <v>48</v>
      </c>
      <c r="C10" s="52" t="s">
        <v>49</v>
      </c>
      <c r="D10" s="142" t="s">
        <v>190</v>
      </c>
      <c r="E10" s="142"/>
      <c r="F10" s="142"/>
      <c r="G10" s="142"/>
      <c r="H10" s="142"/>
      <c r="I10" s="55">
        <v>45</v>
      </c>
      <c r="J10" s="53"/>
      <c r="K10" s="56"/>
      <c r="L10" s="56"/>
      <c r="M10" s="53"/>
      <c r="N10" s="57"/>
      <c r="O10" s="88">
        <f t="shared" si="0"/>
        <v>0</v>
      </c>
      <c r="P10" s="89">
        <f>+VLOOKUP(B10,'[1]m codes'!$A:$B,2,0)</f>
        <v>200030286</v>
      </c>
      <c r="Q10" s="53">
        <f t="shared" si="1"/>
        <v>0</v>
      </c>
    </row>
    <row r="11" spans="1:21" s="59" customFormat="1" ht="28.5" x14ac:dyDescent="0.2">
      <c r="A11" s="50">
        <f>+A10+1</f>
        <v>2</v>
      </c>
      <c r="B11" s="51" t="s">
        <v>50</v>
      </c>
      <c r="C11" s="52" t="s">
        <v>49</v>
      </c>
      <c r="D11" s="142" t="s">
        <v>194</v>
      </c>
      <c r="E11" s="142"/>
      <c r="F11" s="142"/>
      <c r="G11" s="142"/>
      <c r="H11" s="142"/>
      <c r="I11" s="55">
        <v>15</v>
      </c>
      <c r="J11" s="53"/>
      <c r="K11" s="56"/>
      <c r="L11" s="56"/>
      <c r="M11" s="53"/>
      <c r="N11" s="57"/>
      <c r="O11" s="58">
        <f t="shared" si="0"/>
        <v>0</v>
      </c>
      <c r="P11" s="59">
        <f>+VLOOKUP(B11,'[1]m codes'!$A:$B,2,0)</f>
        <v>200030287</v>
      </c>
      <c r="Q11" s="90">
        <f t="shared" si="1"/>
        <v>0</v>
      </c>
      <c r="U11" s="89"/>
    </row>
    <row r="12" spans="1:21" s="59" customFormat="1" ht="28.5" x14ac:dyDescent="0.2">
      <c r="A12" s="50">
        <f t="shared" ref="A12:A17" si="2">+A11+1</f>
        <v>3</v>
      </c>
      <c r="B12" s="51" t="s">
        <v>51</v>
      </c>
      <c r="C12" s="52" t="s">
        <v>49</v>
      </c>
      <c r="D12" s="142" t="s">
        <v>192</v>
      </c>
      <c r="E12" s="142"/>
      <c r="F12" s="142"/>
      <c r="G12" s="142"/>
      <c r="H12" s="142"/>
      <c r="I12" s="55">
        <v>1</v>
      </c>
      <c r="J12" s="53"/>
      <c r="K12" s="56"/>
      <c r="L12" s="56"/>
      <c r="M12" s="53"/>
      <c r="N12" s="57"/>
      <c r="O12" s="58">
        <f t="shared" si="0"/>
        <v>0</v>
      </c>
      <c r="P12" s="59">
        <f>+VLOOKUP(B12,'[1]m codes'!$A:$B,2,0)</f>
        <v>200030288</v>
      </c>
      <c r="Q12" s="90">
        <f t="shared" si="1"/>
        <v>0</v>
      </c>
      <c r="U12" s="89"/>
    </row>
    <row r="13" spans="1:21" s="59" customFormat="1" ht="28.5" x14ac:dyDescent="0.2">
      <c r="A13" s="50">
        <f t="shared" si="2"/>
        <v>4</v>
      </c>
      <c r="B13" s="51" t="s">
        <v>52</v>
      </c>
      <c r="C13" s="52" t="s">
        <v>49</v>
      </c>
      <c r="D13" s="142" t="s">
        <v>191</v>
      </c>
      <c r="E13" s="142"/>
      <c r="F13" s="142"/>
      <c r="G13" s="142"/>
      <c r="H13" s="142"/>
      <c r="I13" s="55">
        <v>7</v>
      </c>
      <c r="J13" s="53"/>
      <c r="K13" s="56"/>
      <c r="L13" s="56"/>
      <c r="M13" s="53"/>
      <c r="N13" s="57"/>
      <c r="O13" s="58">
        <f t="shared" si="0"/>
        <v>0</v>
      </c>
      <c r="P13" s="59">
        <f>+VLOOKUP(B13,'[1]m codes'!$A:$B,2,0)</f>
        <v>200030289</v>
      </c>
      <c r="Q13" s="90">
        <f t="shared" si="1"/>
        <v>0</v>
      </c>
      <c r="U13" s="89"/>
    </row>
    <row r="14" spans="1:21" s="59" customFormat="1" ht="28.5" x14ac:dyDescent="0.2">
      <c r="A14" s="50">
        <f t="shared" si="2"/>
        <v>5</v>
      </c>
      <c r="B14" s="51" t="s">
        <v>53</v>
      </c>
      <c r="C14" s="52" t="s">
        <v>49</v>
      </c>
      <c r="D14" s="142"/>
      <c r="E14" s="142"/>
      <c r="F14" s="142"/>
      <c r="G14" s="142"/>
      <c r="H14" s="142"/>
      <c r="I14" s="55"/>
      <c r="J14" s="53"/>
      <c r="K14" s="56"/>
      <c r="L14" s="56"/>
      <c r="M14" s="53"/>
      <c r="N14" s="57"/>
      <c r="O14" s="58">
        <f t="shared" si="0"/>
        <v>0</v>
      </c>
      <c r="P14" s="59">
        <f>+VLOOKUP(B14,'[1]m codes'!$A:$B,2,0)</f>
        <v>200032212</v>
      </c>
      <c r="Q14" s="90">
        <f t="shared" si="1"/>
        <v>0</v>
      </c>
      <c r="U14" s="89"/>
    </row>
    <row r="15" spans="1:21" s="59" customFormat="1" ht="28.5" x14ac:dyDescent="0.2">
      <c r="A15" s="50">
        <f t="shared" si="2"/>
        <v>6</v>
      </c>
      <c r="B15" s="51" t="s">
        <v>54</v>
      </c>
      <c r="C15" s="52" t="s">
        <v>49</v>
      </c>
      <c r="D15" s="142" t="s">
        <v>193</v>
      </c>
      <c r="E15" s="142"/>
      <c r="F15" s="142"/>
      <c r="G15" s="142"/>
      <c r="H15" s="142"/>
      <c r="I15" s="55">
        <v>4</v>
      </c>
      <c r="J15" s="53"/>
      <c r="K15" s="56"/>
      <c r="L15" s="56"/>
      <c r="M15" s="53"/>
      <c r="N15" s="57"/>
      <c r="O15" s="58">
        <f t="shared" si="0"/>
        <v>0</v>
      </c>
      <c r="P15" s="59">
        <f>+VLOOKUP(B15,'[1]m codes'!$A:$B,2,0)</f>
        <v>200030291</v>
      </c>
      <c r="Q15" s="90">
        <f t="shared" si="1"/>
        <v>0</v>
      </c>
      <c r="U15" s="89"/>
    </row>
    <row r="16" spans="1:21" s="59" customFormat="1" ht="28.5" x14ac:dyDescent="0.2">
      <c r="A16" s="50">
        <f t="shared" si="2"/>
        <v>7</v>
      </c>
      <c r="B16" s="51" t="s">
        <v>55</v>
      </c>
      <c r="C16" s="52" t="s">
        <v>49</v>
      </c>
      <c r="D16" s="142"/>
      <c r="E16" s="142"/>
      <c r="F16" s="142"/>
      <c r="G16" s="142"/>
      <c r="H16" s="142"/>
      <c r="I16" s="55"/>
      <c r="J16" s="53"/>
      <c r="K16" s="56"/>
      <c r="L16" s="56"/>
      <c r="M16" s="53"/>
      <c r="N16" s="57"/>
      <c r="O16" s="58">
        <f t="shared" si="0"/>
        <v>0</v>
      </c>
      <c r="P16" s="59">
        <f>+VLOOKUP(B16,'[1]m codes'!$A:$B,2,0)</f>
        <v>200030293</v>
      </c>
      <c r="Q16" s="90">
        <f t="shared" si="1"/>
        <v>0</v>
      </c>
      <c r="U16" s="89"/>
    </row>
    <row r="17" spans="1:21" s="59" customFormat="1" ht="14.25" x14ac:dyDescent="0.2">
      <c r="A17" s="50">
        <f t="shared" si="2"/>
        <v>8</v>
      </c>
      <c r="B17" s="51" t="s">
        <v>56</v>
      </c>
      <c r="C17" s="52" t="s">
        <v>49</v>
      </c>
      <c r="D17" s="142"/>
      <c r="E17" s="142"/>
      <c r="F17" s="142"/>
      <c r="G17" s="142"/>
      <c r="H17" s="142"/>
      <c r="I17" s="55"/>
      <c r="J17" s="53"/>
      <c r="K17" s="56"/>
      <c r="L17" s="56"/>
      <c r="M17" s="53"/>
      <c r="N17" s="57"/>
      <c r="O17" s="58">
        <f t="shared" si="0"/>
        <v>0</v>
      </c>
      <c r="P17" s="59">
        <f>+VLOOKUP(B17,'[1]m codes'!$A:$B,2,0)</f>
        <v>200030300</v>
      </c>
      <c r="Q17" s="60">
        <f t="shared" si="1"/>
        <v>0</v>
      </c>
      <c r="U17" s="89"/>
    </row>
    <row r="18" spans="1:21" x14ac:dyDescent="0.25">
      <c r="A18" s="78" t="s">
        <v>57</v>
      </c>
      <c r="B18" s="79" t="s">
        <v>58</v>
      </c>
      <c r="C18" s="79"/>
      <c r="D18" s="142"/>
      <c r="E18" s="142"/>
      <c r="F18" s="142"/>
      <c r="G18" s="142"/>
      <c r="H18" s="142"/>
      <c r="I18" s="55"/>
      <c r="J18" s="82"/>
      <c r="K18" s="83"/>
      <c r="L18" s="83"/>
      <c r="M18" s="82"/>
      <c r="N18" s="84"/>
      <c r="O18" s="92"/>
      <c r="Q18" s="60">
        <f t="shared" si="1"/>
        <v>0</v>
      </c>
    </row>
    <row r="19" spans="1:21" s="59" customFormat="1" ht="14.25" x14ac:dyDescent="0.2">
      <c r="A19" s="50">
        <v>1</v>
      </c>
      <c r="B19" s="51" t="s">
        <v>59</v>
      </c>
      <c r="C19" s="52" t="s">
        <v>49</v>
      </c>
      <c r="D19" s="142"/>
      <c r="E19" s="142"/>
      <c r="F19" s="142"/>
      <c r="G19" s="142"/>
      <c r="H19" s="142"/>
      <c r="I19" s="55"/>
      <c r="J19" s="53"/>
      <c r="K19" s="56"/>
      <c r="L19" s="56"/>
      <c r="M19" s="53"/>
      <c r="N19" s="57"/>
      <c r="O19" s="58">
        <f t="shared" ref="O19:O51" si="3">SUM(K19:N19)</f>
        <v>0</v>
      </c>
      <c r="P19" s="59">
        <f>+VLOOKUP(B19,'[1]m codes'!$A:$B,2,0)</f>
        <v>200032593</v>
      </c>
      <c r="Q19" s="60">
        <f t="shared" si="1"/>
        <v>0</v>
      </c>
    </row>
    <row r="20" spans="1:21" s="59" customFormat="1" ht="14.25" x14ac:dyDescent="0.2">
      <c r="A20" s="50">
        <f>+A19+1</f>
        <v>2</v>
      </c>
      <c r="B20" s="51" t="s">
        <v>60</v>
      </c>
      <c r="C20" s="52" t="s">
        <v>49</v>
      </c>
      <c r="D20" s="142"/>
      <c r="E20" s="142"/>
      <c r="F20" s="142"/>
      <c r="G20" s="142"/>
      <c r="H20" s="142"/>
      <c r="I20" s="55"/>
      <c r="J20" s="53"/>
      <c r="K20" s="56"/>
      <c r="L20" s="56"/>
      <c r="M20" s="53"/>
      <c r="N20" s="57"/>
      <c r="O20" s="58">
        <f t="shared" si="3"/>
        <v>0</v>
      </c>
      <c r="P20" s="59">
        <f>+VLOOKUP(B20,'[1]m codes'!$A:$B,2,0)</f>
        <v>200032575</v>
      </c>
      <c r="Q20" s="60">
        <f t="shared" si="1"/>
        <v>0</v>
      </c>
    </row>
    <row r="21" spans="1:21" s="59" customFormat="1" ht="14.25" x14ac:dyDescent="0.2">
      <c r="A21" s="50">
        <f t="shared" ref="A21:A51" si="4">+A20+1</f>
        <v>3</v>
      </c>
      <c r="B21" s="51" t="s">
        <v>61</v>
      </c>
      <c r="C21" s="52" t="s">
        <v>49</v>
      </c>
      <c r="D21" s="142"/>
      <c r="E21" s="142"/>
      <c r="F21" s="142"/>
      <c r="G21" s="142"/>
      <c r="H21" s="142"/>
      <c r="I21" s="55"/>
      <c r="J21" s="53"/>
      <c r="K21" s="56"/>
      <c r="L21" s="56"/>
      <c r="M21" s="53"/>
      <c r="N21" s="57"/>
      <c r="O21" s="58">
        <f t="shared" si="3"/>
        <v>0</v>
      </c>
      <c r="P21" s="59">
        <f>+VLOOKUP(B21,'[1]m codes'!$A:$B,2,0)</f>
        <v>200032202</v>
      </c>
      <c r="Q21" s="60">
        <f t="shared" si="1"/>
        <v>0</v>
      </c>
    </row>
    <row r="22" spans="1:21" s="59" customFormat="1" ht="14.25" x14ac:dyDescent="0.2">
      <c r="A22" s="50">
        <f t="shared" si="4"/>
        <v>4</v>
      </c>
      <c r="B22" s="51" t="s">
        <v>62</v>
      </c>
      <c r="C22" s="52" t="s">
        <v>49</v>
      </c>
      <c r="D22" s="142"/>
      <c r="E22" s="142"/>
      <c r="F22" s="142"/>
      <c r="G22" s="142"/>
      <c r="H22" s="142"/>
      <c r="I22" s="55"/>
      <c r="J22" s="53"/>
      <c r="K22" s="56"/>
      <c r="L22" s="56"/>
      <c r="M22" s="53"/>
      <c r="N22" s="57"/>
      <c r="O22" s="58">
        <f t="shared" si="3"/>
        <v>0</v>
      </c>
      <c r="P22" s="59">
        <f>+VLOOKUP(B22,'[1]m codes'!$A:$B,2,0)</f>
        <v>200032233</v>
      </c>
      <c r="Q22" s="60">
        <f t="shared" si="1"/>
        <v>0</v>
      </c>
    </row>
    <row r="23" spans="1:21" s="59" customFormat="1" ht="28.5" x14ac:dyDescent="0.2">
      <c r="A23" s="50">
        <f t="shared" si="4"/>
        <v>5</v>
      </c>
      <c r="B23" s="51" t="s">
        <v>63</v>
      </c>
      <c r="C23" s="52" t="s">
        <v>49</v>
      </c>
      <c r="D23" s="142" t="s">
        <v>192</v>
      </c>
      <c r="E23" s="142"/>
      <c r="F23" s="142"/>
      <c r="G23" s="142"/>
      <c r="H23" s="142"/>
      <c r="I23" s="55">
        <v>1</v>
      </c>
      <c r="J23" s="53"/>
      <c r="K23" s="56"/>
      <c r="L23" s="56"/>
      <c r="M23" s="53"/>
      <c r="N23" s="57"/>
      <c r="O23" s="58">
        <f t="shared" si="3"/>
        <v>0</v>
      </c>
      <c r="P23" s="59">
        <f>+VLOOKUP(B23,'[1]m codes'!$A:$B,2,0)</f>
        <v>200032203</v>
      </c>
      <c r="Q23" s="60">
        <f t="shared" si="1"/>
        <v>0</v>
      </c>
    </row>
    <row r="24" spans="1:21" s="59" customFormat="1" ht="14.25" x14ac:dyDescent="0.2">
      <c r="A24" s="50">
        <f t="shared" si="4"/>
        <v>6</v>
      </c>
      <c r="B24" s="51" t="s">
        <v>64</v>
      </c>
      <c r="C24" s="52" t="s">
        <v>49</v>
      </c>
      <c r="D24" s="142"/>
      <c r="E24" s="142"/>
      <c r="F24" s="142"/>
      <c r="G24" s="142"/>
      <c r="H24" s="142"/>
      <c r="I24" s="55"/>
      <c r="J24" s="53"/>
      <c r="K24" s="56"/>
      <c r="L24" s="56"/>
      <c r="M24" s="53"/>
      <c r="N24" s="57"/>
      <c r="O24" s="58">
        <f t="shared" si="3"/>
        <v>0</v>
      </c>
      <c r="P24" s="59">
        <f>+VLOOKUP(B24,'[1]m codes'!$A:$B,2,0)</f>
        <v>200032204</v>
      </c>
      <c r="Q24" s="60">
        <f t="shared" si="1"/>
        <v>0</v>
      </c>
    </row>
    <row r="25" spans="1:21" s="59" customFormat="1" ht="28.5" x14ac:dyDescent="0.2">
      <c r="A25" s="50">
        <f t="shared" si="4"/>
        <v>7</v>
      </c>
      <c r="B25" s="51" t="s">
        <v>65</v>
      </c>
      <c r="C25" s="52" t="s">
        <v>49</v>
      </c>
      <c r="D25" s="142"/>
      <c r="E25" s="142"/>
      <c r="F25" s="142"/>
      <c r="G25" s="142"/>
      <c r="H25" s="142"/>
      <c r="I25" s="55"/>
      <c r="J25" s="53"/>
      <c r="K25" s="56"/>
      <c r="L25" s="56"/>
      <c r="M25" s="53"/>
      <c r="N25" s="57"/>
      <c r="O25" s="58">
        <f t="shared" si="3"/>
        <v>0</v>
      </c>
      <c r="P25" s="59">
        <f>+VLOOKUP(B25,'[1]m codes'!$A:$B,2,0)</f>
        <v>200032234</v>
      </c>
      <c r="Q25" s="60">
        <f t="shared" si="1"/>
        <v>0</v>
      </c>
    </row>
    <row r="26" spans="1:21" s="59" customFormat="1" ht="28.5" x14ac:dyDescent="0.2">
      <c r="A26" s="50">
        <f t="shared" si="4"/>
        <v>8</v>
      </c>
      <c r="B26" s="51" t="s">
        <v>66</v>
      </c>
      <c r="C26" s="52" t="s">
        <v>49</v>
      </c>
      <c r="D26" s="142" t="s">
        <v>195</v>
      </c>
      <c r="E26" s="142"/>
      <c r="F26" s="142"/>
      <c r="G26" s="142"/>
      <c r="H26" s="142"/>
      <c r="I26" s="55">
        <v>2</v>
      </c>
      <c r="J26" s="53"/>
      <c r="K26" s="56"/>
      <c r="L26" s="56"/>
      <c r="M26" s="53"/>
      <c r="N26" s="57"/>
      <c r="O26" s="58">
        <f t="shared" si="3"/>
        <v>0</v>
      </c>
      <c r="P26" s="59">
        <f>+VLOOKUP(B26,'[1]m codes'!$A:$B,2,0)</f>
        <v>200032205</v>
      </c>
      <c r="Q26" s="60">
        <f t="shared" si="1"/>
        <v>0</v>
      </c>
    </row>
    <row r="27" spans="1:21" s="59" customFormat="1" ht="28.5" x14ac:dyDescent="0.2">
      <c r="A27" s="50">
        <f t="shared" si="4"/>
        <v>9</v>
      </c>
      <c r="B27" s="51" t="s">
        <v>67</v>
      </c>
      <c r="C27" s="52" t="s">
        <v>49</v>
      </c>
      <c r="D27" s="142"/>
      <c r="E27" s="142"/>
      <c r="F27" s="142"/>
      <c r="G27" s="142"/>
      <c r="H27" s="142"/>
      <c r="I27" s="55"/>
      <c r="J27" s="53"/>
      <c r="K27" s="56"/>
      <c r="L27" s="56"/>
      <c r="M27" s="53"/>
      <c r="N27" s="57"/>
      <c r="O27" s="58">
        <f t="shared" si="3"/>
        <v>0</v>
      </c>
      <c r="P27" s="59">
        <f>+VLOOKUP(B27,'[1]m codes'!$A:$B,2,0)</f>
        <v>200032206</v>
      </c>
      <c r="Q27" s="60">
        <f t="shared" si="1"/>
        <v>0</v>
      </c>
    </row>
    <row r="28" spans="1:21" s="59" customFormat="1" ht="28.5" x14ac:dyDescent="0.2">
      <c r="A28" s="50">
        <f t="shared" si="4"/>
        <v>10</v>
      </c>
      <c r="B28" s="51" t="s">
        <v>68</v>
      </c>
      <c r="C28" s="52" t="s">
        <v>49</v>
      </c>
      <c r="D28" s="142"/>
      <c r="E28" s="142"/>
      <c r="F28" s="142"/>
      <c r="G28" s="142"/>
      <c r="H28" s="142"/>
      <c r="I28" s="55"/>
      <c r="J28" s="53"/>
      <c r="K28" s="56"/>
      <c r="L28" s="56"/>
      <c r="M28" s="53"/>
      <c r="N28" s="57"/>
      <c r="O28" s="58">
        <f t="shared" si="3"/>
        <v>0</v>
      </c>
      <c r="P28" s="59">
        <f>+VLOOKUP(B28,'[1]m codes'!$A:$B,2,0)</f>
        <v>200032207</v>
      </c>
      <c r="Q28" s="60">
        <f t="shared" si="1"/>
        <v>0</v>
      </c>
    </row>
    <row r="29" spans="1:21" s="59" customFormat="1" ht="28.5" x14ac:dyDescent="0.2">
      <c r="A29" s="50">
        <f t="shared" si="4"/>
        <v>11</v>
      </c>
      <c r="B29" s="51" t="s">
        <v>69</v>
      </c>
      <c r="C29" s="52" t="s">
        <v>49</v>
      </c>
      <c r="D29" s="142"/>
      <c r="E29" s="142"/>
      <c r="F29" s="142"/>
      <c r="G29" s="142"/>
      <c r="H29" s="142"/>
      <c r="I29" s="55"/>
      <c r="J29" s="53"/>
      <c r="K29" s="56"/>
      <c r="L29" s="56"/>
      <c r="M29" s="53"/>
      <c r="N29" s="57"/>
      <c r="O29" s="58">
        <f t="shared" si="3"/>
        <v>0</v>
      </c>
      <c r="P29" s="59">
        <f>+VLOOKUP(B29,'[1]m codes'!$A:$B,2,0)</f>
        <v>200032235</v>
      </c>
      <c r="Q29" s="60">
        <f t="shared" si="1"/>
        <v>0</v>
      </c>
    </row>
    <row r="30" spans="1:21" s="59" customFormat="1" ht="28.5" x14ac:dyDescent="0.2">
      <c r="A30" s="50">
        <f t="shared" si="4"/>
        <v>12</v>
      </c>
      <c r="B30" s="51" t="s">
        <v>70</v>
      </c>
      <c r="C30" s="52" t="s">
        <v>49</v>
      </c>
      <c r="D30" s="142"/>
      <c r="E30" s="142"/>
      <c r="F30" s="142"/>
      <c r="G30" s="142"/>
      <c r="H30" s="142"/>
      <c r="I30" s="55"/>
      <c r="J30" s="53"/>
      <c r="K30" s="56"/>
      <c r="L30" s="56"/>
      <c r="M30" s="53"/>
      <c r="N30" s="57"/>
      <c r="O30" s="58">
        <f t="shared" si="3"/>
        <v>0</v>
      </c>
      <c r="P30" s="59">
        <f>+VLOOKUP(B30,'[1]m codes'!$A:$B,2,0)</f>
        <v>200032208</v>
      </c>
      <c r="Q30" s="60">
        <f t="shared" si="1"/>
        <v>0</v>
      </c>
    </row>
    <row r="31" spans="1:21" s="59" customFormat="1" ht="28.5" x14ac:dyDescent="0.2">
      <c r="A31" s="50">
        <f t="shared" si="4"/>
        <v>13</v>
      </c>
      <c r="B31" s="51" t="s">
        <v>71</v>
      </c>
      <c r="C31" s="52" t="s">
        <v>49</v>
      </c>
      <c r="D31" s="142"/>
      <c r="E31" s="142"/>
      <c r="F31" s="142"/>
      <c r="G31" s="142"/>
      <c r="H31" s="142"/>
      <c r="I31" s="55"/>
      <c r="J31" s="53"/>
      <c r="K31" s="56"/>
      <c r="L31" s="56"/>
      <c r="M31" s="53"/>
      <c r="N31" s="57"/>
      <c r="O31" s="58">
        <f t="shared" si="3"/>
        <v>0</v>
      </c>
      <c r="P31" s="59">
        <f>+VLOOKUP(B31,'[1]m codes'!$A:$B,2,0)</f>
        <v>200032209</v>
      </c>
      <c r="Q31" s="60">
        <f t="shared" si="1"/>
        <v>0</v>
      </c>
    </row>
    <row r="32" spans="1:21" s="59" customFormat="1" ht="28.5" x14ac:dyDescent="0.2">
      <c r="A32" s="50">
        <f t="shared" si="4"/>
        <v>14</v>
      </c>
      <c r="B32" s="51" t="s">
        <v>72</v>
      </c>
      <c r="C32" s="52" t="s">
        <v>49</v>
      </c>
      <c r="D32" s="142"/>
      <c r="E32" s="142"/>
      <c r="F32" s="142"/>
      <c r="G32" s="142"/>
      <c r="H32" s="142"/>
      <c r="I32" s="55"/>
      <c r="J32" s="53"/>
      <c r="K32" s="56"/>
      <c r="L32" s="56"/>
      <c r="M32" s="53"/>
      <c r="N32" s="57"/>
      <c r="O32" s="58">
        <f t="shared" si="3"/>
        <v>0</v>
      </c>
      <c r="P32" s="59">
        <f>+VLOOKUP(B32,'[1]m codes'!$A:$B,2,0)</f>
        <v>200032210</v>
      </c>
      <c r="Q32" s="60">
        <f t="shared" si="1"/>
        <v>0</v>
      </c>
    </row>
    <row r="33" spans="1:17" s="59" customFormat="1" ht="28.5" x14ac:dyDescent="0.2">
      <c r="A33" s="50">
        <f t="shared" si="4"/>
        <v>15</v>
      </c>
      <c r="B33" s="51" t="s">
        <v>73</v>
      </c>
      <c r="C33" s="52" t="s">
        <v>49</v>
      </c>
      <c r="D33" s="142"/>
      <c r="E33" s="142"/>
      <c r="F33" s="142"/>
      <c r="G33" s="142"/>
      <c r="H33" s="142"/>
      <c r="I33" s="55"/>
      <c r="J33" s="53"/>
      <c r="K33" s="56"/>
      <c r="L33" s="56"/>
      <c r="M33" s="53"/>
      <c r="N33" s="57"/>
      <c r="O33" s="58">
        <f t="shared" si="3"/>
        <v>0</v>
      </c>
      <c r="P33" s="59">
        <f>+VLOOKUP(B33,'[1]m codes'!$A:$B,2,0)</f>
        <v>200032211</v>
      </c>
      <c r="Q33" s="60">
        <f t="shared" si="1"/>
        <v>0</v>
      </c>
    </row>
    <row r="34" spans="1:17" s="59" customFormat="1" ht="14.25" x14ac:dyDescent="0.2">
      <c r="A34" s="50">
        <f t="shared" si="4"/>
        <v>16</v>
      </c>
      <c r="B34" s="51" t="s">
        <v>74</v>
      </c>
      <c r="C34" s="52" t="s">
        <v>49</v>
      </c>
      <c r="D34" s="142"/>
      <c r="E34" s="142"/>
      <c r="F34" s="142"/>
      <c r="G34" s="142"/>
      <c r="H34" s="142"/>
      <c r="I34" s="55"/>
      <c r="J34" s="53"/>
      <c r="K34" s="56"/>
      <c r="L34" s="56"/>
      <c r="M34" s="53"/>
      <c r="N34" s="57"/>
      <c r="O34" s="58">
        <f t="shared" si="3"/>
        <v>0</v>
      </c>
      <c r="P34" s="59">
        <f>+VLOOKUP(B34,'[1]m codes'!$A:$B,2,0)</f>
        <v>200032236</v>
      </c>
      <c r="Q34" s="60">
        <f t="shared" si="1"/>
        <v>0</v>
      </c>
    </row>
    <row r="35" spans="1:17" s="59" customFormat="1" ht="28.5" x14ac:dyDescent="0.2">
      <c r="A35" s="50">
        <f t="shared" si="4"/>
        <v>17</v>
      </c>
      <c r="B35" s="51" t="s">
        <v>75</v>
      </c>
      <c r="C35" s="52" t="s">
        <v>49</v>
      </c>
      <c r="D35" s="142" t="s">
        <v>187</v>
      </c>
      <c r="E35" s="142"/>
      <c r="F35" s="142"/>
      <c r="G35" s="142"/>
      <c r="H35" s="142"/>
      <c r="I35" s="55">
        <v>1</v>
      </c>
      <c r="J35" s="53"/>
      <c r="K35" s="56"/>
      <c r="L35" s="56"/>
      <c r="M35" s="53"/>
      <c r="N35" s="57"/>
      <c r="O35" s="58">
        <f t="shared" si="3"/>
        <v>0</v>
      </c>
      <c r="P35" s="59">
        <f>+VLOOKUP(B35,'[1]m codes'!$A:$B,2,0)</f>
        <v>200032213</v>
      </c>
      <c r="Q35" s="90">
        <f t="shared" si="1"/>
        <v>0</v>
      </c>
    </row>
    <row r="36" spans="1:17" s="59" customFormat="1" ht="28.5" x14ac:dyDescent="0.2">
      <c r="A36" s="50">
        <f t="shared" si="4"/>
        <v>18</v>
      </c>
      <c r="B36" s="51" t="s">
        <v>76</v>
      </c>
      <c r="C36" s="52" t="s">
        <v>49</v>
      </c>
      <c r="D36" s="142" t="s">
        <v>186</v>
      </c>
      <c r="E36" s="142"/>
      <c r="F36" s="142"/>
      <c r="G36" s="142"/>
      <c r="H36" s="142"/>
      <c r="I36" s="55">
        <v>1</v>
      </c>
      <c r="J36" s="53"/>
      <c r="K36" s="56"/>
      <c r="L36" s="56"/>
      <c r="M36" s="53"/>
      <c r="N36" s="57"/>
      <c r="O36" s="58">
        <f t="shared" si="3"/>
        <v>0</v>
      </c>
      <c r="P36" s="59">
        <f>+VLOOKUP(B36,'[1]m codes'!$A:$B,2,0)</f>
        <v>200032214</v>
      </c>
      <c r="Q36" s="60">
        <f t="shared" si="1"/>
        <v>0</v>
      </c>
    </row>
    <row r="37" spans="1:17" s="59" customFormat="1" ht="28.5" x14ac:dyDescent="0.2">
      <c r="A37" s="50">
        <f t="shared" si="4"/>
        <v>19</v>
      </c>
      <c r="B37" s="51" t="s">
        <v>77</v>
      </c>
      <c r="C37" s="52" t="s">
        <v>49</v>
      </c>
      <c r="D37" s="142"/>
      <c r="E37" s="142"/>
      <c r="F37" s="142"/>
      <c r="G37" s="142"/>
      <c r="H37" s="142"/>
      <c r="I37" s="55"/>
      <c r="J37" s="53"/>
      <c r="K37" s="56"/>
      <c r="L37" s="56"/>
      <c r="M37" s="53"/>
      <c r="N37" s="57"/>
      <c r="O37" s="58">
        <f t="shared" si="3"/>
        <v>0</v>
      </c>
      <c r="P37" s="59">
        <f>+VLOOKUP(B37,'[1]m codes'!$A:$B,2,0)</f>
        <v>200032215</v>
      </c>
      <c r="Q37" s="60">
        <f t="shared" si="1"/>
        <v>0</v>
      </c>
    </row>
    <row r="38" spans="1:17" s="59" customFormat="1" ht="14.25" x14ac:dyDescent="0.2">
      <c r="A38" s="50">
        <f t="shared" si="4"/>
        <v>20</v>
      </c>
      <c r="B38" s="51" t="s">
        <v>78</v>
      </c>
      <c r="C38" s="52" t="s">
        <v>49</v>
      </c>
      <c r="D38" s="142"/>
      <c r="E38" s="142"/>
      <c r="F38" s="142"/>
      <c r="G38" s="142"/>
      <c r="H38" s="142"/>
      <c r="I38" s="55"/>
      <c r="J38" s="53"/>
      <c r="K38" s="56"/>
      <c r="L38" s="56"/>
      <c r="M38" s="53"/>
      <c r="N38" s="57"/>
      <c r="O38" s="58">
        <f t="shared" si="3"/>
        <v>0</v>
      </c>
      <c r="P38" s="59">
        <f>+VLOOKUP(B38,'[1]m codes'!$A:$B,2,0)</f>
        <v>200032216</v>
      </c>
      <c r="Q38" s="60">
        <f t="shared" si="1"/>
        <v>0</v>
      </c>
    </row>
    <row r="39" spans="1:17" s="59" customFormat="1" ht="14.25" x14ac:dyDescent="0.2">
      <c r="A39" s="50">
        <f t="shared" si="4"/>
        <v>21</v>
      </c>
      <c r="B39" s="51" t="s">
        <v>79</v>
      </c>
      <c r="C39" s="52" t="s">
        <v>49</v>
      </c>
      <c r="D39" s="142"/>
      <c r="E39" s="142"/>
      <c r="F39" s="142"/>
      <c r="G39" s="142"/>
      <c r="H39" s="142"/>
      <c r="I39" s="55"/>
      <c r="J39" s="53"/>
      <c r="K39" s="56"/>
      <c r="L39" s="56"/>
      <c r="M39" s="53"/>
      <c r="N39" s="57"/>
      <c r="O39" s="58">
        <f t="shared" si="3"/>
        <v>0</v>
      </c>
      <c r="P39" s="59">
        <f>+VLOOKUP(B39,'[1]m codes'!$A:$B,2,0)</f>
        <v>200030290</v>
      </c>
      <c r="Q39" s="60">
        <f t="shared" si="1"/>
        <v>0</v>
      </c>
    </row>
    <row r="40" spans="1:17" s="59" customFormat="1" ht="28.5" x14ac:dyDescent="0.2">
      <c r="A40" s="50">
        <f t="shared" si="4"/>
        <v>22</v>
      </c>
      <c r="B40" s="51" t="s">
        <v>80</v>
      </c>
      <c r="C40" s="52" t="s">
        <v>49</v>
      </c>
      <c r="D40" s="142"/>
      <c r="E40" s="142"/>
      <c r="F40" s="142"/>
      <c r="G40" s="142"/>
      <c r="H40" s="142"/>
      <c r="I40" s="55"/>
      <c r="J40" s="53"/>
      <c r="K40" s="56"/>
      <c r="L40" s="56"/>
      <c r="M40" s="53"/>
      <c r="N40" s="57"/>
      <c r="O40" s="58">
        <f t="shared" si="3"/>
        <v>0</v>
      </c>
      <c r="P40" s="59">
        <f>+VLOOKUP(B40,'[1]m codes'!$A:$B,2,0)</f>
        <v>200032237</v>
      </c>
      <c r="Q40" s="60">
        <f t="shared" si="1"/>
        <v>0</v>
      </c>
    </row>
    <row r="41" spans="1:17" s="59" customFormat="1" ht="28.5" x14ac:dyDescent="0.2">
      <c r="A41" s="50">
        <f t="shared" si="4"/>
        <v>23</v>
      </c>
      <c r="B41" s="51" t="s">
        <v>81</v>
      </c>
      <c r="C41" s="52" t="s">
        <v>49</v>
      </c>
      <c r="D41" s="142" t="s">
        <v>203</v>
      </c>
      <c r="E41" s="142"/>
      <c r="F41" s="142"/>
      <c r="G41" s="142"/>
      <c r="H41" s="142"/>
      <c r="I41" s="55">
        <v>6</v>
      </c>
      <c r="J41" s="53"/>
      <c r="K41" s="56"/>
      <c r="L41" s="56"/>
      <c r="M41" s="53"/>
      <c r="N41" s="57"/>
      <c r="O41" s="58">
        <f t="shared" si="3"/>
        <v>0</v>
      </c>
      <c r="P41" s="59">
        <f>+VLOOKUP(B41,'[1]m codes'!$A:$B,2,0)</f>
        <v>200032217</v>
      </c>
      <c r="Q41" s="60">
        <f t="shared" si="1"/>
        <v>0</v>
      </c>
    </row>
    <row r="42" spans="1:17" s="59" customFormat="1" ht="28.5" x14ac:dyDescent="0.2">
      <c r="A42" s="50">
        <f t="shared" si="4"/>
        <v>24</v>
      </c>
      <c r="B42" s="51" t="s">
        <v>82</v>
      </c>
      <c r="C42" s="52" t="s">
        <v>49</v>
      </c>
      <c r="D42" s="142"/>
      <c r="E42" s="142"/>
      <c r="F42" s="142"/>
      <c r="G42" s="142"/>
      <c r="H42" s="142"/>
      <c r="I42" s="55"/>
      <c r="J42" s="53"/>
      <c r="K42" s="56"/>
      <c r="L42" s="56"/>
      <c r="M42" s="53"/>
      <c r="N42" s="57"/>
      <c r="O42" s="58">
        <f t="shared" si="3"/>
        <v>0</v>
      </c>
      <c r="P42" s="59">
        <f>+VLOOKUP(B42,'[1]m codes'!$A:$B,2,0)</f>
        <v>200032218</v>
      </c>
      <c r="Q42" s="60">
        <f t="shared" si="1"/>
        <v>0</v>
      </c>
    </row>
    <row r="43" spans="1:17" s="59" customFormat="1" ht="28.5" x14ac:dyDescent="0.2">
      <c r="A43" s="50">
        <f t="shared" si="4"/>
        <v>25</v>
      </c>
      <c r="B43" s="51" t="s">
        <v>83</v>
      </c>
      <c r="C43" s="52" t="s">
        <v>49</v>
      </c>
      <c r="D43" s="142"/>
      <c r="E43" s="142"/>
      <c r="F43" s="142"/>
      <c r="G43" s="142"/>
      <c r="H43" s="142"/>
      <c r="I43" s="55"/>
      <c r="J43" s="53"/>
      <c r="K43" s="56"/>
      <c r="L43" s="56"/>
      <c r="M43" s="53"/>
      <c r="N43" s="57"/>
      <c r="O43" s="58">
        <f t="shared" si="3"/>
        <v>0</v>
      </c>
      <c r="P43" s="59">
        <f>+VLOOKUP(B43,'[1]m codes'!$A:$B,2,0)</f>
        <v>200032219</v>
      </c>
      <c r="Q43" s="60">
        <f t="shared" si="1"/>
        <v>0</v>
      </c>
    </row>
    <row r="44" spans="1:17" s="59" customFormat="1" ht="28.5" x14ac:dyDescent="0.2">
      <c r="A44" s="50">
        <f t="shared" si="4"/>
        <v>26</v>
      </c>
      <c r="B44" s="51" t="s">
        <v>84</v>
      </c>
      <c r="C44" s="52" t="s">
        <v>49</v>
      </c>
      <c r="D44" s="142"/>
      <c r="E44" s="142"/>
      <c r="F44" s="142"/>
      <c r="G44" s="142"/>
      <c r="H44" s="142"/>
      <c r="I44" s="55"/>
      <c r="J44" s="53"/>
      <c r="K44" s="56"/>
      <c r="L44" s="56"/>
      <c r="M44" s="53"/>
      <c r="N44" s="57"/>
      <c r="O44" s="58">
        <f t="shared" si="3"/>
        <v>0</v>
      </c>
      <c r="P44" s="59">
        <f>+VLOOKUP(B44,'[1]m codes'!$A:$B,2,0)</f>
        <v>200030292</v>
      </c>
      <c r="Q44" s="60">
        <f t="shared" si="1"/>
        <v>0</v>
      </c>
    </row>
    <row r="45" spans="1:17" s="59" customFormat="1" ht="28.5" x14ac:dyDescent="0.2">
      <c r="A45" s="50">
        <f t="shared" si="4"/>
        <v>27</v>
      </c>
      <c r="B45" s="51" t="s">
        <v>85</v>
      </c>
      <c r="C45" s="52" t="s">
        <v>49</v>
      </c>
      <c r="D45" s="142"/>
      <c r="E45" s="142"/>
      <c r="F45" s="142"/>
      <c r="G45" s="142"/>
      <c r="H45" s="142"/>
      <c r="I45" s="55"/>
      <c r="J45" s="53"/>
      <c r="K45" s="56"/>
      <c r="L45" s="56"/>
      <c r="M45" s="53"/>
      <c r="N45" s="57"/>
      <c r="O45" s="58">
        <f t="shared" si="3"/>
        <v>0</v>
      </c>
      <c r="P45" s="59">
        <f>+VLOOKUP(B45,'[1]m codes'!$A:$B,2,0)</f>
        <v>200032220</v>
      </c>
      <c r="Q45" s="60">
        <f t="shared" si="1"/>
        <v>0</v>
      </c>
    </row>
    <row r="46" spans="1:17" s="59" customFormat="1" ht="28.5" x14ac:dyDescent="0.2">
      <c r="A46" s="50">
        <f t="shared" si="4"/>
        <v>28</v>
      </c>
      <c r="B46" s="51" t="s">
        <v>86</v>
      </c>
      <c r="C46" s="52" t="s">
        <v>49</v>
      </c>
      <c r="D46" s="142"/>
      <c r="E46" s="142"/>
      <c r="F46" s="142"/>
      <c r="G46" s="142"/>
      <c r="H46" s="142"/>
      <c r="I46" s="55"/>
      <c r="J46" s="53"/>
      <c r="K46" s="56"/>
      <c r="L46" s="56"/>
      <c r="M46" s="53"/>
      <c r="N46" s="57"/>
      <c r="O46" s="58">
        <f t="shared" si="3"/>
        <v>0</v>
      </c>
      <c r="P46" s="59">
        <f>+VLOOKUP(B46,'[1]m codes'!$A:$B,2,0)</f>
        <v>200032222</v>
      </c>
      <c r="Q46" s="60">
        <f t="shared" si="1"/>
        <v>0</v>
      </c>
    </row>
    <row r="47" spans="1:17" s="59" customFormat="1" ht="14.25" x14ac:dyDescent="0.2">
      <c r="A47" s="50">
        <f t="shared" si="4"/>
        <v>29</v>
      </c>
      <c r="B47" s="51" t="s">
        <v>87</v>
      </c>
      <c r="C47" s="52" t="s">
        <v>49</v>
      </c>
      <c r="D47" s="142"/>
      <c r="E47" s="142"/>
      <c r="F47" s="142"/>
      <c r="G47" s="142"/>
      <c r="H47" s="142"/>
      <c r="I47" s="55"/>
      <c r="J47" s="53"/>
      <c r="K47" s="56"/>
      <c r="L47" s="56"/>
      <c r="M47" s="53"/>
      <c r="N47" s="57"/>
      <c r="O47" s="58">
        <f t="shared" si="3"/>
        <v>0</v>
      </c>
      <c r="P47" s="59">
        <f>+VLOOKUP(B47,'[1]m codes'!$A:$B,2,0)</f>
        <v>200030297</v>
      </c>
      <c r="Q47" s="60">
        <f t="shared" si="1"/>
        <v>0</v>
      </c>
    </row>
    <row r="48" spans="1:17" s="59" customFormat="1" ht="14.25" x14ac:dyDescent="0.2">
      <c r="A48" s="50">
        <f t="shared" si="4"/>
        <v>30</v>
      </c>
      <c r="B48" s="51" t="s">
        <v>88</v>
      </c>
      <c r="C48" s="52" t="s">
        <v>49</v>
      </c>
      <c r="D48" s="142"/>
      <c r="E48" s="142"/>
      <c r="F48" s="142"/>
      <c r="G48" s="142"/>
      <c r="H48" s="142"/>
      <c r="I48" s="55"/>
      <c r="J48" s="53"/>
      <c r="K48" s="56"/>
      <c r="L48" s="56"/>
      <c r="M48" s="53"/>
      <c r="N48" s="57"/>
      <c r="O48" s="58">
        <f t="shared" si="3"/>
        <v>0</v>
      </c>
      <c r="P48" s="59">
        <f>+VLOOKUP(B48,'[1]m codes'!$A:$B,2,0)</f>
        <v>200030298</v>
      </c>
      <c r="Q48" s="60">
        <f t="shared" si="1"/>
        <v>0</v>
      </c>
    </row>
    <row r="49" spans="1:17" s="59" customFormat="1" ht="28.5" x14ac:dyDescent="0.2">
      <c r="A49" s="50">
        <f t="shared" si="4"/>
        <v>31</v>
      </c>
      <c r="B49" s="51" t="s">
        <v>89</v>
      </c>
      <c r="C49" s="52" t="s">
        <v>49</v>
      </c>
      <c r="D49" s="142"/>
      <c r="E49" s="142"/>
      <c r="F49" s="142"/>
      <c r="G49" s="142"/>
      <c r="H49" s="142"/>
      <c r="I49" s="55"/>
      <c r="J49" s="53"/>
      <c r="K49" s="56"/>
      <c r="L49" s="56"/>
      <c r="M49" s="53"/>
      <c r="N49" s="57"/>
      <c r="O49" s="58">
        <f t="shared" si="3"/>
        <v>0</v>
      </c>
      <c r="P49" s="59">
        <f>+VLOOKUP(B49,'[1]m codes'!$A:$B,2,0)</f>
        <v>200032223</v>
      </c>
      <c r="Q49" s="60">
        <f t="shared" si="1"/>
        <v>0</v>
      </c>
    </row>
    <row r="50" spans="1:17" s="59" customFormat="1" ht="28.5" x14ac:dyDescent="0.2">
      <c r="A50" s="50">
        <f t="shared" si="4"/>
        <v>32</v>
      </c>
      <c r="B50" s="51" t="s">
        <v>90</v>
      </c>
      <c r="C50" s="52" t="s">
        <v>49</v>
      </c>
      <c r="D50" s="142"/>
      <c r="E50" s="142"/>
      <c r="F50" s="142"/>
      <c r="G50" s="142"/>
      <c r="H50" s="142"/>
      <c r="I50" s="55"/>
      <c r="J50" s="53"/>
      <c r="K50" s="56"/>
      <c r="L50" s="56"/>
      <c r="M50" s="53"/>
      <c r="N50" s="57"/>
      <c r="O50" s="58">
        <f t="shared" si="3"/>
        <v>0</v>
      </c>
      <c r="P50" s="59">
        <f>+VLOOKUP(B50,'[1]m codes'!$A:$B,2,0)</f>
        <v>200032225</v>
      </c>
      <c r="Q50" s="60">
        <f t="shared" si="1"/>
        <v>0</v>
      </c>
    </row>
    <row r="51" spans="1:17" s="59" customFormat="1" ht="28.5" x14ac:dyDescent="0.2">
      <c r="A51" s="50">
        <f t="shared" si="4"/>
        <v>33</v>
      </c>
      <c r="B51" s="51" t="s">
        <v>91</v>
      </c>
      <c r="C51" s="52" t="s">
        <v>49</v>
      </c>
      <c r="D51" s="142"/>
      <c r="E51" s="142"/>
      <c r="F51" s="142"/>
      <c r="G51" s="142"/>
      <c r="H51" s="142"/>
      <c r="I51" s="55"/>
      <c r="J51" s="53"/>
      <c r="K51" s="56"/>
      <c r="L51" s="56"/>
      <c r="M51" s="53"/>
      <c r="N51" s="57"/>
      <c r="O51" s="58">
        <f t="shared" si="3"/>
        <v>0</v>
      </c>
      <c r="P51" s="59">
        <f>+VLOOKUP(B51,'[1]m codes'!$A:$B,2,0)</f>
        <v>200032228</v>
      </c>
      <c r="Q51" s="60">
        <f t="shared" si="1"/>
        <v>0</v>
      </c>
    </row>
    <row r="52" spans="1:17" x14ac:dyDescent="0.25">
      <c r="A52" s="78" t="s">
        <v>92</v>
      </c>
      <c r="B52" s="79" t="s">
        <v>93</v>
      </c>
      <c r="C52" s="79"/>
      <c r="D52" s="142"/>
      <c r="E52" s="142"/>
      <c r="F52" s="142"/>
      <c r="G52" s="142"/>
      <c r="H52" s="142"/>
      <c r="I52" s="55"/>
      <c r="J52" s="82"/>
      <c r="K52" s="83"/>
      <c r="L52" s="83"/>
      <c r="M52" s="82"/>
      <c r="N52" s="84"/>
      <c r="O52" s="92"/>
      <c r="P52" s="59"/>
      <c r="Q52" s="60">
        <f t="shared" si="1"/>
        <v>0</v>
      </c>
    </row>
    <row r="53" spans="1:17" s="59" customFormat="1" ht="14.25" x14ac:dyDescent="0.2">
      <c r="A53" s="50">
        <v>1</v>
      </c>
      <c r="B53" s="51" t="s">
        <v>94</v>
      </c>
      <c r="C53" s="52" t="s">
        <v>49</v>
      </c>
      <c r="D53" s="142" t="s">
        <v>188</v>
      </c>
      <c r="E53" s="142"/>
      <c r="F53" s="142"/>
      <c r="G53" s="142"/>
      <c r="H53" s="142"/>
      <c r="I53" s="55">
        <v>3</v>
      </c>
      <c r="J53" s="53"/>
      <c r="K53" s="56"/>
      <c r="L53" s="56"/>
      <c r="M53" s="53"/>
      <c r="N53" s="57"/>
      <c r="O53" s="58">
        <f t="shared" ref="O53:O60" si="5">SUM(K53:N53)</f>
        <v>0</v>
      </c>
      <c r="P53" s="59">
        <f>+VLOOKUP(B53,'[1]m codes'!$A:$B,2,0)</f>
        <v>200030301</v>
      </c>
      <c r="Q53" s="60">
        <f t="shared" si="1"/>
        <v>0</v>
      </c>
    </row>
    <row r="54" spans="1:17" s="59" customFormat="1" ht="14.25" x14ac:dyDescent="0.2">
      <c r="A54" s="50">
        <f>+A53+1</f>
        <v>2</v>
      </c>
      <c r="B54" s="51" t="s">
        <v>95</v>
      </c>
      <c r="C54" s="52" t="s">
        <v>49</v>
      </c>
      <c r="D54" s="142"/>
      <c r="E54" s="142"/>
      <c r="F54" s="142"/>
      <c r="G54" s="142"/>
      <c r="H54" s="142"/>
      <c r="I54" s="55"/>
      <c r="J54" s="53"/>
      <c r="K54" s="56"/>
      <c r="L54" s="56"/>
      <c r="M54" s="53"/>
      <c r="N54" s="57"/>
      <c r="O54" s="58">
        <f t="shared" si="5"/>
        <v>0</v>
      </c>
      <c r="P54" s="59">
        <f>+VLOOKUP(B54,'[1]m codes'!$A:$B,2,0)</f>
        <v>200030302</v>
      </c>
      <c r="Q54" s="60">
        <f t="shared" si="1"/>
        <v>0</v>
      </c>
    </row>
    <row r="55" spans="1:17" s="59" customFormat="1" ht="14.25" x14ac:dyDescent="0.2">
      <c r="A55" s="50">
        <f t="shared" ref="A55:A60" si="6">+A54+1</f>
        <v>3</v>
      </c>
      <c r="B55" s="51" t="s">
        <v>96</v>
      </c>
      <c r="C55" s="52" t="s">
        <v>49</v>
      </c>
      <c r="D55" s="142"/>
      <c r="E55" s="142"/>
      <c r="F55" s="142"/>
      <c r="G55" s="142"/>
      <c r="H55" s="142"/>
      <c r="I55" s="55"/>
      <c r="J55" s="53"/>
      <c r="K55" s="56"/>
      <c r="L55" s="56"/>
      <c r="M55" s="53"/>
      <c r="N55" s="57"/>
      <c r="O55" s="58">
        <f t="shared" si="5"/>
        <v>0</v>
      </c>
      <c r="P55" s="59">
        <f>+VLOOKUP(B55,'[1]m codes'!$A:$B,2,0)</f>
        <v>200030303</v>
      </c>
      <c r="Q55" s="60">
        <f t="shared" si="1"/>
        <v>0</v>
      </c>
    </row>
    <row r="56" spans="1:17" s="59" customFormat="1" ht="14.25" x14ac:dyDescent="0.2">
      <c r="A56" s="50">
        <f t="shared" si="6"/>
        <v>4</v>
      </c>
      <c r="B56" s="51" t="s">
        <v>97</v>
      </c>
      <c r="C56" s="52" t="s">
        <v>49</v>
      </c>
      <c r="D56" s="142"/>
      <c r="E56" s="142"/>
      <c r="F56" s="142"/>
      <c r="G56" s="142"/>
      <c r="H56" s="142"/>
      <c r="I56" s="55"/>
      <c r="J56" s="53"/>
      <c r="K56" s="56"/>
      <c r="L56" s="56"/>
      <c r="M56" s="53"/>
      <c r="N56" s="57"/>
      <c r="O56" s="58">
        <f t="shared" si="5"/>
        <v>0</v>
      </c>
      <c r="P56" s="59">
        <f>+VLOOKUP(B56,'[1]m codes'!$A:$B,2,0)</f>
        <v>200030304</v>
      </c>
      <c r="Q56" s="60">
        <f t="shared" si="1"/>
        <v>0</v>
      </c>
    </row>
    <row r="57" spans="1:17" s="59" customFormat="1" ht="28.5" x14ac:dyDescent="0.2">
      <c r="A57" s="50">
        <f t="shared" si="6"/>
        <v>5</v>
      </c>
      <c r="B57" s="51" t="s">
        <v>98</v>
      </c>
      <c r="C57" s="52" t="s">
        <v>49</v>
      </c>
      <c r="D57" s="142"/>
      <c r="E57" s="142"/>
      <c r="F57" s="142"/>
      <c r="G57" s="142"/>
      <c r="H57" s="142"/>
      <c r="I57" s="55"/>
      <c r="J57" s="53"/>
      <c r="K57" s="56"/>
      <c r="L57" s="56"/>
      <c r="M57" s="53"/>
      <c r="N57" s="57"/>
      <c r="O57" s="58">
        <f t="shared" si="5"/>
        <v>0</v>
      </c>
      <c r="P57" s="59">
        <f>+VLOOKUP(B57,'[1]m codes'!$A:$B,2,0)</f>
        <v>200032584</v>
      </c>
      <c r="Q57" s="60">
        <f t="shared" si="1"/>
        <v>0</v>
      </c>
    </row>
    <row r="58" spans="1:17" s="59" customFormat="1" ht="14.25" x14ac:dyDescent="0.2">
      <c r="A58" s="50">
        <f t="shared" si="6"/>
        <v>6</v>
      </c>
      <c r="B58" s="51" t="s">
        <v>99</v>
      </c>
      <c r="C58" s="52" t="s">
        <v>49</v>
      </c>
      <c r="D58" s="142"/>
      <c r="E58" s="142"/>
      <c r="F58" s="142"/>
      <c r="G58" s="142"/>
      <c r="H58" s="142"/>
      <c r="I58" s="55"/>
      <c r="J58" s="53"/>
      <c r="K58" s="56"/>
      <c r="L58" s="56"/>
      <c r="M58" s="53"/>
      <c r="N58" s="57"/>
      <c r="O58" s="58">
        <f t="shared" si="5"/>
        <v>0</v>
      </c>
      <c r="P58" s="59">
        <f>+VLOOKUP(B58,'[1]m codes'!$A:$B,2,0)</f>
        <v>200030305</v>
      </c>
      <c r="Q58" s="60">
        <f t="shared" si="1"/>
        <v>0</v>
      </c>
    </row>
    <row r="59" spans="1:17" s="59" customFormat="1" ht="14.25" x14ac:dyDescent="0.2">
      <c r="A59" s="50">
        <f t="shared" si="6"/>
        <v>7</v>
      </c>
      <c r="B59" s="51" t="s">
        <v>100</v>
      </c>
      <c r="C59" s="52" t="s">
        <v>49</v>
      </c>
      <c r="D59" s="142"/>
      <c r="E59" s="142"/>
      <c r="F59" s="142"/>
      <c r="G59" s="142"/>
      <c r="H59" s="142"/>
      <c r="I59" s="55"/>
      <c r="J59" s="53"/>
      <c r="K59" s="56"/>
      <c r="L59" s="56"/>
      <c r="M59" s="53"/>
      <c r="N59" s="57"/>
      <c r="O59" s="58">
        <f t="shared" si="5"/>
        <v>0</v>
      </c>
      <c r="P59" s="59">
        <f>+VLOOKUP(B59,'[1]m codes'!$A:$B,2,0)</f>
        <v>200030306</v>
      </c>
      <c r="Q59" s="60">
        <f t="shared" si="1"/>
        <v>0</v>
      </c>
    </row>
    <row r="60" spans="1:17" s="59" customFormat="1" ht="14.25" x14ac:dyDescent="0.2">
      <c r="A60" s="50">
        <f t="shared" si="6"/>
        <v>8</v>
      </c>
      <c r="B60" s="51" t="s">
        <v>101</v>
      </c>
      <c r="C60" s="52" t="s">
        <v>49</v>
      </c>
      <c r="D60" s="142"/>
      <c r="E60" s="142"/>
      <c r="F60" s="142"/>
      <c r="G60" s="142"/>
      <c r="H60" s="142"/>
      <c r="I60" s="55"/>
      <c r="J60" s="53"/>
      <c r="K60" s="56"/>
      <c r="L60" s="56"/>
      <c r="M60" s="53"/>
      <c r="N60" s="57"/>
      <c r="O60" s="58">
        <f t="shared" si="5"/>
        <v>0</v>
      </c>
      <c r="P60" s="59">
        <f>+VLOOKUP(B60,'[1]m codes'!$A:$B,2,0)</f>
        <v>200030308</v>
      </c>
      <c r="Q60" s="60">
        <f t="shared" si="1"/>
        <v>0</v>
      </c>
    </row>
    <row r="61" spans="1:17" x14ac:dyDescent="0.25">
      <c r="A61" s="78" t="s">
        <v>103</v>
      </c>
      <c r="B61" s="79" t="s">
        <v>104</v>
      </c>
      <c r="C61" s="79"/>
      <c r="D61" s="142"/>
      <c r="E61" s="142"/>
      <c r="F61" s="142"/>
      <c r="G61" s="142"/>
      <c r="H61" s="142"/>
      <c r="I61" s="55"/>
      <c r="J61" s="82"/>
      <c r="K61" s="83"/>
      <c r="L61" s="83"/>
      <c r="M61" s="82"/>
      <c r="N61" s="84"/>
      <c r="O61" s="92"/>
      <c r="Q61" s="49"/>
    </row>
    <row r="62" spans="1:17" s="59" customFormat="1" ht="40.5" customHeight="1" x14ac:dyDescent="0.2">
      <c r="A62" s="50">
        <v>1</v>
      </c>
      <c r="B62" s="51" t="s">
        <v>105</v>
      </c>
      <c r="C62" s="52" t="s">
        <v>49</v>
      </c>
      <c r="D62" s="142" t="s">
        <v>196</v>
      </c>
      <c r="E62" s="142"/>
      <c r="F62" s="142"/>
      <c r="G62" s="142"/>
      <c r="H62" s="142"/>
      <c r="I62" s="55">
        <v>22</v>
      </c>
      <c r="J62" s="53"/>
      <c r="K62" s="56"/>
      <c r="L62" s="56"/>
      <c r="M62" s="53"/>
      <c r="N62" s="57"/>
      <c r="O62" s="58">
        <f t="shared" ref="O62:O89" si="7">SUM(K62:N62)</f>
        <v>0</v>
      </c>
      <c r="P62" s="59">
        <f>+VLOOKUP(B62,'[1]m codes'!$A:$B,2,0)</f>
        <v>200030309</v>
      </c>
      <c r="Q62" s="60">
        <f t="shared" ref="Q62:Q89" si="8">+O62-F62</f>
        <v>0</v>
      </c>
    </row>
    <row r="63" spans="1:17" s="59" customFormat="1" ht="28.5" x14ac:dyDescent="0.2">
      <c r="A63" s="50">
        <f>+A62+1</f>
        <v>2</v>
      </c>
      <c r="B63" s="51" t="s">
        <v>106</v>
      </c>
      <c r="C63" s="52" t="s">
        <v>49</v>
      </c>
      <c r="D63" s="142"/>
      <c r="E63" s="142"/>
      <c r="F63" s="142"/>
      <c r="G63" s="142"/>
      <c r="H63" s="142"/>
      <c r="I63" s="55"/>
      <c r="J63" s="53"/>
      <c r="K63" s="56"/>
      <c r="L63" s="56"/>
      <c r="M63" s="53"/>
      <c r="N63" s="57"/>
      <c r="O63" s="58">
        <f t="shared" si="7"/>
        <v>0</v>
      </c>
      <c r="P63" s="59">
        <f>+VLOOKUP(B63,'[1]m codes'!$A:$B,2,0)</f>
        <v>200030311</v>
      </c>
      <c r="Q63" s="90">
        <f t="shared" si="8"/>
        <v>0</v>
      </c>
    </row>
    <row r="64" spans="1:17" s="59" customFormat="1" ht="28.5" x14ac:dyDescent="0.2">
      <c r="A64" s="50">
        <f t="shared" ref="A64:A89" si="9">+A63+1</f>
        <v>3</v>
      </c>
      <c r="B64" s="51" t="s">
        <v>107</v>
      </c>
      <c r="C64" s="52" t="s">
        <v>49</v>
      </c>
      <c r="D64" s="142" t="s">
        <v>192</v>
      </c>
      <c r="E64" s="142"/>
      <c r="F64" s="142"/>
      <c r="G64" s="142"/>
      <c r="H64" s="142"/>
      <c r="I64" s="55">
        <v>1</v>
      </c>
      <c r="J64" s="53"/>
      <c r="K64" s="56"/>
      <c r="L64" s="56"/>
      <c r="M64" s="53"/>
      <c r="N64" s="57"/>
      <c r="O64" s="58">
        <f t="shared" si="7"/>
        <v>0</v>
      </c>
      <c r="P64" s="59">
        <f>+VLOOKUP(B64,'[1]m codes'!$A:$B,2,0)</f>
        <v>200030310</v>
      </c>
      <c r="Q64" s="60">
        <f t="shared" si="8"/>
        <v>0</v>
      </c>
    </row>
    <row r="65" spans="1:17" s="59" customFormat="1" ht="28.5" x14ac:dyDescent="0.2">
      <c r="A65" s="50">
        <f t="shared" si="9"/>
        <v>4</v>
      </c>
      <c r="B65" s="51" t="s">
        <v>108</v>
      </c>
      <c r="C65" s="52" t="s">
        <v>49</v>
      </c>
      <c r="D65" s="142" t="s">
        <v>197</v>
      </c>
      <c r="E65" s="142"/>
      <c r="F65" s="142"/>
      <c r="G65" s="142"/>
      <c r="H65" s="142"/>
      <c r="I65" s="55">
        <v>5</v>
      </c>
      <c r="J65" s="53"/>
      <c r="K65" s="56"/>
      <c r="L65" s="56"/>
      <c r="M65" s="53"/>
      <c r="N65" s="57"/>
      <c r="O65" s="58">
        <f t="shared" si="7"/>
        <v>0</v>
      </c>
      <c r="P65" s="59">
        <f>+VLOOKUP(B65,'[1]m codes'!$A:$B,2,0)</f>
        <v>200030314</v>
      </c>
      <c r="Q65" s="60">
        <f t="shared" si="8"/>
        <v>0</v>
      </c>
    </row>
    <row r="66" spans="1:17" s="59" customFormat="1" ht="28.5" x14ac:dyDescent="0.2">
      <c r="A66" s="50">
        <f t="shared" si="9"/>
        <v>5</v>
      </c>
      <c r="B66" s="51" t="s">
        <v>109</v>
      </c>
      <c r="C66" s="52" t="s">
        <v>49</v>
      </c>
      <c r="D66" s="142" t="s">
        <v>198</v>
      </c>
      <c r="E66" s="142"/>
      <c r="F66" s="142"/>
      <c r="G66" s="142"/>
      <c r="H66" s="142"/>
      <c r="I66" s="55">
        <v>1</v>
      </c>
      <c r="J66" s="53"/>
      <c r="K66" s="56"/>
      <c r="L66" s="56"/>
      <c r="M66" s="53"/>
      <c r="N66" s="57"/>
      <c r="O66" s="58">
        <f t="shared" si="7"/>
        <v>0</v>
      </c>
      <c r="P66" s="59">
        <f>+VLOOKUP(B66,'[1]m codes'!$A:$B,2,0)</f>
        <v>200030312</v>
      </c>
      <c r="Q66" s="60">
        <f t="shared" si="8"/>
        <v>0</v>
      </c>
    </row>
    <row r="67" spans="1:17" s="59" customFormat="1" ht="28.5" x14ac:dyDescent="0.2">
      <c r="A67" s="50">
        <f t="shared" si="9"/>
        <v>6</v>
      </c>
      <c r="B67" s="51" t="s">
        <v>110</v>
      </c>
      <c r="C67" s="52" t="s">
        <v>49</v>
      </c>
      <c r="D67" s="142" t="s">
        <v>199</v>
      </c>
      <c r="E67" s="142"/>
      <c r="F67" s="142"/>
      <c r="G67" s="142"/>
      <c r="H67" s="142"/>
      <c r="I67" s="55">
        <v>1</v>
      </c>
      <c r="J67" s="53"/>
      <c r="K67" s="56"/>
      <c r="L67" s="56"/>
      <c r="M67" s="53"/>
      <c r="N67" s="57"/>
      <c r="O67" s="58">
        <f t="shared" si="7"/>
        <v>0</v>
      </c>
      <c r="P67" s="59">
        <f>+VLOOKUP(B67,'[1]m codes'!$A:$B,2,0)</f>
        <v>200030313</v>
      </c>
      <c r="Q67" s="60">
        <f t="shared" si="8"/>
        <v>0</v>
      </c>
    </row>
    <row r="68" spans="1:17" s="59" customFormat="1" ht="14.25" x14ac:dyDescent="0.2">
      <c r="A68" s="50">
        <f t="shared" si="9"/>
        <v>7</v>
      </c>
      <c r="B68" s="51" t="s">
        <v>111</v>
      </c>
      <c r="C68" s="52" t="s">
        <v>49</v>
      </c>
      <c r="D68" s="142"/>
      <c r="E68" s="142"/>
      <c r="F68" s="142"/>
      <c r="G68" s="142"/>
      <c r="H68" s="142"/>
      <c r="I68" s="55"/>
      <c r="J68" s="53"/>
      <c r="K68" s="56"/>
      <c r="L68" s="56"/>
      <c r="M68" s="53"/>
      <c r="N68" s="57"/>
      <c r="O68" s="58">
        <f t="shared" si="7"/>
        <v>0</v>
      </c>
      <c r="P68" s="59">
        <f>+VLOOKUP(B68,'[1]m codes'!$A:$B,2,0)</f>
        <v>200032241</v>
      </c>
      <c r="Q68" s="60">
        <f t="shared" si="8"/>
        <v>0</v>
      </c>
    </row>
    <row r="69" spans="1:17" s="59" customFormat="1" ht="14.25" x14ac:dyDescent="0.2">
      <c r="A69" s="50">
        <f t="shared" si="9"/>
        <v>8</v>
      </c>
      <c r="B69" s="51" t="s">
        <v>112</v>
      </c>
      <c r="C69" s="52" t="s">
        <v>49</v>
      </c>
      <c r="D69" s="142"/>
      <c r="E69" s="142"/>
      <c r="F69" s="142"/>
      <c r="G69" s="142"/>
      <c r="H69" s="142"/>
      <c r="I69" s="55"/>
      <c r="J69" s="53"/>
      <c r="K69" s="56"/>
      <c r="L69" s="56"/>
      <c r="M69" s="53"/>
      <c r="N69" s="57"/>
      <c r="O69" s="58">
        <f t="shared" si="7"/>
        <v>0</v>
      </c>
      <c r="P69" s="59">
        <f>+VLOOKUP(B69,'[1]m codes'!$A:$B,2,0)</f>
        <v>200032239</v>
      </c>
      <c r="Q69" s="60">
        <f t="shared" si="8"/>
        <v>0</v>
      </c>
    </row>
    <row r="70" spans="1:17" s="59" customFormat="1" ht="14.25" x14ac:dyDescent="0.2">
      <c r="A70" s="50">
        <f t="shared" si="9"/>
        <v>9</v>
      </c>
      <c r="B70" s="51" t="s">
        <v>113</v>
      </c>
      <c r="C70" s="52" t="s">
        <v>49</v>
      </c>
      <c r="D70" s="142"/>
      <c r="E70" s="142"/>
      <c r="F70" s="142"/>
      <c r="G70" s="142"/>
      <c r="H70" s="142"/>
      <c r="I70" s="55"/>
      <c r="J70" s="53"/>
      <c r="K70" s="56"/>
      <c r="L70" s="56"/>
      <c r="M70" s="53"/>
      <c r="N70" s="57"/>
      <c r="O70" s="58">
        <f t="shared" si="7"/>
        <v>0</v>
      </c>
      <c r="P70" s="59">
        <f>+VLOOKUP(B70,'[1]m codes'!$A:$B,2,0)</f>
        <v>200032240</v>
      </c>
      <c r="Q70" s="60">
        <f t="shared" si="8"/>
        <v>0</v>
      </c>
    </row>
    <row r="71" spans="1:17" s="59" customFormat="1" ht="14.25" x14ac:dyDescent="0.2">
      <c r="A71" s="50">
        <f t="shared" si="9"/>
        <v>10</v>
      </c>
      <c r="B71" s="51" t="s">
        <v>114</v>
      </c>
      <c r="C71" s="52" t="s">
        <v>49</v>
      </c>
      <c r="D71" s="142"/>
      <c r="E71" s="142"/>
      <c r="F71" s="142"/>
      <c r="G71" s="142"/>
      <c r="H71" s="142"/>
      <c r="I71" s="55"/>
      <c r="J71" s="53"/>
      <c r="K71" s="56"/>
      <c r="L71" s="56"/>
      <c r="M71" s="53"/>
      <c r="N71" s="57"/>
      <c r="O71" s="58">
        <f t="shared" si="7"/>
        <v>0</v>
      </c>
      <c r="P71" s="59">
        <f>+VLOOKUP(B71,'[1]m codes'!$A:$B,2,0)</f>
        <v>200032242</v>
      </c>
      <c r="Q71" s="60">
        <f t="shared" si="8"/>
        <v>0</v>
      </c>
    </row>
    <row r="72" spans="1:17" s="59" customFormat="1" ht="14.25" x14ac:dyDescent="0.2">
      <c r="A72" s="50">
        <f t="shared" si="9"/>
        <v>11</v>
      </c>
      <c r="B72" s="51" t="s">
        <v>115</v>
      </c>
      <c r="C72" s="52" t="s">
        <v>49</v>
      </c>
      <c r="D72" s="142"/>
      <c r="E72" s="142"/>
      <c r="F72" s="142"/>
      <c r="G72" s="142"/>
      <c r="H72" s="142"/>
      <c r="I72" s="55"/>
      <c r="J72" s="53"/>
      <c r="K72" s="56"/>
      <c r="L72" s="56"/>
      <c r="M72" s="53"/>
      <c r="N72" s="57"/>
      <c r="O72" s="58">
        <f t="shared" si="7"/>
        <v>0</v>
      </c>
      <c r="P72" s="59">
        <f>+VLOOKUP(B72,'[1]m codes'!$A:$B,2,0)</f>
        <v>200030320</v>
      </c>
      <c r="Q72" s="60">
        <f t="shared" si="8"/>
        <v>0</v>
      </c>
    </row>
    <row r="73" spans="1:17" s="59" customFormat="1" ht="14.25" x14ac:dyDescent="0.2">
      <c r="A73" s="50">
        <f t="shared" si="9"/>
        <v>12</v>
      </c>
      <c r="B73" s="51" t="s">
        <v>116</v>
      </c>
      <c r="C73" s="52" t="s">
        <v>49</v>
      </c>
      <c r="D73" s="142"/>
      <c r="E73" s="142"/>
      <c r="F73" s="142"/>
      <c r="G73" s="142"/>
      <c r="H73" s="142"/>
      <c r="I73" s="55"/>
      <c r="J73" s="53"/>
      <c r="K73" s="56"/>
      <c r="L73" s="56"/>
      <c r="M73" s="53"/>
      <c r="N73" s="57"/>
      <c r="O73" s="58">
        <f t="shared" si="7"/>
        <v>0</v>
      </c>
      <c r="P73" s="59">
        <f>+VLOOKUP(B73,'[1]m codes'!$A:$B,2,0)</f>
        <v>200032243</v>
      </c>
      <c r="Q73" s="60">
        <f t="shared" si="8"/>
        <v>0</v>
      </c>
    </row>
    <row r="74" spans="1:17" s="59" customFormat="1" ht="14.25" x14ac:dyDescent="0.2">
      <c r="A74" s="50">
        <f t="shared" si="9"/>
        <v>13</v>
      </c>
      <c r="B74" s="51" t="s">
        <v>117</v>
      </c>
      <c r="C74" s="52" t="s">
        <v>49</v>
      </c>
      <c r="D74" s="142"/>
      <c r="E74" s="142"/>
      <c r="F74" s="142"/>
      <c r="G74" s="142"/>
      <c r="H74" s="142"/>
      <c r="I74" s="55"/>
      <c r="J74" s="53"/>
      <c r="K74" s="56"/>
      <c r="L74" s="56"/>
      <c r="M74" s="53"/>
      <c r="N74" s="57"/>
      <c r="O74" s="58">
        <f t="shared" si="7"/>
        <v>0</v>
      </c>
      <c r="P74" s="59">
        <f>+VLOOKUP(B74,'[1]m codes'!$A:$B,2,0)</f>
        <v>200030317</v>
      </c>
      <c r="Q74" s="60">
        <f t="shared" si="8"/>
        <v>0</v>
      </c>
    </row>
    <row r="75" spans="1:17" s="59" customFormat="1" ht="28.5" x14ac:dyDescent="0.2">
      <c r="A75" s="50">
        <f t="shared" si="9"/>
        <v>14</v>
      </c>
      <c r="B75" s="51" t="s">
        <v>118</v>
      </c>
      <c r="C75" s="52" t="s">
        <v>49</v>
      </c>
      <c r="D75" s="142"/>
      <c r="E75" s="142"/>
      <c r="F75" s="142"/>
      <c r="G75" s="142"/>
      <c r="H75" s="142"/>
      <c r="I75" s="55"/>
      <c r="J75" s="53"/>
      <c r="K75" s="56"/>
      <c r="L75" s="56"/>
      <c r="M75" s="53"/>
      <c r="N75" s="57"/>
      <c r="O75" s="58">
        <f t="shared" si="7"/>
        <v>0</v>
      </c>
      <c r="P75" s="59">
        <f>+VLOOKUP(B75,'[1]m codes'!$A:$B,2,0)</f>
        <v>200030315</v>
      </c>
      <c r="Q75" s="60">
        <f t="shared" si="8"/>
        <v>0</v>
      </c>
    </row>
    <row r="76" spans="1:17" s="59" customFormat="1" ht="28.5" x14ac:dyDescent="0.2">
      <c r="A76" s="50">
        <f t="shared" si="9"/>
        <v>15</v>
      </c>
      <c r="B76" s="51" t="s">
        <v>119</v>
      </c>
      <c r="C76" s="52" t="s">
        <v>49</v>
      </c>
      <c r="D76" s="142"/>
      <c r="E76" s="142"/>
      <c r="F76" s="142"/>
      <c r="G76" s="142"/>
      <c r="H76" s="142"/>
      <c r="I76" s="55"/>
      <c r="J76" s="53"/>
      <c r="K76" s="56"/>
      <c r="L76" s="56"/>
      <c r="M76" s="53"/>
      <c r="N76" s="57"/>
      <c r="O76" s="58">
        <f t="shared" si="7"/>
        <v>0</v>
      </c>
      <c r="P76" s="59">
        <f>+VLOOKUP(B76,'[1]m codes'!$A:$B,2,0)</f>
        <v>200030316</v>
      </c>
      <c r="Q76" s="60">
        <f t="shared" si="8"/>
        <v>0</v>
      </c>
    </row>
    <row r="77" spans="1:17" s="59" customFormat="1" ht="14.25" x14ac:dyDescent="0.2">
      <c r="A77" s="50">
        <f t="shared" si="9"/>
        <v>16</v>
      </c>
      <c r="B77" s="51" t="s">
        <v>120</v>
      </c>
      <c r="C77" s="52" t="s">
        <v>49</v>
      </c>
      <c r="D77" s="142"/>
      <c r="E77" s="142"/>
      <c r="F77" s="142"/>
      <c r="G77" s="142"/>
      <c r="H77" s="142"/>
      <c r="I77" s="55"/>
      <c r="J77" s="53"/>
      <c r="K77" s="56"/>
      <c r="L77" s="56"/>
      <c r="M77" s="53"/>
      <c r="N77" s="57"/>
      <c r="O77" s="58">
        <f t="shared" si="7"/>
        <v>0</v>
      </c>
      <c r="P77" s="59">
        <f>+VLOOKUP(B77,'[1]m codes'!$A:$B,2,0)</f>
        <v>200032247</v>
      </c>
      <c r="Q77" s="60">
        <f t="shared" si="8"/>
        <v>0</v>
      </c>
    </row>
    <row r="78" spans="1:17" s="59" customFormat="1" ht="14.25" x14ac:dyDescent="0.2">
      <c r="A78" s="50">
        <f t="shared" si="9"/>
        <v>17</v>
      </c>
      <c r="B78" s="51" t="s">
        <v>121</v>
      </c>
      <c r="C78" s="52" t="s">
        <v>49</v>
      </c>
      <c r="D78" s="142"/>
      <c r="E78" s="142"/>
      <c r="F78" s="142"/>
      <c r="G78" s="142"/>
      <c r="H78" s="142"/>
      <c r="I78" s="55"/>
      <c r="J78" s="53"/>
      <c r="K78" s="56"/>
      <c r="L78" s="56"/>
      <c r="M78" s="53"/>
      <c r="N78" s="57"/>
      <c r="O78" s="58">
        <f t="shared" si="7"/>
        <v>0</v>
      </c>
      <c r="P78" s="59">
        <f>+VLOOKUP(B78,'[1]m codes'!$A:$B,2,0)</f>
        <v>200032246</v>
      </c>
      <c r="Q78" s="60">
        <f t="shared" si="8"/>
        <v>0</v>
      </c>
    </row>
    <row r="79" spans="1:17" s="59" customFormat="1" ht="14.25" x14ac:dyDescent="0.2">
      <c r="A79" s="50">
        <f t="shared" si="9"/>
        <v>18</v>
      </c>
      <c r="B79" s="51" t="s">
        <v>122</v>
      </c>
      <c r="C79" s="52" t="s">
        <v>49</v>
      </c>
      <c r="D79" s="142"/>
      <c r="E79" s="142"/>
      <c r="F79" s="142"/>
      <c r="G79" s="142"/>
      <c r="H79" s="142"/>
      <c r="I79" s="55"/>
      <c r="J79" s="53"/>
      <c r="K79" s="56"/>
      <c r="L79" s="56"/>
      <c r="M79" s="53"/>
      <c r="N79" s="57"/>
      <c r="O79" s="58">
        <f t="shared" si="7"/>
        <v>0</v>
      </c>
      <c r="P79" s="59">
        <f>+VLOOKUP(B79,'[1]m codes'!$A:$B,2,0)</f>
        <v>200032245</v>
      </c>
      <c r="Q79" s="60">
        <f t="shared" si="8"/>
        <v>0</v>
      </c>
    </row>
    <row r="80" spans="1:17" s="59" customFormat="1" ht="28.5" x14ac:dyDescent="0.2">
      <c r="A80" s="50">
        <f t="shared" si="9"/>
        <v>19</v>
      </c>
      <c r="B80" s="51" t="s">
        <v>123</v>
      </c>
      <c r="C80" s="52" t="s">
        <v>49</v>
      </c>
      <c r="D80" s="142" t="s">
        <v>200</v>
      </c>
      <c r="E80" s="142"/>
      <c r="F80" s="142"/>
      <c r="G80" s="142"/>
      <c r="H80" s="142"/>
      <c r="I80" s="55">
        <v>1</v>
      </c>
      <c r="J80" s="53"/>
      <c r="K80" s="56"/>
      <c r="L80" s="56"/>
      <c r="M80" s="53"/>
      <c r="N80" s="57"/>
      <c r="O80" s="58">
        <f t="shared" si="7"/>
        <v>0</v>
      </c>
      <c r="P80" s="59">
        <f>+VLOOKUP(B80,'[1]m codes'!$A:$B,2,0)</f>
        <v>200030319</v>
      </c>
      <c r="Q80" s="60">
        <f t="shared" si="8"/>
        <v>0</v>
      </c>
    </row>
    <row r="81" spans="1:17" s="59" customFormat="1" ht="14.25" x14ac:dyDescent="0.2">
      <c r="A81" s="50">
        <f t="shared" si="9"/>
        <v>20</v>
      </c>
      <c r="B81" s="51" t="s">
        <v>124</v>
      </c>
      <c r="C81" s="52" t="s">
        <v>49</v>
      </c>
      <c r="D81" s="142"/>
      <c r="E81" s="142"/>
      <c r="F81" s="142"/>
      <c r="G81" s="142"/>
      <c r="H81" s="142"/>
      <c r="I81" s="55"/>
      <c r="J81" s="53"/>
      <c r="K81" s="56"/>
      <c r="L81" s="56"/>
      <c r="M81" s="53"/>
      <c r="N81" s="57"/>
      <c r="O81" s="58">
        <f t="shared" si="7"/>
        <v>0</v>
      </c>
      <c r="P81" s="59">
        <f>+VLOOKUP(B81,'[1]m codes'!$A:$B,2,0)</f>
        <v>200032244</v>
      </c>
      <c r="Q81" s="60">
        <f t="shared" si="8"/>
        <v>0</v>
      </c>
    </row>
    <row r="82" spans="1:17" s="59" customFormat="1" ht="28.5" x14ac:dyDescent="0.2">
      <c r="A82" s="50">
        <f t="shared" si="9"/>
        <v>21</v>
      </c>
      <c r="B82" s="51" t="s">
        <v>125</v>
      </c>
      <c r="C82" s="52" t="s">
        <v>49</v>
      </c>
      <c r="D82" s="142" t="s">
        <v>201</v>
      </c>
      <c r="E82" s="142"/>
      <c r="F82" s="142"/>
      <c r="G82" s="142"/>
      <c r="H82" s="142"/>
      <c r="I82" s="55">
        <v>1</v>
      </c>
      <c r="J82" s="53"/>
      <c r="K82" s="56"/>
      <c r="L82" s="56"/>
      <c r="M82" s="53"/>
      <c r="N82" s="57"/>
      <c r="O82" s="58">
        <f t="shared" si="7"/>
        <v>0</v>
      </c>
      <c r="P82" s="59">
        <f>+VLOOKUP(B82,'[1]m codes'!$A:$B,2,0)</f>
        <v>200030318</v>
      </c>
      <c r="Q82" s="60">
        <f t="shared" si="8"/>
        <v>0</v>
      </c>
    </row>
    <row r="83" spans="1:17" s="59" customFormat="1" ht="14.25" x14ac:dyDescent="0.2">
      <c r="A83" s="50">
        <f t="shared" si="9"/>
        <v>22</v>
      </c>
      <c r="B83" s="51" t="s">
        <v>126</v>
      </c>
      <c r="C83" s="52" t="s">
        <v>49</v>
      </c>
      <c r="D83" s="142"/>
      <c r="E83" s="142"/>
      <c r="F83" s="142"/>
      <c r="G83" s="142"/>
      <c r="H83" s="142"/>
      <c r="I83" s="55"/>
      <c r="J83" s="53"/>
      <c r="K83" s="56"/>
      <c r="L83" s="56"/>
      <c r="M83" s="53"/>
      <c r="N83" s="57"/>
      <c r="O83" s="58">
        <f t="shared" si="7"/>
        <v>0</v>
      </c>
      <c r="P83" s="59">
        <f>+VLOOKUP(B83,'[1]m codes'!$A:$B,2,0)</f>
        <v>200032249</v>
      </c>
      <c r="Q83" s="60">
        <f t="shared" si="8"/>
        <v>0</v>
      </c>
    </row>
    <row r="84" spans="1:17" s="59" customFormat="1" ht="28.5" x14ac:dyDescent="0.2">
      <c r="A84" s="50">
        <f t="shared" si="9"/>
        <v>23</v>
      </c>
      <c r="B84" s="51" t="s">
        <v>127</v>
      </c>
      <c r="C84" s="52" t="s">
        <v>49</v>
      </c>
      <c r="D84" s="142"/>
      <c r="E84" s="142"/>
      <c r="F84" s="142"/>
      <c r="G84" s="142"/>
      <c r="H84" s="142"/>
      <c r="I84" s="55"/>
      <c r="J84" s="53"/>
      <c r="K84" s="56"/>
      <c r="L84" s="56"/>
      <c r="M84" s="53"/>
      <c r="N84" s="57"/>
      <c r="O84" s="58">
        <f t="shared" si="7"/>
        <v>0</v>
      </c>
      <c r="P84" s="59">
        <f>+VLOOKUP(B84,'[1]m codes'!$A:$B,2,0)</f>
        <v>200030326</v>
      </c>
      <c r="Q84" s="60">
        <f t="shared" si="8"/>
        <v>0</v>
      </c>
    </row>
    <row r="85" spans="1:17" s="59" customFormat="1" ht="14.25" x14ac:dyDescent="0.2">
      <c r="A85" s="50">
        <f t="shared" si="9"/>
        <v>24</v>
      </c>
      <c r="B85" s="51" t="s">
        <v>128</v>
      </c>
      <c r="C85" s="52" t="s">
        <v>49</v>
      </c>
      <c r="D85" s="142"/>
      <c r="E85" s="142"/>
      <c r="F85" s="142"/>
      <c r="G85" s="142"/>
      <c r="H85" s="142"/>
      <c r="I85" s="55"/>
      <c r="J85" s="53"/>
      <c r="K85" s="56"/>
      <c r="L85" s="56"/>
      <c r="M85" s="53"/>
      <c r="N85" s="57"/>
      <c r="O85" s="58">
        <f t="shared" si="7"/>
        <v>0</v>
      </c>
      <c r="P85" s="59">
        <f>+VLOOKUP(B85,'[1]m codes'!$A:$B,2,0)</f>
        <v>200032248</v>
      </c>
      <c r="Q85" s="60">
        <f t="shared" si="8"/>
        <v>0</v>
      </c>
    </row>
    <row r="86" spans="1:17" s="59" customFormat="1" ht="28.5" x14ac:dyDescent="0.2">
      <c r="A86" s="50">
        <f t="shared" si="9"/>
        <v>25</v>
      </c>
      <c r="B86" s="51" t="s">
        <v>129</v>
      </c>
      <c r="C86" s="52" t="s">
        <v>49</v>
      </c>
      <c r="D86" s="142"/>
      <c r="E86" s="142"/>
      <c r="F86" s="142"/>
      <c r="G86" s="142"/>
      <c r="H86" s="142"/>
      <c r="I86" s="55"/>
      <c r="J86" s="53"/>
      <c r="K86" s="56"/>
      <c r="L86" s="56"/>
      <c r="M86" s="53"/>
      <c r="N86" s="57"/>
      <c r="O86" s="58">
        <f t="shared" si="7"/>
        <v>0</v>
      </c>
      <c r="P86" s="59">
        <f>+VLOOKUP(B86,'[1]m codes'!$A:$B,2,0)</f>
        <v>200030325</v>
      </c>
      <c r="Q86" s="60">
        <f t="shared" si="8"/>
        <v>0</v>
      </c>
    </row>
    <row r="87" spans="1:17" s="59" customFormat="1" ht="28.5" x14ac:dyDescent="0.2">
      <c r="A87" s="50">
        <f t="shared" si="9"/>
        <v>26</v>
      </c>
      <c r="B87" s="51" t="s">
        <v>130</v>
      </c>
      <c r="C87" s="52" t="s">
        <v>49</v>
      </c>
      <c r="D87" s="142"/>
      <c r="E87" s="142"/>
      <c r="F87" s="142"/>
      <c r="G87" s="142"/>
      <c r="H87" s="142"/>
      <c r="I87" s="55"/>
      <c r="J87" s="53"/>
      <c r="K87" s="56"/>
      <c r="L87" s="56"/>
      <c r="M87" s="53"/>
      <c r="N87" s="57"/>
      <c r="O87" s="58">
        <f t="shared" si="7"/>
        <v>0</v>
      </c>
      <c r="P87" s="59">
        <f>+VLOOKUP(B87,'[1]m codes'!$A:$B,2,0)</f>
        <v>200030328</v>
      </c>
      <c r="Q87" s="60">
        <f t="shared" si="8"/>
        <v>0</v>
      </c>
    </row>
    <row r="88" spans="1:17" s="59" customFormat="1" ht="28.5" x14ac:dyDescent="0.2">
      <c r="A88" s="50">
        <f t="shared" si="9"/>
        <v>27</v>
      </c>
      <c r="B88" s="51" t="s">
        <v>131</v>
      </c>
      <c r="C88" s="52" t="s">
        <v>49</v>
      </c>
      <c r="D88" s="142"/>
      <c r="E88" s="142"/>
      <c r="F88" s="142"/>
      <c r="G88" s="142"/>
      <c r="H88" s="142"/>
      <c r="I88" s="55"/>
      <c r="J88" s="53"/>
      <c r="K88" s="56"/>
      <c r="L88" s="56"/>
      <c r="M88" s="53"/>
      <c r="N88" s="57"/>
      <c r="O88" s="58">
        <f t="shared" si="7"/>
        <v>0</v>
      </c>
      <c r="P88" s="59">
        <f>+VLOOKUP(B88,'[1]m codes'!$A:$B,2,0)</f>
        <v>200030327</v>
      </c>
      <c r="Q88" s="60">
        <f t="shared" si="8"/>
        <v>0</v>
      </c>
    </row>
    <row r="89" spans="1:17" s="59" customFormat="1" ht="14.25" x14ac:dyDescent="0.2">
      <c r="A89" s="50">
        <f t="shared" si="9"/>
        <v>28</v>
      </c>
      <c r="B89" s="51" t="s">
        <v>132</v>
      </c>
      <c r="C89" s="52" t="s">
        <v>49</v>
      </c>
      <c r="D89" s="142"/>
      <c r="E89" s="142"/>
      <c r="F89" s="142"/>
      <c r="G89" s="142"/>
      <c r="H89" s="142"/>
      <c r="I89" s="55"/>
      <c r="J89" s="53"/>
      <c r="K89" s="56"/>
      <c r="L89" s="56"/>
      <c r="M89" s="53"/>
      <c r="N89" s="57"/>
      <c r="O89" s="58">
        <f t="shared" si="7"/>
        <v>0</v>
      </c>
      <c r="P89" s="59">
        <f>+VLOOKUP(B89,'[1]m codes'!$A:$B,2,0)</f>
        <v>200034192</v>
      </c>
      <c r="Q89" s="60">
        <f t="shared" si="8"/>
        <v>0</v>
      </c>
    </row>
    <row r="90" spans="1:17" x14ac:dyDescent="0.25">
      <c r="A90" s="78" t="s">
        <v>133</v>
      </c>
      <c r="B90" s="79" t="s">
        <v>134</v>
      </c>
      <c r="C90" s="79"/>
      <c r="D90" s="142"/>
      <c r="E90" s="142"/>
      <c r="F90" s="142"/>
      <c r="G90" s="142"/>
      <c r="H90" s="142"/>
      <c r="I90" s="55"/>
      <c r="J90" s="82"/>
      <c r="K90" s="83"/>
      <c r="L90" s="83"/>
      <c r="M90" s="82"/>
      <c r="N90" s="84"/>
      <c r="O90" s="92"/>
      <c r="Q90" s="49"/>
    </row>
    <row r="91" spans="1:17" s="59" customFormat="1" ht="14.25" x14ac:dyDescent="0.2">
      <c r="A91" s="50">
        <v>1</v>
      </c>
      <c r="B91" s="51" t="s">
        <v>135</v>
      </c>
      <c r="C91" s="52" t="s">
        <v>49</v>
      </c>
      <c r="D91" s="142"/>
      <c r="E91" s="142"/>
      <c r="F91" s="142"/>
      <c r="G91" s="142"/>
      <c r="H91" s="142"/>
      <c r="I91" s="55"/>
      <c r="J91" s="53"/>
      <c r="K91" s="56"/>
      <c r="L91" s="56"/>
      <c r="M91" s="53"/>
      <c r="N91" s="57"/>
      <c r="O91" s="58">
        <f t="shared" ref="O91:O98" si="10">SUM(K91:N91)</f>
        <v>0</v>
      </c>
      <c r="P91" s="59">
        <f>+VLOOKUP(B91,'[1]m codes'!$A:$B,2,0)</f>
        <v>200032193</v>
      </c>
      <c r="Q91" s="60">
        <f t="shared" ref="Q91:Q98" si="11">+O91-F91</f>
        <v>0</v>
      </c>
    </row>
    <row r="92" spans="1:17" s="59" customFormat="1" ht="14.25" x14ac:dyDescent="0.2">
      <c r="A92" s="50">
        <f>+A91+1</f>
        <v>2</v>
      </c>
      <c r="B92" s="51" t="s">
        <v>136</v>
      </c>
      <c r="C92" s="52" t="s">
        <v>49</v>
      </c>
      <c r="D92" s="142"/>
      <c r="E92" s="142"/>
      <c r="F92" s="142"/>
      <c r="G92" s="142"/>
      <c r="H92" s="142"/>
      <c r="I92" s="55"/>
      <c r="J92" s="53"/>
      <c r="K92" s="56"/>
      <c r="L92" s="56"/>
      <c r="M92" s="53"/>
      <c r="N92" s="57"/>
      <c r="O92" s="58">
        <f t="shared" si="10"/>
        <v>0</v>
      </c>
      <c r="P92" s="59">
        <f>+VLOOKUP(B92,'[1]m codes'!$A:$B,2,0)</f>
        <v>200032195</v>
      </c>
      <c r="Q92" s="60">
        <f t="shared" si="11"/>
        <v>0</v>
      </c>
    </row>
    <row r="93" spans="1:17" s="59" customFormat="1" ht="14.25" x14ac:dyDescent="0.2">
      <c r="A93" s="50">
        <f t="shared" ref="A93:A98" si="12">+A92+1</f>
        <v>3</v>
      </c>
      <c r="B93" s="51" t="s">
        <v>137</v>
      </c>
      <c r="C93" s="52" t="s">
        <v>49</v>
      </c>
      <c r="D93" s="142"/>
      <c r="E93" s="142"/>
      <c r="F93" s="142"/>
      <c r="G93" s="142"/>
      <c r="H93" s="142"/>
      <c r="I93" s="55"/>
      <c r="J93" s="53"/>
      <c r="K93" s="56"/>
      <c r="L93" s="56"/>
      <c r="M93" s="53"/>
      <c r="N93" s="57"/>
      <c r="O93" s="58">
        <f t="shared" si="10"/>
        <v>0</v>
      </c>
      <c r="P93" s="59">
        <f>+VLOOKUP(B93,'[1]m codes'!$A:$B,2,0)</f>
        <v>200032196</v>
      </c>
      <c r="Q93" s="60">
        <f t="shared" si="11"/>
        <v>0</v>
      </c>
    </row>
    <row r="94" spans="1:17" s="59" customFormat="1" ht="14.25" x14ac:dyDescent="0.2">
      <c r="A94" s="50">
        <f t="shared" si="12"/>
        <v>4</v>
      </c>
      <c r="B94" s="51" t="s">
        <v>138</v>
      </c>
      <c r="C94" s="52" t="s">
        <v>49</v>
      </c>
      <c r="D94" s="142"/>
      <c r="E94" s="142"/>
      <c r="F94" s="142"/>
      <c r="G94" s="142"/>
      <c r="H94" s="142"/>
      <c r="I94" s="55"/>
      <c r="J94" s="53"/>
      <c r="K94" s="56"/>
      <c r="L94" s="56"/>
      <c r="M94" s="53"/>
      <c r="N94" s="57"/>
      <c r="O94" s="58">
        <f t="shared" si="10"/>
        <v>0</v>
      </c>
      <c r="P94" s="59">
        <f>+VLOOKUP(B94,'[1]m codes'!$A:$B,2,0)</f>
        <v>200032194</v>
      </c>
      <c r="Q94" s="60">
        <f t="shared" si="11"/>
        <v>0</v>
      </c>
    </row>
    <row r="95" spans="1:17" s="59" customFormat="1" ht="28.5" x14ac:dyDescent="0.2">
      <c r="A95" s="50">
        <f t="shared" si="12"/>
        <v>5</v>
      </c>
      <c r="B95" s="51" t="s">
        <v>139</v>
      </c>
      <c r="C95" s="52" t="s">
        <v>49</v>
      </c>
      <c r="D95" s="142"/>
      <c r="E95" s="142"/>
      <c r="F95" s="142"/>
      <c r="G95" s="142"/>
      <c r="H95" s="142"/>
      <c r="I95" s="55"/>
      <c r="J95" s="53"/>
      <c r="K95" s="56"/>
      <c r="L95" s="56"/>
      <c r="M95" s="53"/>
      <c r="N95" s="57"/>
      <c r="O95" s="58">
        <f t="shared" si="10"/>
        <v>0</v>
      </c>
      <c r="P95" s="59">
        <f>+VLOOKUP(B95,'[1]m codes'!$A:$B,2,0)</f>
        <v>200030270</v>
      </c>
      <c r="Q95" s="60">
        <f t="shared" si="11"/>
        <v>0</v>
      </c>
    </row>
    <row r="96" spans="1:17" s="59" customFormat="1" ht="14.25" x14ac:dyDescent="0.2">
      <c r="A96" s="50">
        <f t="shared" si="12"/>
        <v>6</v>
      </c>
      <c r="B96" s="51" t="s">
        <v>140</v>
      </c>
      <c r="C96" s="52" t="s">
        <v>49</v>
      </c>
      <c r="D96" s="142"/>
      <c r="E96" s="142"/>
      <c r="F96" s="142"/>
      <c r="G96" s="142"/>
      <c r="H96" s="142"/>
      <c r="I96" s="55"/>
      <c r="J96" s="53"/>
      <c r="K96" s="56"/>
      <c r="L96" s="56"/>
      <c r="M96" s="53"/>
      <c r="N96" s="57"/>
      <c r="O96" s="58">
        <f t="shared" si="10"/>
        <v>0</v>
      </c>
      <c r="P96" s="59">
        <f>+VLOOKUP(B96,'[1]m codes'!$A:$B,2,0)</f>
        <v>200032197</v>
      </c>
      <c r="Q96" s="60">
        <f t="shared" si="11"/>
        <v>0</v>
      </c>
    </row>
    <row r="97" spans="1:17" s="59" customFormat="1" ht="28.5" x14ac:dyDescent="0.2">
      <c r="A97" s="50">
        <f t="shared" si="12"/>
        <v>7</v>
      </c>
      <c r="B97" s="51" t="s">
        <v>141</v>
      </c>
      <c r="C97" s="52" t="s">
        <v>49</v>
      </c>
      <c r="D97" s="142"/>
      <c r="E97" s="142"/>
      <c r="F97" s="142"/>
      <c r="G97" s="142"/>
      <c r="H97" s="142"/>
      <c r="I97" s="55"/>
      <c r="J97" s="53"/>
      <c r="K97" s="56"/>
      <c r="L97" s="56"/>
      <c r="M97" s="53"/>
      <c r="N97" s="57"/>
      <c r="O97" s="58">
        <f t="shared" si="10"/>
        <v>0</v>
      </c>
      <c r="P97" s="59">
        <f>+VLOOKUP(B97,'[1]m codes'!$A:$B,2,0)</f>
        <v>200030275</v>
      </c>
      <c r="Q97" s="60">
        <f t="shared" si="11"/>
        <v>0</v>
      </c>
    </row>
    <row r="98" spans="1:17" s="59" customFormat="1" ht="28.5" x14ac:dyDescent="0.2">
      <c r="A98" s="50">
        <f t="shared" si="12"/>
        <v>8</v>
      </c>
      <c r="B98" s="51" t="s">
        <v>142</v>
      </c>
      <c r="C98" s="52" t="s">
        <v>49</v>
      </c>
      <c r="D98" s="142"/>
      <c r="E98" s="142"/>
      <c r="F98" s="142"/>
      <c r="G98" s="142"/>
      <c r="H98" s="142"/>
      <c r="I98" s="55"/>
      <c r="J98" s="53"/>
      <c r="K98" s="56"/>
      <c r="L98" s="56"/>
      <c r="M98" s="53"/>
      <c r="N98" s="57"/>
      <c r="O98" s="58">
        <f t="shared" si="10"/>
        <v>0</v>
      </c>
      <c r="P98" s="59">
        <f>+VLOOKUP(B98,'[1]m codes'!$A:$B,2,0)</f>
        <v>200030276</v>
      </c>
      <c r="Q98" s="60">
        <f t="shared" si="11"/>
        <v>0</v>
      </c>
    </row>
    <row r="99" spans="1:17" x14ac:dyDescent="0.25">
      <c r="A99" s="78" t="s">
        <v>143</v>
      </c>
      <c r="B99" s="79" t="s">
        <v>144</v>
      </c>
      <c r="C99" s="79"/>
      <c r="D99" s="142"/>
      <c r="E99" s="142"/>
      <c r="F99" s="142"/>
      <c r="G99" s="142"/>
      <c r="H99" s="142"/>
      <c r="I99" s="55"/>
      <c r="J99" s="82"/>
      <c r="K99" s="83"/>
      <c r="L99" s="83"/>
      <c r="M99" s="82"/>
      <c r="N99" s="84"/>
      <c r="O99" s="92"/>
      <c r="Q99" s="49"/>
    </row>
    <row r="100" spans="1:17" s="59" customFormat="1" ht="14.25" x14ac:dyDescent="0.2">
      <c r="A100" s="50">
        <v>1</v>
      </c>
      <c r="B100" s="51" t="s">
        <v>145</v>
      </c>
      <c r="C100" s="52" t="s">
        <v>49</v>
      </c>
      <c r="D100" s="142"/>
      <c r="E100" s="142"/>
      <c r="F100" s="142"/>
      <c r="G100" s="142"/>
      <c r="H100" s="142"/>
      <c r="I100" s="55"/>
      <c r="J100" s="53"/>
      <c r="K100" s="56"/>
      <c r="L100" s="56"/>
      <c r="M100" s="53"/>
      <c r="N100" s="57"/>
      <c r="O100" s="58">
        <f t="shared" ref="O100:O106" si="13">SUM(K100:N100)</f>
        <v>0</v>
      </c>
      <c r="P100" s="59">
        <f>+VLOOKUP(B100,'[1]m codes'!$A:$B,2,0)</f>
        <v>200030266</v>
      </c>
      <c r="Q100" s="60">
        <f t="shared" ref="Q100:Q106" si="14">+O100-F100</f>
        <v>0</v>
      </c>
    </row>
    <row r="101" spans="1:17" s="59" customFormat="1" ht="14.25" x14ac:dyDescent="0.2">
      <c r="A101" s="50">
        <f>+A100+1</f>
        <v>2</v>
      </c>
      <c r="B101" s="51" t="s">
        <v>146</v>
      </c>
      <c r="C101" s="52" t="s">
        <v>49</v>
      </c>
      <c r="D101" s="142"/>
      <c r="E101" s="142"/>
      <c r="F101" s="142"/>
      <c r="G101" s="142"/>
      <c r="H101" s="142"/>
      <c r="I101" s="55"/>
      <c r="J101" s="53"/>
      <c r="K101" s="56"/>
      <c r="L101" s="56"/>
      <c r="M101" s="53"/>
      <c r="N101" s="57"/>
      <c r="O101" s="58">
        <f t="shared" si="13"/>
        <v>0</v>
      </c>
      <c r="P101" s="59">
        <f>+VLOOKUP(B101,'[1]m codes'!$A:$B,2,0)</f>
        <v>200030267</v>
      </c>
      <c r="Q101" s="60">
        <f t="shared" si="14"/>
        <v>0</v>
      </c>
    </row>
    <row r="102" spans="1:17" s="59" customFormat="1" ht="14.25" x14ac:dyDescent="0.2">
      <c r="A102" s="50">
        <f t="shared" ref="A102:A106" si="15">+A101+1</f>
        <v>3</v>
      </c>
      <c r="B102" s="51" t="s">
        <v>147</v>
      </c>
      <c r="C102" s="52" t="s">
        <v>49</v>
      </c>
      <c r="D102" s="142"/>
      <c r="E102" s="142"/>
      <c r="F102" s="142"/>
      <c r="G102" s="142"/>
      <c r="H102" s="142"/>
      <c r="I102" s="55"/>
      <c r="J102" s="53"/>
      <c r="K102" s="56"/>
      <c r="L102" s="56"/>
      <c r="M102" s="53"/>
      <c r="N102" s="57"/>
      <c r="O102" s="58">
        <f t="shared" si="13"/>
        <v>0</v>
      </c>
      <c r="P102" s="59">
        <f>+VLOOKUP(B102,'[1]m codes'!$A:$B,2,0)</f>
        <v>200030268</v>
      </c>
      <c r="Q102" s="60">
        <f t="shared" si="14"/>
        <v>0</v>
      </c>
    </row>
    <row r="103" spans="1:17" s="59" customFormat="1" ht="28.5" x14ac:dyDescent="0.2">
      <c r="A103" s="50">
        <f t="shared" si="15"/>
        <v>4</v>
      </c>
      <c r="B103" s="51" t="s">
        <v>148</v>
      </c>
      <c r="C103" s="52" t="s">
        <v>49</v>
      </c>
      <c r="D103" s="142"/>
      <c r="E103" s="142"/>
      <c r="F103" s="142"/>
      <c r="G103" s="142"/>
      <c r="H103" s="142"/>
      <c r="I103" s="55"/>
      <c r="J103" s="53"/>
      <c r="K103" s="56"/>
      <c r="L103" s="56"/>
      <c r="M103" s="53"/>
      <c r="N103" s="57"/>
      <c r="O103" s="58">
        <f t="shared" si="13"/>
        <v>0</v>
      </c>
      <c r="P103" s="59">
        <f>+VLOOKUP(B103,'[1]m codes'!$A:$B,2,0)</f>
        <v>200030269</v>
      </c>
      <c r="Q103" s="60">
        <f t="shared" si="14"/>
        <v>0</v>
      </c>
    </row>
    <row r="104" spans="1:17" s="59" customFormat="1" ht="28.5" x14ac:dyDescent="0.2">
      <c r="A104" s="50">
        <f t="shared" si="15"/>
        <v>5</v>
      </c>
      <c r="B104" s="51" t="s">
        <v>149</v>
      </c>
      <c r="C104" s="52" t="s">
        <v>49</v>
      </c>
      <c r="D104" s="142"/>
      <c r="E104" s="142"/>
      <c r="F104" s="142"/>
      <c r="G104" s="142"/>
      <c r="H104" s="142"/>
      <c r="I104" s="55"/>
      <c r="J104" s="53"/>
      <c r="K104" s="56"/>
      <c r="L104" s="56"/>
      <c r="M104" s="53"/>
      <c r="N104" s="57"/>
      <c r="O104" s="58">
        <f t="shared" si="13"/>
        <v>0</v>
      </c>
      <c r="P104" s="59">
        <f>+VLOOKUP(B104,'[1]m codes'!$A:$B,2,0)</f>
        <v>200030271</v>
      </c>
      <c r="Q104" s="60">
        <f t="shared" si="14"/>
        <v>0</v>
      </c>
    </row>
    <row r="105" spans="1:17" s="59" customFormat="1" ht="28.5" x14ac:dyDescent="0.2">
      <c r="A105" s="50">
        <f t="shared" si="15"/>
        <v>6</v>
      </c>
      <c r="B105" s="51" t="s">
        <v>150</v>
      </c>
      <c r="C105" s="52" t="s">
        <v>49</v>
      </c>
      <c r="D105" s="142"/>
      <c r="E105" s="142"/>
      <c r="F105" s="142"/>
      <c r="G105" s="142"/>
      <c r="H105" s="142"/>
      <c r="I105" s="55"/>
      <c r="J105" s="53"/>
      <c r="K105" s="56"/>
      <c r="L105" s="56"/>
      <c r="M105" s="53"/>
      <c r="N105" s="57"/>
      <c r="O105" s="58">
        <f t="shared" si="13"/>
        <v>0</v>
      </c>
      <c r="P105" s="59">
        <f>+VLOOKUP(B105,'[1]m codes'!$A:$B,2,0)</f>
        <v>200030272</v>
      </c>
      <c r="Q105" s="60">
        <f t="shared" si="14"/>
        <v>0</v>
      </c>
    </row>
    <row r="106" spans="1:17" s="59" customFormat="1" ht="28.5" x14ac:dyDescent="0.2">
      <c r="A106" s="50">
        <f t="shared" si="15"/>
        <v>7</v>
      </c>
      <c r="B106" s="51" t="s">
        <v>151</v>
      </c>
      <c r="C106" s="52" t="s">
        <v>49</v>
      </c>
      <c r="D106" s="142"/>
      <c r="E106" s="142"/>
      <c r="F106" s="142"/>
      <c r="G106" s="142"/>
      <c r="H106" s="142"/>
      <c r="I106" s="55"/>
      <c r="J106" s="53"/>
      <c r="K106" s="56"/>
      <c r="L106" s="56"/>
      <c r="M106" s="53"/>
      <c r="N106" s="57"/>
      <c r="O106" s="58">
        <f t="shared" si="13"/>
        <v>0</v>
      </c>
      <c r="P106" s="59">
        <f>+VLOOKUP(B106,'[1]m codes'!$A:$B,2,0)</f>
        <v>200030274</v>
      </c>
      <c r="Q106" s="60">
        <f t="shared" si="14"/>
        <v>0</v>
      </c>
    </row>
    <row r="107" spans="1:17" ht="20.25" customHeight="1" x14ac:dyDescent="0.25">
      <c r="A107" s="78" t="s">
        <v>152</v>
      </c>
      <c r="B107" s="79" t="s">
        <v>153</v>
      </c>
      <c r="C107" s="79"/>
      <c r="D107" s="142"/>
      <c r="E107" s="142"/>
      <c r="F107" s="142"/>
      <c r="G107" s="142"/>
      <c r="H107" s="142"/>
      <c r="I107" s="55"/>
      <c r="J107" s="82"/>
      <c r="K107" s="83"/>
      <c r="L107" s="83"/>
      <c r="M107" s="82"/>
      <c r="N107" s="84"/>
      <c r="O107" s="92"/>
      <c r="Q107" s="49"/>
    </row>
    <row r="108" spans="1:17" s="96" customFormat="1" ht="36" customHeight="1" x14ac:dyDescent="0.2">
      <c r="A108" s="95">
        <v>1</v>
      </c>
      <c r="B108" s="51" t="s">
        <v>154</v>
      </c>
      <c r="C108" s="52" t="s">
        <v>49</v>
      </c>
      <c r="D108" s="142" t="s">
        <v>202</v>
      </c>
      <c r="E108" s="142"/>
      <c r="F108" s="142"/>
      <c r="G108" s="142"/>
      <c r="H108" s="142"/>
      <c r="I108" s="55">
        <v>35</v>
      </c>
      <c r="J108" s="53"/>
      <c r="K108" s="56"/>
      <c r="L108" s="56"/>
      <c r="M108" s="53"/>
      <c r="N108" s="57"/>
      <c r="O108" s="88">
        <f>SUM(K108:N108)</f>
        <v>0</v>
      </c>
      <c r="P108" s="96">
        <f>+VLOOKUP(B108,'[1]m codes'!$A:$B,2,0)</f>
        <v>200030277</v>
      </c>
      <c r="Q108" s="60">
        <f>+O108-F108</f>
        <v>0</v>
      </c>
    </row>
    <row r="109" spans="1:17" s="59" customFormat="1" ht="14.25" x14ac:dyDescent="0.2">
      <c r="A109" s="50">
        <f>+A108+1</f>
        <v>2</v>
      </c>
      <c r="B109" s="51" t="s">
        <v>155</v>
      </c>
      <c r="C109" s="52" t="s">
        <v>49</v>
      </c>
      <c r="D109" s="142"/>
      <c r="E109" s="142"/>
      <c r="F109" s="142"/>
      <c r="G109" s="142"/>
      <c r="H109" s="142"/>
      <c r="I109" s="55"/>
      <c r="J109" s="53"/>
      <c r="K109" s="56"/>
      <c r="L109" s="56"/>
      <c r="M109" s="53"/>
      <c r="N109" s="57"/>
      <c r="O109" s="58">
        <f>SUM(K109:N109)</f>
        <v>0</v>
      </c>
      <c r="P109" s="59">
        <f>+VLOOKUP(B109,'[1]m codes'!$A:$B,2,0)</f>
        <v>200030278</v>
      </c>
      <c r="Q109" s="60">
        <f>+O109-F109</f>
        <v>0</v>
      </c>
    </row>
    <row r="110" spans="1:17" s="59" customFormat="1" ht="14.25" x14ac:dyDescent="0.2">
      <c r="A110" s="50">
        <f t="shared" ref="A110:A112" si="16">+A109+1</f>
        <v>3</v>
      </c>
      <c r="B110" s="51" t="s">
        <v>156</v>
      </c>
      <c r="C110" s="52" t="s">
        <v>49</v>
      </c>
      <c r="D110" s="142"/>
      <c r="E110" s="142"/>
      <c r="F110" s="142"/>
      <c r="G110" s="142"/>
      <c r="H110" s="142"/>
      <c r="I110" s="55"/>
      <c r="J110" s="53"/>
      <c r="K110" s="56"/>
      <c r="L110" s="56"/>
      <c r="M110" s="53"/>
      <c r="N110" s="57"/>
      <c r="O110" s="58">
        <f>SUM(K110:N110)</f>
        <v>0</v>
      </c>
      <c r="P110" s="59">
        <f>+VLOOKUP(B110,'[1]m codes'!$A:$B,2,0)</f>
        <v>200030279</v>
      </c>
      <c r="Q110" s="60">
        <f>+O110-F110</f>
        <v>0</v>
      </c>
    </row>
    <row r="111" spans="1:17" s="59" customFormat="1" ht="14.25" x14ac:dyDescent="0.2">
      <c r="A111" s="50">
        <f t="shared" si="16"/>
        <v>4</v>
      </c>
      <c r="B111" s="51" t="s">
        <v>157</v>
      </c>
      <c r="C111" s="52" t="s">
        <v>49</v>
      </c>
      <c r="D111" s="142"/>
      <c r="E111" s="142"/>
      <c r="F111" s="142"/>
      <c r="G111" s="142"/>
      <c r="H111" s="142"/>
      <c r="I111" s="55"/>
      <c r="J111" s="53"/>
      <c r="K111" s="56"/>
      <c r="L111" s="56"/>
      <c r="M111" s="53"/>
      <c r="N111" s="57"/>
      <c r="O111" s="58">
        <f>SUM(K111:N111)</f>
        <v>0</v>
      </c>
      <c r="P111" s="59">
        <f>+VLOOKUP(B111,'[1]m codes'!$A:$B,2,0)</f>
        <v>200030280</v>
      </c>
      <c r="Q111" s="60">
        <f>+O111-F111</f>
        <v>0</v>
      </c>
    </row>
    <row r="112" spans="1:17" s="59" customFormat="1" ht="14.25" x14ac:dyDescent="0.2">
      <c r="A112" s="50">
        <f t="shared" si="16"/>
        <v>5</v>
      </c>
      <c r="B112" s="51" t="s">
        <v>158</v>
      </c>
      <c r="C112" s="52" t="s">
        <v>49</v>
      </c>
      <c r="D112" s="142"/>
      <c r="E112" s="142"/>
      <c r="F112" s="142"/>
      <c r="G112" s="142"/>
      <c r="H112" s="142"/>
      <c r="I112" s="55"/>
      <c r="J112" s="53"/>
      <c r="K112" s="56"/>
      <c r="L112" s="56"/>
      <c r="M112" s="53"/>
      <c r="N112" s="57"/>
      <c r="O112" s="58">
        <f>SUM(K112:N112)</f>
        <v>0</v>
      </c>
      <c r="P112" s="59">
        <f>+VLOOKUP(B112,'[1]m codes'!$A:$B,2,0)</f>
        <v>200030282</v>
      </c>
      <c r="Q112" s="60">
        <f>+O112-F112</f>
        <v>0</v>
      </c>
    </row>
    <row r="113" spans="1:17" x14ac:dyDescent="0.25">
      <c r="A113" s="105"/>
      <c r="B113" s="106"/>
      <c r="C113" s="106"/>
      <c r="D113" s="105"/>
      <c r="E113" s="105"/>
      <c r="F113" s="105"/>
      <c r="G113" s="105"/>
      <c r="H113" s="105"/>
      <c r="I113" s="107"/>
      <c r="J113" s="106"/>
      <c r="K113" s="108"/>
      <c r="L113" s="109"/>
      <c r="M113" s="109"/>
      <c r="N113" s="110"/>
      <c r="O113" s="106"/>
      <c r="Q113" s="111"/>
    </row>
    <row r="114" spans="1:17" x14ac:dyDescent="0.25">
      <c r="A114" s="105"/>
      <c r="B114" s="106"/>
      <c r="C114" s="106"/>
      <c r="D114" s="105"/>
      <c r="E114" s="105"/>
      <c r="F114" s="105"/>
      <c r="G114" s="105"/>
      <c r="H114" s="105"/>
      <c r="I114" s="107"/>
      <c r="J114" s="106"/>
      <c r="K114" s="108"/>
      <c r="L114" s="109"/>
      <c r="M114" s="109"/>
      <c r="N114" s="110"/>
      <c r="O114" s="106"/>
      <c r="Q114" s="111"/>
    </row>
    <row r="115" spans="1:17" x14ac:dyDescent="0.25">
      <c r="A115" s="105"/>
      <c r="B115" s="106"/>
      <c r="C115" s="106"/>
      <c r="D115" s="105"/>
      <c r="E115" s="105"/>
      <c r="F115" s="105"/>
      <c r="G115" s="105"/>
      <c r="H115" s="105"/>
      <c r="I115" s="107"/>
      <c r="J115" s="106"/>
      <c r="K115" s="108"/>
      <c r="L115" s="109"/>
      <c r="M115" s="109"/>
      <c r="N115" s="110"/>
      <c r="O115" s="106"/>
      <c r="Q115" s="111"/>
    </row>
    <row r="116" spans="1:17" s="116" customFormat="1" ht="14.25" x14ac:dyDescent="0.25">
      <c r="A116" s="131" t="s">
        <v>180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12"/>
      <c r="L116" s="113"/>
      <c r="M116" s="113"/>
      <c r="N116" s="114"/>
      <c r="O116" s="115"/>
      <c r="Q116" s="117"/>
    </row>
    <row r="119" spans="1:17" x14ac:dyDescent="0.25">
      <c r="B119" s="118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19" t="s">
        <v>189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18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18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18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18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18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18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18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18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18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18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18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18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18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18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18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18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18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18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18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18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18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18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18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18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18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18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18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18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18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18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18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18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18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18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18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18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18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18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18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18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 Sheet</vt:lpstr>
      <vt:lpstr>Details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2024-12-19T09:07:03Z</dcterms:modified>
</cp:coreProperties>
</file>