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firstSheet="2" activeTab="7"/>
  </bookViews>
  <sheets>
    <sheet name="PR ENTERPRISES" sheetId="8" r:id="rId1"/>
    <sheet name="SHRUSTI INTERIOR BRAHUPUR" sheetId="9" r:id="rId2"/>
    <sheet name="SARAY JAMMUVARI AJADI " sheetId="6" r:id="rId3"/>
    <sheet name="khayathi enterprises" sheetId="7" r:id="rId4"/>
    <sheet name="padampur" sheetId="5" r:id="rId5"/>
    <sheet name="MANDHA BHOJI" sheetId="4" r:id="rId6"/>
    <sheet name="aurangabad" sheetId="3" r:id="rId7"/>
    <sheet name="Sakra" sheetId="2"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s>
  <definedNames>
    <definedName name="\0" localSheetId="0">#REF!</definedName>
    <definedName name="\0">#REF!</definedName>
    <definedName name="\1" localSheetId="0">#REF!</definedName>
    <definedName name="\1">#REF!</definedName>
    <definedName name="\a" localSheetId="0">'[1]SUMMARY(E)'!#REF!</definedName>
    <definedName name="\a">'[1]SUMMARY(E)'!#REF!</definedName>
    <definedName name="\b">#N/A</definedName>
    <definedName name="\C" localSheetId="0">#REF!</definedName>
    <definedName name="\C">#REF!</definedName>
    <definedName name="\d">#N/A</definedName>
    <definedName name="\E" localSheetId="0">#REF!</definedName>
    <definedName name="\E">#REF!</definedName>
    <definedName name="\f">#N/A</definedName>
    <definedName name="\g" localSheetId="0">#REF!</definedName>
    <definedName name="\g">#REF!</definedName>
    <definedName name="\h">#N/A</definedName>
    <definedName name="\i">#N/A</definedName>
    <definedName name="\j">#N/A</definedName>
    <definedName name="\m">#N/A</definedName>
    <definedName name="\O" localSheetId="0">[2]mech!#REF!</definedName>
    <definedName name="\O">[2]mech!#REF!</definedName>
    <definedName name="\p" localSheetId="0">#REF!</definedName>
    <definedName name="\p">#REF!</definedName>
    <definedName name="\q">#N/A</definedName>
    <definedName name="\R" localSheetId="0">[2]mech!#REF!</definedName>
    <definedName name="\R">[2]mech!#REF!</definedName>
    <definedName name="\s">#N/A</definedName>
    <definedName name="\t" localSheetId="0">#REF!</definedName>
    <definedName name="\t">#REF!</definedName>
    <definedName name="\V" localSheetId="0">[2]mech!#REF!</definedName>
    <definedName name="\V">[2]mech!#REF!</definedName>
    <definedName name="\w" localSheetId="0">#REF!</definedName>
    <definedName name="\w">#REF!</definedName>
    <definedName name="\z">#N/A</definedName>
    <definedName name="___________________________A65537" localSheetId="0">#REF!</definedName>
    <definedName name="___________________________A65537">#REF!</definedName>
    <definedName name="___________________________ABM10" localSheetId="0">#REF!</definedName>
    <definedName name="___________________________ABM10">#REF!</definedName>
    <definedName name="___________________________ABM40" localSheetId="0">#REF!</definedName>
    <definedName name="___________________________ABM40">#REF!</definedName>
    <definedName name="___________________________ABM6" localSheetId="0">#REF!</definedName>
    <definedName name="___________________________ABM6">#REF!</definedName>
    <definedName name="___________________________ACB20" localSheetId="0">#REF!</definedName>
    <definedName name="___________________________ACB20">#REF!</definedName>
    <definedName name="___________________________ACR10" localSheetId="0">#REF!</definedName>
    <definedName name="___________________________ACR10">#REF!</definedName>
    <definedName name="___________________________ACR20" localSheetId="0">#REF!</definedName>
    <definedName name="___________________________ACR20">#REF!</definedName>
    <definedName name="___________________________AGG6" localSheetId="0">#REF!</definedName>
    <definedName name="___________________________AGG6">#REF!</definedName>
    <definedName name="___________________________AWM10" localSheetId="0">#REF!</definedName>
    <definedName name="___________________________AWM10">#REF!</definedName>
    <definedName name="___________________________AWM40" localSheetId="0">#REF!</definedName>
    <definedName name="___________________________AWM40">#REF!</definedName>
    <definedName name="___________________________AWM6" localSheetId="0">#REF!</definedName>
    <definedName name="___________________________AWM6">#REF!</definedName>
    <definedName name="___________________________CDG100" localSheetId="0">#REF!</definedName>
    <definedName name="___________________________CDG100">#REF!</definedName>
    <definedName name="___________________________CDG250" localSheetId="0">#REF!</definedName>
    <definedName name="___________________________CDG250">#REF!</definedName>
    <definedName name="___________________________CDG50" localSheetId="0">#REF!</definedName>
    <definedName name="___________________________CDG50">#REF!</definedName>
    <definedName name="___________________________CDG500" localSheetId="0">#REF!</definedName>
    <definedName name="___________________________CDG500">#REF!</definedName>
    <definedName name="___________________________CRN3" localSheetId="0">#REF!</definedName>
    <definedName name="___________________________CRN3">#REF!</definedName>
    <definedName name="___________________________CRN35" localSheetId="0">#REF!</definedName>
    <definedName name="___________________________CRN35">#REF!</definedName>
    <definedName name="___________________________CRN80" localSheetId="0">#REF!</definedName>
    <definedName name="___________________________CRN80">#REF!</definedName>
    <definedName name="___________________________DOZ50" localSheetId="0">#REF!</definedName>
    <definedName name="___________________________DOZ50">#REF!</definedName>
    <definedName name="___________________________DOZ80" localSheetId="0">#REF!</definedName>
    <definedName name="___________________________DOZ80">#REF!</definedName>
    <definedName name="___________________________ExV200" localSheetId="0">#REF!</definedName>
    <definedName name="___________________________ExV200">#REF!</definedName>
    <definedName name="___________________________GEN325" localSheetId="0">#REF!</definedName>
    <definedName name="___________________________GEN325">#REF!</definedName>
    <definedName name="___________________________GEN380" localSheetId="0">#REF!</definedName>
    <definedName name="___________________________GEN380">#REF!</definedName>
    <definedName name="___________________________GSB1" localSheetId="0">#REF!</definedName>
    <definedName name="___________________________GSB1">#REF!</definedName>
    <definedName name="___________________________GSB2" localSheetId="0">#REF!</definedName>
    <definedName name="___________________________GSB2">#REF!</definedName>
    <definedName name="___________________________GSB3" localSheetId="0">#REF!</definedName>
    <definedName name="___________________________GSB3">#REF!</definedName>
    <definedName name="___________________________HMP1" localSheetId="0">#REF!</definedName>
    <definedName name="___________________________HMP1">#REF!</definedName>
    <definedName name="___________________________HMP2" localSheetId="0">#REF!</definedName>
    <definedName name="___________________________HMP2">#REF!</definedName>
    <definedName name="___________________________HMP3" localSheetId="0">#REF!</definedName>
    <definedName name="___________________________HMP3">#REF!</definedName>
    <definedName name="___________________________HMP4" localSheetId="0">#REF!</definedName>
    <definedName name="___________________________HMP4">#REF!</definedName>
    <definedName name="___________________________MIX10" localSheetId="0">#REF!</definedName>
    <definedName name="___________________________MIX10">#REF!</definedName>
    <definedName name="___________________________MIX15" localSheetId="0">#REF!</definedName>
    <definedName name="___________________________MIX15">#REF!</definedName>
    <definedName name="___________________________MIX20" localSheetId="0">#REF!</definedName>
    <definedName name="___________________________MIX20">#REF!</definedName>
    <definedName name="___________________________MIX25" localSheetId="0">#REF!</definedName>
    <definedName name="___________________________MIX25">#REF!</definedName>
    <definedName name="___________________________MIX30" localSheetId="0">#REF!</definedName>
    <definedName name="___________________________MIX30">#REF!</definedName>
    <definedName name="___________________________MIX35" localSheetId="0">#REF!</definedName>
    <definedName name="___________________________MIX35">#REF!</definedName>
    <definedName name="___________________________MIX40" localSheetId="0">#REF!</definedName>
    <definedName name="___________________________MIX40">#REF!</definedName>
    <definedName name="___________________________MUR5" localSheetId="0">#REF!</definedName>
    <definedName name="___________________________MUR5">#REF!</definedName>
    <definedName name="___________________________MUR8" localSheetId="0">#REF!</definedName>
    <definedName name="___________________________MUR8">#REF!</definedName>
    <definedName name="___________________________OPC43" localSheetId="0">#REF!</definedName>
    <definedName name="___________________________OPC43">#REF!</definedName>
    <definedName name="___________________________TIP1" localSheetId="0">#REF!</definedName>
    <definedName name="___________________________TIP1">#REF!</definedName>
    <definedName name="__________________________A65537" localSheetId="0">#REF!</definedName>
    <definedName name="__________________________A65537">#REF!</definedName>
    <definedName name="__________________________ABM10" localSheetId="0">#REF!</definedName>
    <definedName name="__________________________ABM10">#REF!</definedName>
    <definedName name="__________________________ABM40" localSheetId="0">#REF!</definedName>
    <definedName name="__________________________ABM40">#REF!</definedName>
    <definedName name="__________________________ABM6" localSheetId="0">#REF!</definedName>
    <definedName name="__________________________ABM6">#REF!</definedName>
    <definedName name="__________________________ACB10" localSheetId="0">#REF!</definedName>
    <definedName name="__________________________ACB10">#REF!</definedName>
    <definedName name="__________________________ACB20" localSheetId="0">#REF!</definedName>
    <definedName name="__________________________ACB20">#REF!</definedName>
    <definedName name="__________________________ACR10" localSheetId="0">#REF!</definedName>
    <definedName name="__________________________ACR10">#REF!</definedName>
    <definedName name="__________________________ACR20" localSheetId="0">#REF!</definedName>
    <definedName name="__________________________ACR20">#REF!</definedName>
    <definedName name="__________________________AGG6" localSheetId="0">#REF!</definedName>
    <definedName name="__________________________AGG6">#REF!</definedName>
    <definedName name="__________________________ARV8040">'[3]ANAL-PUMP HOUSE'!$I$55</definedName>
    <definedName name="__________________________AWM10" localSheetId="0">#REF!</definedName>
    <definedName name="__________________________AWM10">#REF!</definedName>
    <definedName name="__________________________AWM40" localSheetId="0">#REF!</definedName>
    <definedName name="__________________________AWM40">#REF!</definedName>
    <definedName name="__________________________AWM6" localSheetId="0">#REF!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0">#REF!</definedName>
    <definedName name="__________________________CDG100">#REF!</definedName>
    <definedName name="__________________________CDG250" localSheetId="0">#REF!</definedName>
    <definedName name="__________________________CDG250">#REF!</definedName>
    <definedName name="__________________________CDG50" localSheetId="0">#REF!</definedName>
    <definedName name="__________________________CDG50">#REF!</definedName>
    <definedName name="__________________________CDG500" localSheetId="0">#REF!</definedName>
    <definedName name="__________________________CDG500">#REF!</definedName>
    <definedName name="__________________________CEM53" localSheetId="0">#REF!</definedName>
    <definedName name="__________________________CEM53">#REF!</definedName>
    <definedName name="__________________________CRN3" localSheetId="0">#REF!</definedName>
    <definedName name="__________________________CRN3">#REF!</definedName>
    <definedName name="__________________________CRN35" localSheetId="0">#REF!</definedName>
    <definedName name="__________________________CRN35">#REF!</definedName>
    <definedName name="__________________________CRN80" localSheetId="0">#REF!</definedName>
    <definedName name="__________________________CRN80">#REF!</definedName>
    <definedName name="__________________________DOZ50" localSheetId="0">#REF!</definedName>
    <definedName name="__________________________DOZ50">#REF!</definedName>
    <definedName name="__________________________DOZ80" localSheetId="0">#REF!</definedName>
    <definedName name="__________________________DOZ80">#REF!</definedName>
    <definedName name="__________________________ExV200" localSheetId="0">#REF!</definedName>
    <definedName name="__________________________ExV200">#REF!</definedName>
    <definedName name="__________________________GEN100" localSheetId="0">#REF!</definedName>
    <definedName name="__________________________GEN100">#REF!</definedName>
    <definedName name="__________________________GEN250" localSheetId="0">#REF!</definedName>
    <definedName name="__________________________GEN250">#REF!</definedName>
    <definedName name="__________________________GEN325" localSheetId="0">#REF!</definedName>
    <definedName name="__________________________GEN325">#REF!</definedName>
    <definedName name="__________________________GEN380" localSheetId="0">#REF!</definedName>
    <definedName name="__________________________GEN380">#REF!</definedName>
    <definedName name="__________________________GSB1" localSheetId="0">#REF!</definedName>
    <definedName name="__________________________GSB1">#REF!</definedName>
    <definedName name="__________________________GSB2" localSheetId="0">#REF!</definedName>
    <definedName name="__________________________GSB2">#REF!</definedName>
    <definedName name="__________________________GSB3" localSheetId="0">#REF!</definedName>
    <definedName name="__________________________GSB3">#REF!</definedName>
    <definedName name="__________________________HMP1" localSheetId="0">#REF!</definedName>
    <definedName name="__________________________HMP1">#REF!</definedName>
    <definedName name="__________________________HMP2" localSheetId="0">#REF!</definedName>
    <definedName name="__________________________HMP2">#REF!</definedName>
    <definedName name="__________________________HMP3" localSheetId="0">#REF!</definedName>
    <definedName name="__________________________HMP3">#REF!</definedName>
    <definedName name="__________________________HMP4" localSheetId="0">#REF!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 localSheetId="0">#REF!</definedName>
    <definedName name="__________________________MIX10">#REF!</definedName>
    <definedName name="__________________________MIX15" localSheetId="0">#REF!</definedName>
    <definedName name="__________________________MIX15">#REF!</definedName>
    <definedName name="__________________________MIX15150" localSheetId="0">'[4]Mix Design'!#REF!</definedName>
    <definedName name="__________________________MIX15150">'[4]Mix Design'!#REF!</definedName>
    <definedName name="__________________________MIX1540">'[4]Mix Design'!$P$11</definedName>
    <definedName name="__________________________MIX1580" localSheetId="0">'[4]Mix Design'!#REF!</definedName>
    <definedName name="__________________________MIX1580">'[4]Mix Design'!#REF!</definedName>
    <definedName name="__________________________MIX2">'[5]Mix Design'!$P$12</definedName>
    <definedName name="__________________________MIX20" localSheetId="0">#REF!</definedName>
    <definedName name="__________________________MIX20">#REF!</definedName>
    <definedName name="__________________________MIX2020">'[4]Mix Design'!$P$12</definedName>
    <definedName name="__________________________MIX2040">'[4]Mix Design'!$P$13</definedName>
    <definedName name="__________________________MIX25" localSheetId="0">#REF!</definedName>
    <definedName name="__________________________MIX25">#REF!</definedName>
    <definedName name="__________________________MIX2540">'[4]Mix Design'!$P$15</definedName>
    <definedName name="__________________________Mix255">'[6]Mix Design'!$P$13</definedName>
    <definedName name="__________________________MIX30" localSheetId="0">#REF!</definedName>
    <definedName name="__________________________MIX30">#REF!</definedName>
    <definedName name="__________________________MIX35" localSheetId="0">#REF!</definedName>
    <definedName name="__________________________MIX35">#REF!</definedName>
    <definedName name="__________________________MIX40" localSheetId="0">#REF!</definedName>
    <definedName name="__________________________MIX40">#REF!</definedName>
    <definedName name="__________________________MIX45" localSheetId="0">'[4]Mix Design'!#REF!</definedName>
    <definedName name="__________________________MIX45">'[4]Mix Design'!#REF!</definedName>
    <definedName name="__________________________MUR5" localSheetId="0">#REF!</definedName>
    <definedName name="__________________________MUR5">#REF!</definedName>
    <definedName name="__________________________MUR8" localSheetId="0">#REF!</definedName>
    <definedName name="__________________________MUR8">#REF!</definedName>
    <definedName name="__________________________OPC43" localSheetId="0">#REF!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 localSheetId="0">#REF!</definedName>
    <definedName name="__________________________TIP1">#REF!</definedName>
    <definedName name="__________________________TIP2" localSheetId="0">#REF!</definedName>
    <definedName name="__________________________TIP2">#REF!</definedName>
    <definedName name="__________________________TIP3" localSheetId="0">#REF!</definedName>
    <definedName name="__________________________TIP3">#REF!</definedName>
    <definedName name="_________________________A65537" localSheetId="0">#REF!</definedName>
    <definedName name="_________________________A65537">#REF!</definedName>
    <definedName name="_________________________ABM10" localSheetId="0">#REF!</definedName>
    <definedName name="_________________________ABM10">#REF!</definedName>
    <definedName name="_________________________ABM40" localSheetId="0">#REF!</definedName>
    <definedName name="_________________________ABM40">#REF!</definedName>
    <definedName name="_________________________ABM6" localSheetId="0">#REF!</definedName>
    <definedName name="_________________________ABM6">#REF!</definedName>
    <definedName name="_________________________ACB10" localSheetId="0">#REF!</definedName>
    <definedName name="_________________________ACB10">#REF!</definedName>
    <definedName name="_________________________ACB20" localSheetId="0">#REF!</definedName>
    <definedName name="_________________________ACB20">#REF!</definedName>
    <definedName name="_________________________ACR10" localSheetId="0">#REF!</definedName>
    <definedName name="_________________________ACR10">#REF!</definedName>
    <definedName name="_________________________ACR20" localSheetId="0">#REF!</definedName>
    <definedName name="_________________________ACR20">#REF!</definedName>
    <definedName name="_________________________AGG6" localSheetId="0">#REF!</definedName>
    <definedName name="_________________________AGG6">#REF!</definedName>
    <definedName name="_________________________AWM10" localSheetId="0">#REF!</definedName>
    <definedName name="_________________________AWM10">#REF!</definedName>
    <definedName name="_________________________AWM40" localSheetId="0">#REF!</definedName>
    <definedName name="_________________________AWM40">#REF!</definedName>
    <definedName name="_________________________AWM6" localSheetId="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0">#REF!</definedName>
    <definedName name="_________________________CDG100">#REF!</definedName>
    <definedName name="_________________________CDG250" localSheetId="0">#REF!</definedName>
    <definedName name="_________________________CDG250">#REF!</definedName>
    <definedName name="_________________________CDG50" localSheetId="0">#REF!</definedName>
    <definedName name="_________________________CDG50">#REF!</definedName>
    <definedName name="_________________________CDG500" localSheetId="0">#REF!</definedName>
    <definedName name="_________________________CDG500">#REF!</definedName>
    <definedName name="_________________________CEM53" localSheetId="0">#REF!</definedName>
    <definedName name="_________________________CEM53">#REF!</definedName>
    <definedName name="_________________________CRN3" localSheetId="0">#REF!</definedName>
    <definedName name="_________________________CRN3">#REF!</definedName>
    <definedName name="_________________________CRN35" localSheetId="0">#REF!</definedName>
    <definedName name="_________________________CRN35">#REF!</definedName>
    <definedName name="_________________________CRN80" localSheetId="0">#REF!</definedName>
    <definedName name="_________________________CRN80">#REF!</definedName>
    <definedName name="_________________________DOZ50" localSheetId="0">#REF!</definedName>
    <definedName name="_________________________DOZ50">#REF!</definedName>
    <definedName name="_________________________DOZ80" localSheetId="0">#REF!</definedName>
    <definedName name="_________________________DOZ80">#REF!</definedName>
    <definedName name="_________________________ExV200" localSheetId="0">#REF!</definedName>
    <definedName name="_________________________ExV200">#REF!</definedName>
    <definedName name="_________________________GEN100" localSheetId="0">#REF!</definedName>
    <definedName name="_________________________GEN100">#REF!</definedName>
    <definedName name="_________________________GEN250" localSheetId="0">#REF!</definedName>
    <definedName name="_________________________GEN250">#REF!</definedName>
    <definedName name="_________________________GEN325" localSheetId="0">#REF!</definedName>
    <definedName name="_________________________GEN325">#REF!</definedName>
    <definedName name="_________________________GEN380" localSheetId="0">#REF!</definedName>
    <definedName name="_________________________GEN380">#REF!</definedName>
    <definedName name="_________________________GSB1" localSheetId="0">#REF!</definedName>
    <definedName name="_________________________GSB1">#REF!</definedName>
    <definedName name="_________________________GSB2" localSheetId="0">#REF!</definedName>
    <definedName name="_________________________GSB2">#REF!</definedName>
    <definedName name="_________________________GSB3" localSheetId="0">#REF!</definedName>
    <definedName name="_________________________GSB3">#REF!</definedName>
    <definedName name="_________________________HMP1" localSheetId="0">#REF!</definedName>
    <definedName name="_________________________HMP1">#REF!</definedName>
    <definedName name="_________________________HMP2" localSheetId="0">#REF!</definedName>
    <definedName name="_________________________HMP2">#REF!</definedName>
    <definedName name="_________________________HMP3" localSheetId="0">#REF!</definedName>
    <definedName name="_________________________HMP3">#REF!</definedName>
    <definedName name="_________________________HMP4" localSheetId="0">#REF!</definedName>
    <definedName name="_________________________HMP4">#REF!</definedName>
    <definedName name="_________________________III7">"$C4.$#REF!$#REF!"</definedName>
    <definedName name="_________________________MIX10" localSheetId="0">#REF!</definedName>
    <definedName name="_________________________MIX10">#REF!</definedName>
    <definedName name="_________________________MIX15" localSheetId="0">#REF!</definedName>
    <definedName name="_________________________MIX15">#REF!</definedName>
    <definedName name="_________________________MIX15150" localSheetId="0">'[4]Mix Design'!#REF!</definedName>
    <definedName name="_________________________MIX15150">'[4]Mix Design'!#REF!</definedName>
    <definedName name="_________________________MIX1540">'[4]Mix Design'!$P$11</definedName>
    <definedName name="_________________________MIX1580" localSheetId="0">'[4]Mix Design'!#REF!</definedName>
    <definedName name="_________________________MIX1580">'[4]Mix Design'!#REF!</definedName>
    <definedName name="_________________________MIX2">'[5]Mix Design'!$P$12</definedName>
    <definedName name="_________________________MIX20" localSheetId="0">#REF!</definedName>
    <definedName name="_________________________MIX20">#REF!</definedName>
    <definedName name="_________________________MIX2020">'[4]Mix Design'!$P$12</definedName>
    <definedName name="_________________________MIX2040">'[4]Mix Design'!$P$13</definedName>
    <definedName name="_________________________MIX25" localSheetId="0">#REF!</definedName>
    <definedName name="_________________________MIX25">#REF!</definedName>
    <definedName name="_________________________MIX2540">'[4]Mix Design'!$P$15</definedName>
    <definedName name="_________________________Mix255">'[6]Mix Design'!$P$13</definedName>
    <definedName name="_________________________MIX30" localSheetId="0">#REF!</definedName>
    <definedName name="_________________________MIX30">#REF!</definedName>
    <definedName name="_________________________MIX35" localSheetId="0">#REF!</definedName>
    <definedName name="_________________________MIX35">#REF!</definedName>
    <definedName name="_________________________MIX40" localSheetId="0">#REF!</definedName>
    <definedName name="_________________________MIX40">#REF!</definedName>
    <definedName name="_________________________MIX45" localSheetId="0">'[4]Mix Design'!#REF!</definedName>
    <definedName name="_________________________MIX45">'[4]Mix Design'!#REF!</definedName>
    <definedName name="_________________________MUR5" localSheetId="0">#REF!</definedName>
    <definedName name="_________________________MUR5">#REF!</definedName>
    <definedName name="_________________________MUR8" localSheetId="0">#REF!</definedName>
    <definedName name="_________________________MUR8">#REF!</definedName>
    <definedName name="_________________________OPC43" localSheetId="0">#REF!</definedName>
    <definedName name="_________________________OPC43">#REF!</definedName>
    <definedName name="_________________________SLV10025" localSheetId="0">'[7]ANAL-PIPE LINE'!#REF!</definedName>
    <definedName name="_________________________SLV10025">'[7]ANAL-PIPE LINE'!#REF!</definedName>
    <definedName name="_________________________TIP1" localSheetId="0">#REF!</definedName>
    <definedName name="_________________________TIP1">#REF!</definedName>
    <definedName name="_________________________TIP2" localSheetId="0">#REF!</definedName>
    <definedName name="_________________________TIP2">#REF!</definedName>
    <definedName name="_________________________TIP3" localSheetId="0">#REF!</definedName>
    <definedName name="_________________________TIP3">#REF!</definedName>
    <definedName name="________________________A65537" localSheetId="0">#REF!</definedName>
    <definedName name="________________________A65537">#REF!</definedName>
    <definedName name="________________________ABM10" localSheetId="0">#REF!</definedName>
    <definedName name="________________________ABM10">#REF!</definedName>
    <definedName name="________________________ABM40" localSheetId="0">#REF!</definedName>
    <definedName name="________________________ABM40">#REF!</definedName>
    <definedName name="________________________ABM6" localSheetId="0">#REF!</definedName>
    <definedName name="________________________ABM6">#REF!</definedName>
    <definedName name="________________________ACB10" localSheetId="0">#REF!</definedName>
    <definedName name="________________________ACB10">#REF!</definedName>
    <definedName name="________________________ACB20" localSheetId="0">#REF!</definedName>
    <definedName name="________________________ACB20">#REF!</definedName>
    <definedName name="________________________ACR10" localSheetId="0">#REF!</definedName>
    <definedName name="________________________ACR10">#REF!</definedName>
    <definedName name="________________________ACR20" localSheetId="0">#REF!</definedName>
    <definedName name="________________________ACR20">#REF!</definedName>
    <definedName name="________________________AGG6" localSheetId="0">#REF!</definedName>
    <definedName name="________________________AGG6">#REF!</definedName>
    <definedName name="________________________AWM10" localSheetId="0">#REF!</definedName>
    <definedName name="________________________AWM10">#REF!</definedName>
    <definedName name="________________________AWM40" localSheetId="0">#REF!</definedName>
    <definedName name="________________________AWM40">#REF!</definedName>
    <definedName name="________________________AWM6" localSheetId="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0">#REF!</definedName>
    <definedName name="________________________CDG100">#REF!</definedName>
    <definedName name="________________________CDG250" localSheetId="0">#REF!</definedName>
    <definedName name="________________________CDG250">#REF!</definedName>
    <definedName name="________________________CDG50" localSheetId="0">#REF!</definedName>
    <definedName name="________________________CDG50">#REF!</definedName>
    <definedName name="________________________CDG500" localSheetId="0">#REF!</definedName>
    <definedName name="________________________CDG500">#REF!</definedName>
    <definedName name="________________________CEM53" localSheetId="0">#REF!</definedName>
    <definedName name="________________________CEM53">#REF!</definedName>
    <definedName name="________________________CRN3" localSheetId="0">#REF!</definedName>
    <definedName name="________________________CRN3">#REF!</definedName>
    <definedName name="________________________CRN35" localSheetId="0">#REF!</definedName>
    <definedName name="________________________CRN35">#REF!</definedName>
    <definedName name="________________________CRN80" localSheetId="0">#REF!</definedName>
    <definedName name="________________________CRN80">#REF!</definedName>
    <definedName name="________________________DOZ50" localSheetId="0">#REF!</definedName>
    <definedName name="________________________DOZ50">#REF!</definedName>
    <definedName name="________________________DOZ80" localSheetId="0">#REF!</definedName>
    <definedName name="________________________DOZ80">#REF!</definedName>
    <definedName name="________________________ExV200" localSheetId="0">#REF!</definedName>
    <definedName name="________________________ExV200">#REF!</definedName>
    <definedName name="________________________GEN100" localSheetId="0">#REF!</definedName>
    <definedName name="________________________GEN100">#REF!</definedName>
    <definedName name="________________________GEN250" localSheetId="0">#REF!</definedName>
    <definedName name="________________________GEN250">#REF!</definedName>
    <definedName name="________________________GEN325" localSheetId="0">#REF!</definedName>
    <definedName name="________________________GEN325">#REF!</definedName>
    <definedName name="________________________GEN380" localSheetId="0">#REF!</definedName>
    <definedName name="________________________GEN380">#REF!</definedName>
    <definedName name="________________________GSB1" localSheetId="0">#REF!</definedName>
    <definedName name="________________________GSB1">#REF!</definedName>
    <definedName name="________________________GSB2" localSheetId="0">#REF!</definedName>
    <definedName name="________________________GSB2">#REF!</definedName>
    <definedName name="________________________GSB3" localSheetId="0">#REF!</definedName>
    <definedName name="________________________GSB3">#REF!</definedName>
    <definedName name="________________________HMP1" localSheetId="0">#REF!</definedName>
    <definedName name="________________________HMP1">#REF!</definedName>
    <definedName name="________________________HMP2" localSheetId="0">#REF!</definedName>
    <definedName name="________________________HMP2">#REF!</definedName>
    <definedName name="________________________HMP3" localSheetId="0">#REF!</definedName>
    <definedName name="________________________HMP3">#REF!</definedName>
    <definedName name="________________________HMP4" localSheetId="0">#REF!</definedName>
    <definedName name="________________________HMP4">#REF!</definedName>
    <definedName name="________________________III7">"$C4.$#REF!$#REF!"</definedName>
    <definedName name="________________________MIX10" localSheetId="0">#REF!</definedName>
    <definedName name="________________________MIX10">#REF!</definedName>
    <definedName name="________________________MIX15" localSheetId="0">#REF!</definedName>
    <definedName name="________________________MIX15">#REF!</definedName>
    <definedName name="________________________MIX15150" localSheetId="0">'[4]Mix Design'!#REF!</definedName>
    <definedName name="________________________MIX15150">'[4]Mix Design'!#REF!</definedName>
    <definedName name="________________________MIX1540">'[4]Mix Design'!$P$11</definedName>
    <definedName name="________________________MIX1580" localSheetId="0">'[4]Mix Design'!#REF!</definedName>
    <definedName name="________________________MIX1580">'[4]Mix Design'!#REF!</definedName>
    <definedName name="________________________MIX2">'[5]Mix Design'!$P$12</definedName>
    <definedName name="________________________MIX20" localSheetId="0">#REF!</definedName>
    <definedName name="________________________MIX20">#REF!</definedName>
    <definedName name="________________________MIX2020">'[4]Mix Design'!$P$12</definedName>
    <definedName name="________________________MIX2040">'[4]Mix Design'!$P$13</definedName>
    <definedName name="________________________MIX25" localSheetId="0">#REF!</definedName>
    <definedName name="________________________MIX25">#REF!</definedName>
    <definedName name="________________________MIX2540">'[4]Mix Design'!$P$15</definedName>
    <definedName name="________________________Mix255">'[6]Mix Design'!$P$13</definedName>
    <definedName name="________________________MIX30" localSheetId="0">#REF!</definedName>
    <definedName name="________________________MIX30">#REF!</definedName>
    <definedName name="________________________MIX35" localSheetId="0">#REF!</definedName>
    <definedName name="________________________MIX35">#REF!</definedName>
    <definedName name="________________________MIX40" localSheetId="0">#REF!</definedName>
    <definedName name="________________________MIX40">#REF!</definedName>
    <definedName name="________________________MIX45" localSheetId="0">'[4]Mix Design'!#REF!</definedName>
    <definedName name="________________________MIX45">'[4]Mix Design'!#REF!</definedName>
    <definedName name="________________________MUR5" localSheetId="0">#REF!</definedName>
    <definedName name="________________________MUR5">#REF!</definedName>
    <definedName name="________________________MUR8" localSheetId="0">#REF!</definedName>
    <definedName name="________________________MUR8">#REF!</definedName>
    <definedName name="________________________OPC43" localSheetId="0">#REF!</definedName>
    <definedName name="________________________OPC43">#REF!</definedName>
    <definedName name="________________________SLV10025" localSheetId="0">'[8]ANAL-PIPE LINE'!#REF!</definedName>
    <definedName name="________________________SLV10025">'[8]ANAL-PIPE LINE'!#REF!</definedName>
    <definedName name="________________________TIP1" localSheetId="0">#REF!</definedName>
    <definedName name="________________________TIP1">#REF!</definedName>
    <definedName name="________________________TIP2" localSheetId="0">#REF!</definedName>
    <definedName name="________________________TIP2">#REF!</definedName>
    <definedName name="________________________TIP3" localSheetId="0">#REF!</definedName>
    <definedName name="________________________TIP3">#REF!</definedName>
    <definedName name="_______________________A65537" localSheetId="0">#REF!</definedName>
    <definedName name="_______________________A65537">#REF!</definedName>
    <definedName name="_______________________ABM10" localSheetId="0">#REF!</definedName>
    <definedName name="_______________________ABM10">#REF!</definedName>
    <definedName name="_______________________ABM40" localSheetId="0">#REF!</definedName>
    <definedName name="_______________________ABM40">#REF!</definedName>
    <definedName name="_______________________ABM6" localSheetId="0">#REF!</definedName>
    <definedName name="_______________________ABM6">#REF!</definedName>
    <definedName name="_______________________ACB10" localSheetId="0">#REF!</definedName>
    <definedName name="_______________________ACB10">#REF!</definedName>
    <definedName name="_______________________ACB20" localSheetId="0">#REF!</definedName>
    <definedName name="_______________________ACB20">#REF!</definedName>
    <definedName name="_______________________ACR10" localSheetId="0">#REF!</definedName>
    <definedName name="_______________________ACR10">#REF!</definedName>
    <definedName name="_______________________ACR20" localSheetId="0">#REF!</definedName>
    <definedName name="_______________________ACR20">#REF!</definedName>
    <definedName name="_______________________AGG6" localSheetId="0">#REF!</definedName>
    <definedName name="_______________________AGG6">#REF!</definedName>
    <definedName name="_______________________AWM10" localSheetId="0">#REF!</definedName>
    <definedName name="_______________________AWM10">#REF!</definedName>
    <definedName name="_______________________AWM40" localSheetId="0">#REF!</definedName>
    <definedName name="_______________________AWM40">#REF!</definedName>
    <definedName name="_______________________AWM6" localSheetId="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0">#REF!</definedName>
    <definedName name="_______________________CDG100">#REF!</definedName>
    <definedName name="_______________________CDG250" localSheetId="0">#REF!</definedName>
    <definedName name="_______________________CDG250">#REF!</definedName>
    <definedName name="_______________________CDG50" localSheetId="0">#REF!</definedName>
    <definedName name="_______________________CDG50">#REF!</definedName>
    <definedName name="_______________________CDG500" localSheetId="0">#REF!</definedName>
    <definedName name="_______________________CDG500">#REF!</definedName>
    <definedName name="_______________________CEM53" localSheetId="0">#REF!</definedName>
    <definedName name="_______________________CEM53">#REF!</definedName>
    <definedName name="_______________________CRN3" localSheetId="0">#REF!</definedName>
    <definedName name="_______________________CRN3">#REF!</definedName>
    <definedName name="_______________________CRN35" localSheetId="0">#REF!</definedName>
    <definedName name="_______________________CRN35">#REF!</definedName>
    <definedName name="_______________________CRN80" localSheetId="0">#REF!</definedName>
    <definedName name="_______________________CRN80">#REF!</definedName>
    <definedName name="_______________________DOZ50" localSheetId="0">#REF!</definedName>
    <definedName name="_______________________DOZ50">#REF!</definedName>
    <definedName name="_______________________DOZ80" localSheetId="0">#REF!</definedName>
    <definedName name="_______________________DOZ80">#REF!</definedName>
    <definedName name="_______________________ExV200" localSheetId="0">#REF!</definedName>
    <definedName name="_______________________ExV200">#REF!</definedName>
    <definedName name="_______________________GEN100" localSheetId="0">#REF!</definedName>
    <definedName name="_______________________GEN100">#REF!</definedName>
    <definedName name="_______________________GEN250" localSheetId="0">#REF!</definedName>
    <definedName name="_______________________GEN250">#REF!</definedName>
    <definedName name="_______________________GEN325" localSheetId="0">#REF!</definedName>
    <definedName name="_______________________GEN325">#REF!</definedName>
    <definedName name="_______________________GEN380" localSheetId="0">#REF!</definedName>
    <definedName name="_______________________GEN380">#REF!</definedName>
    <definedName name="_______________________GSB1" localSheetId="0">#REF!</definedName>
    <definedName name="_______________________GSB1">#REF!</definedName>
    <definedName name="_______________________GSB2" localSheetId="0">#REF!</definedName>
    <definedName name="_______________________GSB2">#REF!</definedName>
    <definedName name="_______________________GSB3" localSheetId="0">#REF!</definedName>
    <definedName name="_______________________GSB3">#REF!</definedName>
    <definedName name="_______________________HMP1" localSheetId="0">#REF!</definedName>
    <definedName name="_______________________HMP1">#REF!</definedName>
    <definedName name="_______________________HMP2" localSheetId="0">#REF!</definedName>
    <definedName name="_______________________HMP2">#REF!</definedName>
    <definedName name="_______________________HMP3" localSheetId="0">#REF!</definedName>
    <definedName name="_______________________HMP3">#REF!</definedName>
    <definedName name="_______________________HMP4" localSheetId="0">#REF!</definedName>
    <definedName name="_______________________HMP4">#REF!</definedName>
    <definedName name="_______________________III7">"$C4.$#REF!$#REF!"</definedName>
    <definedName name="_______________________MIX10" localSheetId="0">#REF!</definedName>
    <definedName name="_______________________MIX10">#REF!</definedName>
    <definedName name="_______________________MIX15" localSheetId="0">#REF!</definedName>
    <definedName name="_______________________MIX15">#REF!</definedName>
    <definedName name="_______________________MIX15150" localSheetId="0">'[4]Mix Design'!#REF!</definedName>
    <definedName name="_______________________MIX15150">'[4]Mix Design'!#REF!</definedName>
    <definedName name="_______________________MIX1540">'[4]Mix Design'!$P$11</definedName>
    <definedName name="_______________________MIX1580" localSheetId="0">'[4]Mix Design'!#REF!</definedName>
    <definedName name="_______________________MIX1580">'[4]Mix Design'!#REF!</definedName>
    <definedName name="_______________________MIX2">'[5]Mix Design'!$P$12</definedName>
    <definedName name="_______________________MIX20" localSheetId="0">#REF!</definedName>
    <definedName name="_______________________MIX20">#REF!</definedName>
    <definedName name="_______________________MIX2020">'[4]Mix Design'!$P$12</definedName>
    <definedName name="_______________________MIX2040">'[4]Mix Design'!$P$13</definedName>
    <definedName name="_______________________MIX25" localSheetId="0">#REF!</definedName>
    <definedName name="_______________________MIX25">#REF!</definedName>
    <definedName name="_______________________MIX2540">'[4]Mix Design'!$P$15</definedName>
    <definedName name="_______________________Mix255">'[6]Mix Design'!$P$13</definedName>
    <definedName name="_______________________MIX30" localSheetId="0">#REF!</definedName>
    <definedName name="_______________________MIX30">#REF!</definedName>
    <definedName name="_______________________MIX35" localSheetId="0">#REF!</definedName>
    <definedName name="_______________________MIX35">#REF!</definedName>
    <definedName name="_______________________MIX40" localSheetId="0">#REF!</definedName>
    <definedName name="_______________________MIX40">#REF!</definedName>
    <definedName name="_______________________MIX45" localSheetId="0">'[4]Mix Design'!#REF!</definedName>
    <definedName name="_______________________MIX45">'[4]Mix Design'!#REF!</definedName>
    <definedName name="_______________________MUR5" localSheetId="0">#REF!</definedName>
    <definedName name="_______________________MUR5">#REF!</definedName>
    <definedName name="_______________________MUR8" localSheetId="0">#REF!</definedName>
    <definedName name="_______________________MUR8">#REF!</definedName>
    <definedName name="_______________________OPC43" localSheetId="0">#REF!</definedName>
    <definedName name="_______________________OPC43">#REF!</definedName>
    <definedName name="_______________________SLV10025" localSheetId="0">'[8]ANAL-PIPE LINE'!#REF!</definedName>
    <definedName name="_______________________SLV10025">'[8]ANAL-PIPE LINE'!#REF!</definedName>
    <definedName name="_______________________TIP1" localSheetId="0">#REF!</definedName>
    <definedName name="_______________________TIP1">#REF!</definedName>
    <definedName name="_______________________TIP2" localSheetId="0">#REF!</definedName>
    <definedName name="_______________________TIP2">#REF!</definedName>
    <definedName name="_______________________TIP3" localSheetId="0">#REF!</definedName>
    <definedName name="_______________________TIP3">#REF!</definedName>
    <definedName name="______________________A65537" localSheetId="0">#REF!</definedName>
    <definedName name="______________________A65537">#REF!</definedName>
    <definedName name="______________________ABM10" localSheetId="0">#REF!</definedName>
    <definedName name="______________________ABM10">#REF!</definedName>
    <definedName name="______________________ABM40" localSheetId="0">#REF!</definedName>
    <definedName name="______________________ABM40">#REF!</definedName>
    <definedName name="______________________ABM6" localSheetId="0">#REF!</definedName>
    <definedName name="______________________ABM6">#REF!</definedName>
    <definedName name="______________________ACB10" localSheetId="0">#REF!</definedName>
    <definedName name="______________________ACB10">#REF!</definedName>
    <definedName name="______________________ACB20" localSheetId="0">#REF!</definedName>
    <definedName name="______________________ACB20">#REF!</definedName>
    <definedName name="______________________ACR10" localSheetId="0">#REF!</definedName>
    <definedName name="______________________ACR10">#REF!</definedName>
    <definedName name="______________________ACR20" localSheetId="0">#REF!</definedName>
    <definedName name="______________________ACR20">#REF!</definedName>
    <definedName name="______________________AGG6" localSheetId="0">#REF!</definedName>
    <definedName name="______________________AGG6">#REF!</definedName>
    <definedName name="______________________AWM10" localSheetId="0">#REF!</definedName>
    <definedName name="______________________AWM10">#REF!</definedName>
    <definedName name="______________________AWM40" localSheetId="0">#REF!</definedName>
    <definedName name="______________________AWM40">#REF!</definedName>
    <definedName name="______________________AWM6" localSheetId="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0">#REF!</definedName>
    <definedName name="______________________CDG100">#REF!</definedName>
    <definedName name="______________________CDG250" localSheetId="0">#REF!</definedName>
    <definedName name="______________________CDG250">#REF!</definedName>
    <definedName name="______________________CDG50" localSheetId="0">#REF!</definedName>
    <definedName name="______________________CDG50">#REF!</definedName>
    <definedName name="______________________CDG500" localSheetId="0">#REF!</definedName>
    <definedName name="______________________CDG500">#REF!</definedName>
    <definedName name="______________________CEM53" localSheetId="0">#REF!</definedName>
    <definedName name="______________________CEM53">#REF!</definedName>
    <definedName name="______________________CRN3" localSheetId="0">#REF!</definedName>
    <definedName name="______________________CRN3">#REF!</definedName>
    <definedName name="______________________CRN35" localSheetId="0">#REF!</definedName>
    <definedName name="______________________CRN35">#REF!</definedName>
    <definedName name="______________________CRN80" localSheetId="0">#REF!</definedName>
    <definedName name="______________________CRN80">#REF!</definedName>
    <definedName name="______________________dec05" localSheetId="6" hidden="1">{"'Sheet1'!$A$4386:$N$4591"}</definedName>
    <definedName name="______________________dec05" localSheetId="0" hidden="1">{"'Sheet1'!$A$4386:$N$4591"}</definedName>
    <definedName name="______________________dec05" hidden="1">{"'Sheet1'!$A$4386:$N$4591"}</definedName>
    <definedName name="______________________DOZ50" localSheetId="0">#REF!</definedName>
    <definedName name="______________________DOZ50">#REF!</definedName>
    <definedName name="______________________DOZ80" localSheetId="0">#REF!</definedName>
    <definedName name="______________________DOZ80">#REF!</definedName>
    <definedName name="______________________EXC20">'[9]Rate Analysis '!$E$50</definedName>
    <definedName name="______________________ExV200" localSheetId="0">#REF!</definedName>
    <definedName name="______________________ExV200">#REF!</definedName>
    <definedName name="______________________GEN100" localSheetId="0">#REF!</definedName>
    <definedName name="______________________GEN100">#REF!</definedName>
    <definedName name="______________________GEN250" localSheetId="0">#REF!</definedName>
    <definedName name="______________________GEN250">#REF!</definedName>
    <definedName name="______________________GEN325" localSheetId="0">#REF!</definedName>
    <definedName name="______________________GEN325">#REF!</definedName>
    <definedName name="______________________GEN380" localSheetId="0">#REF!</definedName>
    <definedName name="______________________GEN380">#REF!</definedName>
    <definedName name="______________________GSB1" localSheetId="0">#REF!</definedName>
    <definedName name="______________________GSB1">#REF!</definedName>
    <definedName name="______________________GSB2" localSheetId="0">#REF!</definedName>
    <definedName name="______________________GSB2">#REF!</definedName>
    <definedName name="______________________GSB3" localSheetId="0">#REF!</definedName>
    <definedName name="______________________GSB3">#REF!</definedName>
    <definedName name="______________________HMP1" localSheetId="0">#REF!</definedName>
    <definedName name="______________________HMP1">#REF!</definedName>
    <definedName name="______________________HMP2" localSheetId="0">#REF!</definedName>
    <definedName name="______________________HMP2">#REF!</definedName>
    <definedName name="______________________HMP3" localSheetId="0">#REF!</definedName>
    <definedName name="______________________HMP3">#REF!</definedName>
    <definedName name="______________________HMP4" localSheetId="0">#REF!</definedName>
    <definedName name="______________________HMP4">#REF!</definedName>
    <definedName name="______________________III7">"$C4.$#REF!$#REF!"</definedName>
    <definedName name="______________________lb2" localSheetId="0">#REF!</definedName>
    <definedName name="______________________lb2">#REF!</definedName>
    <definedName name="______________________mac2">200</definedName>
    <definedName name="______________________MIX10" localSheetId="0">#REF!</definedName>
    <definedName name="______________________MIX10">#REF!</definedName>
    <definedName name="______________________MIX15" localSheetId="0">#REF!</definedName>
    <definedName name="______________________MIX15">#REF!</definedName>
    <definedName name="______________________MIX15150" localSheetId="0">'[4]Mix Design'!#REF!</definedName>
    <definedName name="______________________MIX15150">'[4]Mix Design'!#REF!</definedName>
    <definedName name="______________________MIX1540">'[4]Mix Design'!$P$11</definedName>
    <definedName name="______________________MIX1580" localSheetId="0">'[4]Mix Design'!#REF!</definedName>
    <definedName name="______________________MIX1580">'[4]Mix Design'!#REF!</definedName>
    <definedName name="______________________MIX2">'[5]Mix Design'!$P$12</definedName>
    <definedName name="______________________MIX20" localSheetId="0">#REF!</definedName>
    <definedName name="______________________MIX20">#REF!</definedName>
    <definedName name="______________________MIX2020">'[4]Mix Design'!$P$12</definedName>
    <definedName name="______________________MIX2040">'[4]Mix Design'!$P$13</definedName>
    <definedName name="______________________MIX25" localSheetId="0">#REF!</definedName>
    <definedName name="______________________MIX25">#REF!</definedName>
    <definedName name="______________________MIX2540">'[4]Mix Design'!$P$15</definedName>
    <definedName name="______________________Mix255">'[6]Mix Design'!$P$13</definedName>
    <definedName name="______________________MIX30" localSheetId="0">#REF!</definedName>
    <definedName name="______________________MIX30">#REF!</definedName>
    <definedName name="______________________MIX35" localSheetId="0">#REF!</definedName>
    <definedName name="______________________MIX35">#REF!</definedName>
    <definedName name="______________________MIX40" localSheetId="0">#REF!</definedName>
    <definedName name="______________________MIX40">#REF!</definedName>
    <definedName name="______________________MIX45" localSheetId="0">'[4]Mix Design'!#REF!</definedName>
    <definedName name="______________________MIX45">'[4]Mix Design'!#REF!</definedName>
    <definedName name="______________________mm2" localSheetId="0">#REF!</definedName>
    <definedName name="______________________mm2">#REF!</definedName>
    <definedName name="______________________mm3" localSheetId="0">#REF!</definedName>
    <definedName name="______________________mm3">#REF!</definedName>
    <definedName name="______________________MUR5" localSheetId="0">#REF!</definedName>
    <definedName name="______________________MUR5">#REF!</definedName>
    <definedName name="______________________MUR8" localSheetId="0">#REF!</definedName>
    <definedName name="______________________MUR8">#REF!</definedName>
    <definedName name="______________________OPC43" localSheetId="0">#REF!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0">'[8]ANAL-PIPE LINE'!#REF!</definedName>
    <definedName name="______________________SLV10025">'[8]ANAL-PIPE LINE'!#REF!</definedName>
    <definedName name="______________________tab2" localSheetId="0">#REF!</definedName>
    <definedName name="______________________tab2">#REF!</definedName>
    <definedName name="______________________TIP1" localSheetId="0">#REF!</definedName>
    <definedName name="______________________TIP1">#REF!</definedName>
    <definedName name="______________________TIP2" localSheetId="0">#REF!</definedName>
    <definedName name="______________________TIP2">#REF!</definedName>
    <definedName name="______________________TIP3" localSheetId="0">#REF!</definedName>
    <definedName name="______________________TIP3">#REF!</definedName>
    <definedName name="_____________________A65537" localSheetId="0">#REF!</definedName>
    <definedName name="_____________________A65537">#REF!</definedName>
    <definedName name="_____________________ABM10" localSheetId="0">#REF!</definedName>
    <definedName name="_____________________ABM10">#REF!</definedName>
    <definedName name="_____________________ABM40" localSheetId="0">#REF!</definedName>
    <definedName name="_____________________ABM40">#REF!</definedName>
    <definedName name="_____________________ABM6" localSheetId="0">#REF!</definedName>
    <definedName name="_____________________ABM6">#REF!</definedName>
    <definedName name="_____________________ACB10" localSheetId="0">#REF!</definedName>
    <definedName name="_____________________ACB10">#REF!</definedName>
    <definedName name="_____________________ACB20" localSheetId="0">#REF!</definedName>
    <definedName name="_____________________ACB20">#REF!</definedName>
    <definedName name="_____________________ACR10" localSheetId="0">#REF!</definedName>
    <definedName name="_____________________ACR10">#REF!</definedName>
    <definedName name="_____________________ACR20" localSheetId="0">#REF!</definedName>
    <definedName name="_____________________ACR20">#REF!</definedName>
    <definedName name="_____________________AGG6" localSheetId="0">#REF!</definedName>
    <definedName name="_____________________AGG6">#REF!</definedName>
    <definedName name="_____________________AWM10" localSheetId="0">#REF!</definedName>
    <definedName name="_____________________AWM10">#REF!</definedName>
    <definedName name="_____________________AWM40" localSheetId="0">#REF!</definedName>
    <definedName name="_____________________AWM40">#REF!</definedName>
    <definedName name="_____________________AWM6" localSheetId="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0">#REF!</definedName>
    <definedName name="_____________________CDG100">#REF!</definedName>
    <definedName name="_____________________CDG250" localSheetId="0">#REF!</definedName>
    <definedName name="_____________________CDG250">#REF!</definedName>
    <definedName name="_____________________CDG50" localSheetId="0">#REF!</definedName>
    <definedName name="_____________________CDG50">#REF!</definedName>
    <definedName name="_____________________CDG500" localSheetId="0">#REF!</definedName>
    <definedName name="_____________________CDG500">#REF!</definedName>
    <definedName name="_____________________CEM53" localSheetId="0">#REF!</definedName>
    <definedName name="_____________________CEM53">#REF!</definedName>
    <definedName name="_____________________CRN3" localSheetId="0">#REF!</definedName>
    <definedName name="_____________________CRN3">#REF!</definedName>
    <definedName name="_____________________CRN35" localSheetId="0">#REF!</definedName>
    <definedName name="_____________________CRN35">#REF!</definedName>
    <definedName name="_____________________CRN80" localSheetId="0">#REF!</definedName>
    <definedName name="_____________________CRN80">#REF!</definedName>
    <definedName name="_____________________dec05" localSheetId="6" hidden="1">{"'Sheet1'!$A$4386:$N$4591"}</definedName>
    <definedName name="_____________________dec05" localSheetId="0" hidden="1">{"'Sheet1'!$A$4386:$N$4591"}</definedName>
    <definedName name="_____________________dec05" hidden="1">{"'Sheet1'!$A$4386:$N$4591"}</definedName>
    <definedName name="_____________________DOZ50" localSheetId="0">#REF!</definedName>
    <definedName name="_____________________DOZ50">#REF!</definedName>
    <definedName name="_____________________DOZ80" localSheetId="0">#REF!</definedName>
    <definedName name="_____________________DOZ80">#REF!</definedName>
    <definedName name="_____________________EXC20">'[10]Rate Analysis '!$E$50</definedName>
    <definedName name="_____________________ExV200" localSheetId="0">#REF!</definedName>
    <definedName name="_____________________ExV200">#REF!</definedName>
    <definedName name="_____________________GEN100" localSheetId="0">#REF!</definedName>
    <definedName name="_____________________GEN100">#REF!</definedName>
    <definedName name="_____________________GEN250" localSheetId="0">#REF!</definedName>
    <definedName name="_____________________GEN250">#REF!</definedName>
    <definedName name="_____________________GEN325" localSheetId="0">#REF!</definedName>
    <definedName name="_____________________GEN325">#REF!</definedName>
    <definedName name="_____________________GEN380" localSheetId="0">#REF!</definedName>
    <definedName name="_____________________GEN380">#REF!</definedName>
    <definedName name="_____________________GSB1" localSheetId="0">#REF!</definedName>
    <definedName name="_____________________GSB1">#REF!</definedName>
    <definedName name="_____________________GSB2" localSheetId="0">#REF!</definedName>
    <definedName name="_____________________GSB2">#REF!</definedName>
    <definedName name="_____________________GSB3" localSheetId="0">#REF!</definedName>
    <definedName name="_____________________GSB3">#REF!</definedName>
    <definedName name="_____________________HMP1" localSheetId="0">#REF!</definedName>
    <definedName name="_____________________HMP1">#REF!</definedName>
    <definedName name="_____________________HMP2" localSheetId="0">#REF!</definedName>
    <definedName name="_____________________HMP2">#REF!</definedName>
    <definedName name="_____________________HMP3" localSheetId="0">#REF!</definedName>
    <definedName name="_____________________HMP3">#REF!</definedName>
    <definedName name="_____________________HMP4" localSheetId="0">#REF!</definedName>
    <definedName name="_____________________HMP4">#REF!</definedName>
    <definedName name="_____________________III7">"$C4.$#REF!$#REF!"</definedName>
    <definedName name="_____________________lb1" localSheetId="0">#REF!</definedName>
    <definedName name="_____________________lb1">#REF!</definedName>
    <definedName name="_____________________lb2" localSheetId="0">#REF!</definedName>
    <definedName name="_____________________lb2">#REF!</definedName>
    <definedName name="_____________________mac2">200</definedName>
    <definedName name="_____________________MIX10" localSheetId="0">#REF!</definedName>
    <definedName name="_____________________MIX10">#REF!</definedName>
    <definedName name="_____________________MIX15" localSheetId="0">#REF!</definedName>
    <definedName name="_____________________MIX15">#REF!</definedName>
    <definedName name="_____________________MIX15150" localSheetId="0">'[4]Mix Design'!#REF!</definedName>
    <definedName name="_____________________MIX15150">'[4]Mix Design'!#REF!</definedName>
    <definedName name="_____________________MIX1540">'[4]Mix Design'!$P$11</definedName>
    <definedName name="_____________________MIX1580" localSheetId="0">'[4]Mix Design'!#REF!</definedName>
    <definedName name="_____________________MIX1580">'[4]Mix Design'!#REF!</definedName>
    <definedName name="_____________________MIX2">'[5]Mix Design'!$P$12</definedName>
    <definedName name="_____________________MIX20" localSheetId="0">#REF!</definedName>
    <definedName name="_____________________MIX20">#REF!</definedName>
    <definedName name="_____________________MIX2020">'[4]Mix Design'!$P$12</definedName>
    <definedName name="_____________________MIX2040">'[4]Mix Design'!$P$13</definedName>
    <definedName name="_____________________MIX25" localSheetId="0">#REF!</definedName>
    <definedName name="_____________________MIX25">#REF!</definedName>
    <definedName name="_____________________MIX2540">'[4]Mix Design'!$P$15</definedName>
    <definedName name="_____________________Mix255">'[6]Mix Design'!$P$13</definedName>
    <definedName name="_____________________MIX30" localSheetId="0">#REF!</definedName>
    <definedName name="_____________________MIX30">#REF!</definedName>
    <definedName name="_____________________MIX35" localSheetId="0">#REF!</definedName>
    <definedName name="_____________________MIX35">#REF!</definedName>
    <definedName name="_____________________MIX40" localSheetId="0">#REF!</definedName>
    <definedName name="_____________________MIX40">#REF!</definedName>
    <definedName name="_____________________MIX45" localSheetId="0">'[4]Mix Design'!#REF!</definedName>
    <definedName name="_____________________MIX45">'[4]Mix Design'!#REF!</definedName>
    <definedName name="_____________________mm1" localSheetId="0">#REF!</definedName>
    <definedName name="_____________________mm1">#REF!</definedName>
    <definedName name="_____________________mm2" localSheetId="0">#REF!</definedName>
    <definedName name="_____________________mm2">#REF!</definedName>
    <definedName name="_____________________mm3" localSheetId="0">#REF!</definedName>
    <definedName name="_____________________mm3">#REF!</definedName>
    <definedName name="_____________________MUR5" localSheetId="0">#REF!</definedName>
    <definedName name="_____________________MUR5">#REF!</definedName>
    <definedName name="_____________________MUR8" localSheetId="0">#REF!</definedName>
    <definedName name="_____________________MUR8">#REF!</definedName>
    <definedName name="_____________________OPC43" localSheetId="0">#REF!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0">'[8]ANAL-PIPE LINE'!#REF!</definedName>
    <definedName name="_____________________SLV10025">'[8]ANAL-PIPE LINE'!#REF!</definedName>
    <definedName name="_____________________tab1" localSheetId="0">#REF!</definedName>
    <definedName name="_____________________tab1">#REF!</definedName>
    <definedName name="_____________________tab2" localSheetId="0">#REF!</definedName>
    <definedName name="_____________________tab2">#REF!</definedName>
    <definedName name="_____________________TIP1" localSheetId="0">#REF!</definedName>
    <definedName name="_____________________TIP1">#REF!</definedName>
    <definedName name="_____________________TIP2" localSheetId="0">#REF!</definedName>
    <definedName name="_____________________TIP2">#REF!</definedName>
    <definedName name="_____________________TIP3" localSheetId="0">#REF!</definedName>
    <definedName name="_____________________TIP3">#REF!</definedName>
    <definedName name="____________________A65537" localSheetId="0">#REF!</definedName>
    <definedName name="____________________A65537">#REF!</definedName>
    <definedName name="____________________ABM10" localSheetId="0">#REF!</definedName>
    <definedName name="____________________ABM10">#REF!</definedName>
    <definedName name="____________________ABM40" localSheetId="0">#REF!</definedName>
    <definedName name="____________________ABM40">#REF!</definedName>
    <definedName name="____________________ABM6" localSheetId="0">#REF!</definedName>
    <definedName name="____________________ABM6">#REF!</definedName>
    <definedName name="____________________ACB10" localSheetId="0">#REF!</definedName>
    <definedName name="____________________ACB10">#REF!</definedName>
    <definedName name="____________________ACB20" localSheetId="0">#REF!</definedName>
    <definedName name="____________________ACB20">#REF!</definedName>
    <definedName name="____________________ACR10" localSheetId="0">#REF!</definedName>
    <definedName name="____________________ACR10">#REF!</definedName>
    <definedName name="____________________ACR20" localSheetId="0">#REF!</definedName>
    <definedName name="____________________ACR20">#REF!</definedName>
    <definedName name="____________________AGG6" localSheetId="0">#REF!</definedName>
    <definedName name="____________________AGG6">#REF!</definedName>
    <definedName name="____________________AWM10" localSheetId="0">#REF!</definedName>
    <definedName name="____________________AWM10">#REF!</definedName>
    <definedName name="____________________AWM40" localSheetId="0">#REF!</definedName>
    <definedName name="____________________AWM40">#REF!</definedName>
    <definedName name="____________________AWM6" localSheetId="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0">#REF!</definedName>
    <definedName name="____________________CDG100">#REF!</definedName>
    <definedName name="____________________CDG250" localSheetId="0">#REF!</definedName>
    <definedName name="____________________CDG250">#REF!</definedName>
    <definedName name="____________________CDG50" localSheetId="0">#REF!</definedName>
    <definedName name="____________________CDG50">#REF!</definedName>
    <definedName name="____________________CDG500" localSheetId="0">#REF!</definedName>
    <definedName name="____________________CDG500">#REF!</definedName>
    <definedName name="____________________CEM53" localSheetId="0">#REF!</definedName>
    <definedName name="____________________CEM53">#REF!</definedName>
    <definedName name="____________________CRN3" localSheetId="0">#REF!</definedName>
    <definedName name="____________________CRN3">#REF!</definedName>
    <definedName name="____________________CRN35" localSheetId="0">#REF!</definedName>
    <definedName name="____________________CRN35">#REF!</definedName>
    <definedName name="____________________CRN80" localSheetId="0">#REF!</definedName>
    <definedName name="____________________CRN80">#REF!</definedName>
    <definedName name="____________________dec05" localSheetId="6" hidden="1">{"'Sheet1'!$A$4386:$N$4591"}</definedName>
    <definedName name="____________________dec05" localSheetId="0" hidden="1">{"'Sheet1'!$A$4386:$N$4591"}</definedName>
    <definedName name="____________________dec05" hidden="1">{"'Sheet1'!$A$4386:$N$4591"}</definedName>
    <definedName name="____________________DOZ50" localSheetId="0">#REF!</definedName>
    <definedName name="____________________DOZ50">#REF!</definedName>
    <definedName name="____________________DOZ80" localSheetId="0">#REF!</definedName>
    <definedName name="____________________DOZ80">#REF!</definedName>
    <definedName name="____________________EXC20">'[10]Rate Analysis '!$E$50</definedName>
    <definedName name="____________________ExV200" localSheetId="0">#REF!</definedName>
    <definedName name="____________________ExV200">#REF!</definedName>
    <definedName name="____________________GEN100" localSheetId="0">#REF!</definedName>
    <definedName name="____________________GEN100">#REF!</definedName>
    <definedName name="____________________GEN250" localSheetId="0">#REF!</definedName>
    <definedName name="____________________GEN250">#REF!</definedName>
    <definedName name="____________________GEN325" localSheetId="0">#REF!</definedName>
    <definedName name="____________________GEN325">#REF!</definedName>
    <definedName name="____________________GEN380" localSheetId="0">#REF!</definedName>
    <definedName name="____________________GEN380">#REF!</definedName>
    <definedName name="____________________GSB1" localSheetId="0">#REF!</definedName>
    <definedName name="____________________GSB1">#REF!</definedName>
    <definedName name="____________________GSB2" localSheetId="0">#REF!</definedName>
    <definedName name="____________________GSB2">#REF!</definedName>
    <definedName name="____________________GSB3" localSheetId="0">#REF!</definedName>
    <definedName name="____________________GSB3">#REF!</definedName>
    <definedName name="____________________HMP1" localSheetId="0">#REF!</definedName>
    <definedName name="____________________HMP1">#REF!</definedName>
    <definedName name="____________________HMP2" localSheetId="0">#REF!</definedName>
    <definedName name="____________________HMP2">#REF!</definedName>
    <definedName name="____________________HMP3" localSheetId="0">#REF!</definedName>
    <definedName name="____________________HMP3">#REF!</definedName>
    <definedName name="____________________HMP4" localSheetId="0">#REF!</definedName>
    <definedName name="____________________HMP4">#REF!</definedName>
    <definedName name="____________________III7">"$C4.$#REF!$#REF!"</definedName>
    <definedName name="____________________lb1" localSheetId="0">#REF!</definedName>
    <definedName name="____________________lb1">#REF!</definedName>
    <definedName name="____________________lb2" localSheetId="0">#REF!</definedName>
    <definedName name="____________________lb2">#REF!</definedName>
    <definedName name="____________________mac2">200</definedName>
    <definedName name="____________________MIX10" localSheetId="0">#REF!</definedName>
    <definedName name="____________________MIX10">#REF!</definedName>
    <definedName name="____________________MIX15" localSheetId="0">#REF!</definedName>
    <definedName name="____________________MIX15">#REF!</definedName>
    <definedName name="____________________MIX15150" localSheetId="0">'[4]Mix Design'!#REF!</definedName>
    <definedName name="____________________MIX15150">'[4]Mix Design'!#REF!</definedName>
    <definedName name="____________________MIX1540">'[4]Mix Design'!$P$11</definedName>
    <definedName name="____________________MIX1580" localSheetId="0">'[4]Mix Design'!#REF!</definedName>
    <definedName name="____________________MIX1580">'[4]Mix Design'!#REF!</definedName>
    <definedName name="____________________MIX2">'[5]Mix Design'!$P$12</definedName>
    <definedName name="____________________MIX20" localSheetId="0">#REF!</definedName>
    <definedName name="____________________MIX20">#REF!</definedName>
    <definedName name="____________________MIX2020">'[4]Mix Design'!$P$12</definedName>
    <definedName name="____________________MIX2040">'[4]Mix Design'!$P$13</definedName>
    <definedName name="____________________MIX25" localSheetId="0">#REF!</definedName>
    <definedName name="____________________MIX25">#REF!</definedName>
    <definedName name="____________________MIX2540">'[4]Mix Design'!$P$15</definedName>
    <definedName name="____________________Mix255">'[6]Mix Design'!$P$13</definedName>
    <definedName name="____________________MIX30" localSheetId="0">#REF!</definedName>
    <definedName name="____________________MIX30">#REF!</definedName>
    <definedName name="____________________MIX35" localSheetId="0">#REF!</definedName>
    <definedName name="____________________MIX35">#REF!</definedName>
    <definedName name="____________________MIX40" localSheetId="0">#REF!</definedName>
    <definedName name="____________________MIX40">#REF!</definedName>
    <definedName name="____________________MIX45" localSheetId="0">'[4]Mix Design'!#REF!</definedName>
    <definedName name="____________________MIX45">'[4]Mix Design'!#REF!</definedName>
    <definedName name="____________________mm1" localSheetId="0">#REF!</definedName>
    <definedName name="____________________mm1">#REF!</definedName>
    <definedName name="____________________mm2" localSheetId="0">#REF!</definedName>
    <definedName name="____________________mm2">#REF!</definedName>
    <definedName name="____________________mm3" localSheetId="0">#REF!</definedName>
    <definedName name="____________________mm3">#REF!</definedName>
    <definedName name="____________________MUR5" localSheetId="0">#REF!</definedName>
    <definedName name="____________________MUR5">#REF!</definedName>
    <definedName name="____________________MUR8" localSheetId="0">#REF!</definedName>
    <definedName name="____________________MUR8">#REF!</definedName>
    <definedName name="____________________OPC43" localSheetId="0">#REF!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0">'[8]ANAL-PIPE LINE'!#REF!</definedName>
    <definedName name="____________________SLV10025">'[8]ANAL-PIPE LINE'!#REF!</definedName>
    <definedName name="____________________tab1" localSheetId="0">#REF!</definedName>
    <definedName name="____________________tab1">#REF!</definedName>
    <definedName name="____________________tab2" localSheetId="0">#REF!</definedName>
    <definedName name="____________________tab2">#REF!</definedName>
    <definedName name="____________________TIP1" localSheetId="0">#REF!</definedName>
    <definedName name="____________________TIP1">#REF!</definedName>
    <definedName name="____________________TIP2" localSheetId="0">#REF!</definedName>
    <definedName name="____________________TIP2">#REF!</definedName>
    <definedName name="____________________TIP3" localSheetId="0">#REF!</definedName>
    <definedName name="____________________TIP3">#REF!</definedName>
    <definedName name="___________________A65537" localSheetId="0">#REF!</definedName>
    <definedName name="___________________A65537">#REF!</definedName>
    <definedName name="___________________ABM10" localSheetId="0">#REF!</definedName>
    <definedName name="___________________ABM10">#REF!</definedName>
    <definedName name="___________________ABM40" localSheetId="0">#REF!</definedName>
    <definedName name="___________________ABM40">#REF!</definedName>
    <definedName name="___________________ABM6" localSheetId="0">#REF!</definedName>
    <definedName name="___________________ABM6">#REF!</definedName>
    <definedName name="___________________ACB10" localSheetId="0">#REF!</definedName>
    <definedName name="___________________ACB10">#REF!</definedName>
    <definedName name="___________________ACB20" localSheetId="0">#REF!</definedName>
    <definedName name="___________________ACB20">#REF!</definedName>
    <definedName name="___________________ACR10" localSheetId="0">#REF!</definedName>
    <definedName name="___________________ACR10">#REF!</definedName>
    <definedName name="___________________ACR20" localSheetId="0">#REF!</definedName>
    <definedName name="___________________ACR20">#REF!</definedName>
    <definedName name="___________________AGG6" localSheetId="0">#REF!</definedName>
    <definedName name="___________________AGG6">#REF!</definedName>
    <definedName name="___________________ash1" localSheetId="0">[13]ANAL!#REF!</definedName>
    <definedName name="___________________ash1">[13]ANAL!#REF!</definedName>
    <definedName name="___________________AWM10" localSheetId="0">#REF!</definedName>
    <definedName name="___________________AWM10">#REF!</definedName>
    <definedName name="___________________AWM40" localSheetId="0">#REF!</definedName>
    <definedName name="___________________AWM40">#REF!</definedName>
    <definedName name="___________________AWM6" localSheetId="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0">[14]PROCTOR!#REF!</definedName>
    <definedName name="___________________CAN458">[14]PROCTOR!#REF!</definedName>
    <definedName name="___________________CAN486" localSheetId="0">[14]PROCTOR!#REF!</definedName>
    <definedName name="___________________CAN486">[14]PROCTOR!#REF!</definedName>
    <definedName name="___________________CAN487" localSheetId="0">[14]PROCTOR!#REF!</definedName>
    <definedName name="___________________CAN487">[14]PROCTOR!#REF!</definedName>
    <definedName name="___________________CAN488" localSheetId="0">[14]PROCTOR!#REF!</definedName>
    <definedName name="___________________CAN488">[14]PROCTOR!#REF!</definedName>
    <definedName name="___________________CAN489" localSheetId="0">[14]PROCTOR!#REF!</definedName>
    <definedName name="___________________CAN489">[14]PROCTOR!#REF!</definedName>
    <definedName name="___________________CAN490" localSheetId="0">[14]PROCTOR!#REF!</definedName>
    <definedName name="___________________CAN490">[14]PROCTOR!#REF!</definedName>
    <definedName name="___________________CAN491" localSheetId="0">[14]PROCTOR!#REF!</definedName>
    <definedName name="___________________CAN491">[14]PROCTOR!#REF!</definedName>
    <definedName name="___________________CAN492" localSheetId="0">[14]PROCTOR!#REF!</definedName>
    <definedName name="___________________CAN492">[14]PROCTOR!#REF!</definedName>
    <definedName name="___________________CAN493" localSheetId="0">[14]PROCTOR!#REF!</definedName>
    <definedName name="___________________CAN493">[14]PROCTOR!#REF!</definedName>
    <definedName name="___________________CAN494" localSheetId="0">[14]PROCTOR!#REF!</definedName>
    <definedName name="___________________CAN494">[14]PROCTOR!#REF!</definedName>
    <definedName name="___________________CAN495" localSheetId="0">[14]PROCTOR!#REF!</definedName>
    <definedName name="___________________CAN495">[14]PROCTOR!#REF!</definedName>
    <definedName name="___________________CAN496" localSheetId="0">[14]PROCTOR!#REF!</definedName>
    <definedName name="___________________CAN496">[14]PROCTOR!#REF!</definedName>
    <definedName name="___________________CAN497" localSheetId="0">[14]PROCTOR!#REF!</definedName>
    <definedName name="___________________CAN497">[14]PROCTOR!#REF!</definedName>
    <definedName name="___________________CAN498" localSheetId="0">[14]PROCTOR!#REF!</definedName>
    <definedName name="___________________CAN498">[14]PROCTOR!#REF!</definedName>
    <definedName name="___________________CAN499" localSheetId="0">[14]PROCTOR!#REF!</definedName>
    <definedName name="___________________CAN499">[14]PROCTOR!#REF!</definedName>
    <definedName name="___________________CAN500" localSheetId="0">[14]PROCTOR!#REF!</definedName>
    <definedName name="___________________CAN500">[14]PROCTOR!#REF!</definedName>
    <definedName name="___________________CDG100" localSheetId="0">#REF!</definedName>
    <definedName name="___________________CDG100">#REF!</definedName>
    <definedName name="___________________CDG250" localSheetId="0">#REF!</definedName>
    <definedName name="___________________CDG250">#REF!</definedName>
    <definedName name="___________________CDG50" localSheetId="0">#REF!</definedName>
    <definedName name="___________________CDG50">#REF!</definedName>
    <definedName name="___________________CDG500" localSheetId="0">#REF!</definedName>
    <definedName name="___________________CDG500">#REF!</definedName>
    <definedName name="___________________CEM53" localSheetId="0">#REF!</definedName>
    <definedName name="___________________CEM53">#REF!</definedName>
    <definedName name="___________________CRN3" localSheetId="0">#REF!</definedName>
    <definedName name="___________________CRN3">#REF!</definedName>
    <definedName name="___________________CRN35" localSheetId="0">#REF!</definedName>
    <definedName name="___________________CRN35">#REF!</definedName>
    <definedName name="___________________CRN80" localSheetId="0">#REF!</definedName>
    <definedName name="___________________CRN80">#REF!</definedName>
    <definedName name="___________________dec05" localSheetId="6" hidden="1">{"'Sheet1'!$A$4386:$N$4591"}</definedName>
    <definedName name="___________________dec05" localSheetId="0" hidden="1">{"'Sheet1'!$A$4386:$N$4591"}</definedName>
    <definedName name="___________________dec05" hidden="1">{"'Sheet1'!$A$4386:$N$4591"}</definedName>
    <definedName name="___________________DOZ50" localSheetId="0">#REF!</definedName>
    <definedName name="___________________DOZ50">#REF!</definedName>
    <definedName name="___________________DOZ80" localSheetId="0">#REF!</definedName>
    <definedName name="___________________DOZ80">#REF!</definedName>
    <definedName name="___________________EXC20">'[10]Rate Analysis '!$E$50</definedName>
    <definedName name="___________________ExV200" localSheetId="0">#REF!</definedName>
    <definedName name="___________________ExV200">#REF!</definedName>
    <definedName name="___________________GEN100" localSheetId="0">#REF!</definedName>
    <definedName name="___________________GEN100">#REF!</definedName>
    <definedName name="___________________GEN250" localSheetId="0">#REF!</definedName>
    <definedName name="___________________GEN250">#REF!</definedName>
    <definedName name="___________________GEN325" localSheetId="0">#REF!</definedName>
    <definedName name="___________________GEN325">#REF!</definedName>
    <definedName name="___________________GEN380" localSheetId="0">#REF!</definedName>
    <definedName name="___________________GEN380">#REF!</definedName>
    <definedName name="___________________GSB1" localSheetId="0">#REF!</definedName>
    <definedName name="___________________GSB1">#REF!</definedName>
    <definedName name="___________________GSB2" localSheetId="0">#REF!</definedName>
    <definedName name="___________________GSB2">#REF!</definedName>
    <definedName name="___________________GSB3" localSheetId="0">#REF!</definedName>
    <definedName name="___________________GSB3">#REF!</definedName>
    <definedName name="___________________HMP1" localSheetId="0">#REF!</definedName>
    <definedName name="___________________HMP1">#REF!</definedName>
    <definedName name="___________________HMP2" localSheetId="0">#REF!</definedName>
    <definedName name="___________________HMP2">#REF!</definedName>
    <definedName name="___________________HMP3" localSheetId="0">#REF!</definedName>
    <definedName name="___________________HMP3">#REF!</definedName>
    <definedName name="___________________HMP4" localSheetId="0">#REF!</definedName>
    <definedName name="___________________HMP4">#REF!</definedName>
    <definedName name="___________________III7">"$C4.$#REF!$#REF!"</definedName>
    <definedName name="___________________lb1" localSheetId="0">#REF!</definedName>
    <definedName name="___________________lb1">#REF!</definedName>
    <definedName name="___________________lb2" localSheetId="0">#REF!</definedName>
    <definedName name="___________________lb2">#REF!</definedName>
    <definedName name="___________________mac2">200</definedName>
    <definedName name="___________________MIX10" localSheetId="0">#REF!</definedName>
    <definedName name="___________________MIX10">#REF!</definedName>
    <definedName name="___________________MIX15" localSheetId="0">#REF!</definedName>
    <definedName name="___________________MIX15">#REF!</definedName>
    <definedName name="___________________MIX15150" localSheetId="0">'[4]Mix Design'!#REF!</definedName>
    <definedName name="___________________MIX15150">'[4]Mix Design'!#REF!</definedName>
    <definedName name="___________________MIX1540">'[4]Mix Design'!$P$11</definedName>
    <definedName name="___________________MIX1580" localSheetId="0">'[4]Mix Design'!#REF!</definedName>
    <definedName name="___________________MIX1580">'[4]Mix Design'!#REF!</definedName>
    <definedName name="___________________MIX2">'[5]Mix Design'!$P$12</definedName>
    <definedName name="___________________MIX20" localSheetId="0">#REF!</definedName>
    <definedName name="___________________MIX20">#REF!</definedName>
    <definedName name="___________________MIX2020">'[4]Mix Design'!$P$12</definedName>
    <definedName name="___________________MIX2040">'[4]Mix Design'!$P$13</definedName>
    <definedName name="___________________MIX25" localSheetId="0">#REF!</definedName>
    <definedName name="___________________MIX25">#REF!</definedName>
    <definedName name="___________________MIX2540">'[4]Mix Design'!$P$15</definedName>
    <definedName name="___________________Mix255">'[6]Mix Design'!$P$13</definedName>
    <definedName name="___________________MIX30" localSheetId="0">#REF!</definedName>
    <definedName name="___________________MIX30">#REF!</definedName>
    <definedName name="___________________MIX35" localSheetId="0">#REF!</definedName>
    <definedName name="___________________MIX35">#REF!</definedName>
    <definedName name="___________________MIX40" localSheetId="0">#REF!</definedName>
    <definedName name="___________________MIX40">#REF!</definedName>
    <definedName name="___________________MIX45" localSheetId="0">'[4]Mix Design'!#REF!</definedName>
    <definedName name="___________________MIX45">'[4]Mix Design'!#REF!</definedName>
    <definedName name="___________________mm1" localSheetId="0">#REF!</definedName>
    <definedName name="___________________mm1">#REF!</definedName>
    <definedName name="___________________mm2" localSheetId="0">#REF!</definedName>
    <definedName name="___________________mm2">#REF!</definedName>
    <definedName name="___________________mm3" localSheetId="0">#REF!</definedName>
    <definedName name="___________________mm3">#REF!</definedName>
    <definedName name="___________________MUR5" localSheetId="0">#REF!</definedName>
    <definedName name="___________________MUR5">#REF!</definedName>
    <definedName name="___________________MUR8" localSheetId="0">#REF!</definedName>
    <definedName name="___________________MUR8">#REF!</definedName>
    <definedName name="___________________OPC43" localSheetId="0">#REF!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0">'[8]ANAL-PIPE LINE'!#REF!</definedName>
    <definedName name="___________________SLV10025">'[8]ANAL-PIPE LINE'!#REF!</definedName>
    <definedName name="___________________tab1" localSheetId="0">#REF!</definedName>
    <definedName name="___________________tab1">#REF!</definedName>
    <definedName name="___________________tab2" localSheetId="0">#REF!</definedName>
    <definedName name="___________________tab2">#REF!</definedName>
    <definedName name="___________________TIP1" localSheetId="0">#REF!</definedName>
    <definedName name="___________________TIP1">#REF!</definedName>
    <definedName name="___________________TIP2" localSheetId="0">#REF!</definedName>
    <definedName name="___________________TIP2">#REF!</definedName>
    <definedName name="___________________TIP3" localSheetId="0">#REF!</definedName>
    <definedName name="___________________TIP3">#REF!</definedName>
    <definedName name="__________________A65537" localSheetId="0">#REF!</definedName>
    <definedName name="__________________A65537">#REF!</definedName>
    <definedName name="__________________ABM10" localSheetId="0">#REF!</definedName>
    <definedName name="__________________ABM10">#REF!</definedName>
    <definedName name="__________________ABM40" localSheetId="0">#REF!</definedName>
    <definedName name="__________________ABM40">#REF!</definedName>
    <definedName name="__________________ABM6" localSheetId="0">#REF!</definedName>
    <definedName name="__________________ABM6">#REF!</definedName>
    <definedName name="__________________ACB10" localSheetId="0">#REF!</definedName>
    <definedName name="__________________ACB10">#REF!</definedName>
    <definedName name="__________________ACB20" localSheetId="0">#REF!</definedName>
    <definedName name="__________________ACB20">#REF!</definedName>
    <definedName name="__________________ACR10" localSheetId="0">#REF!</definedName>
    <definedName name="__________________ACR10">#REF!</definedName>
    <definedName name="__________________ACR20" localSheetId="0">#REF!</definedName>
    <definedName name="__________________ACR20">#REF!</definedName>
    <definedName name="__________________AGG10" localSheetId="0">#REF!</definedName>
    <definedName name="__________________AGG10">#REF!</definedName>
    <definedName name="__________________AGG6" localSheetId="0">#REF!</definedName>
    <definedName name="__________________AGG6">#REF!</definedName>
    <definedName name="__________________ARV8040">'[15]ANAL-PUMP HOUSE'!$I$55</definedName>
    <definedName name="__________________ash1" localSheetId="0">[16]ANAL!#REF!</definedName>
    <definedName name="__________________ash1">[16]ANAL!#REF!</definedName>
    <definedName name="__________________AWM10" localSheetId="0">#REF!</definedName>
    <definedName name="__________________AWM10">#REF!</definedName>
    <definedName name="__________________AWM40" localSheetId="0">#REF!</definedName>
    <definedName name="__________________AWM40">#REF!</definedName>
    <definedName name="__________________AWM6" localSheetId="0">#REF!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0">[17]PROCTOR!#REF!</definedName>
    <definedName name="__________________CAN458">[17]PROCTOR!#REF!</definedName>
    <definedName name="__________________CAN486" localSheetId="0">[17]PROCTOR!#REF!</definedName>
    <definedName name="__________________CAN486">[17]PROCTOR!#REF!</definedName>
    <definedName name="__________________CAN487" localSheetId="0">[17]PROCTOR!#REF!</definedName>
    <definedName name="__________________CAN487">[17]PROCTOR!#REF!</definedName>
    <definedName name="__________________CAN488" localSheetId="0">[17]PROCTOR!#REF!</definedName>
    <definedName name="__________________CAN488">[17]PROCTOR!#REF!</definedName>
    <definedName name="__________________CAN489" localSheetId="0">[17]PROCTOR!#REF!</definedName>
    <definedName name="__________________CAN489">[17]PROCTOR!#REF!</definedName>
    <definedName name="__________________CAN490" localSheetId="0">[17]PROCTOR!#REF!</definedName>
    <definedName name="__________________CAN490">[17]PROCTOR!#REF!</definedName>
    <definedName name="__________________CAN491" localSheetId="0">[17]PROCTOR!#REF!</definedName>
    <definedName name="__________________CAN491">[17]PROCTOR!#REF!</definedName>
    <definedName name="__________________CAN492" localSheetId="0">[17]PROCTOR!#REF!</definedName>
    <definedName name="__________________CAN492">[17]PROCTOR!#REF!</definedName>
    <definedName name="__________________CAN493" localSheetId="0">[17]PROCTOR!#REF!</definedName>
    <definedName name="__________________CAN493">[17]PROCTOR!#REF!</definedName>
    <definedName name="__________________CAN494" localSheetId="0">[17]PROCTOR!#REF!</definedName>
    <definedName name="__________________CAN494">[17]PROCTOR!#REF!</definedName>
    <definedName name="__________________CAN495" localSheetId="0">[17]PROCTOR!#REF!</definedName>
    <definedName name="__________________CAN495">[17]PROCTOR!#REF!</definedName>
    <definedName name="__________________CAN496" localSheetId="0">[17]PROCTOR!#REF!</definedName>
    <definedName name="__________________CAN496">[17]PROCTOR!#REF!</definedName>
    <definedName name="__________________CAN497" localSheetId="0">[17]PROCTOR!#REF!</definedName>
    <definedName name="__________________CAN497">[17]PROCTOR!#REF!</definedName>
    <definedName name="__________________CAN498" localSheetId="0">[17]PROCTOR!#REF!</definedName>
    <definedName name="__________________CAN498">[17]PROCTOR!#REF!</definedName>
    <definedName name="__________________CAN499" localSheetId="0">[17]PROCTOR!#REF!</definedName>
    <definedName name="__________________CAN499">[17]PROCTOR!#REF!</definedName>
    <definedName name="__________________CAN500" localSheetId="0">[17]PROCTOR!#REF!</definedName>
    <definedName name="__________________CAN500">[17]PROCTOR!#REF!</definedName>
    <definedName name="__________________CDG100" localSheetId="0">#REF!</definedName>
    <definedName name="__________________CDG100">#REF!</definedName>
    <definedName name="__________________CDG250" localSheetId="0">#REF!</definedName>
    <definedName name="__________________CDG250">#REF!</definedName>
    <definedName name="__________________CDG50" localSheetId="0">#REF!</definedName>
    <definedName name="__________________CDG50">#REF!</definedName>
    <definedName name="__________________CDG500" localSheetId="0">#REF!</definedName>
    <definedName name="__________________CDG500">#REF!</definedName>
    <definedName name="__________________CEM53" localSheetId="0">#REF!</definedName>
    <definedName name="__________________CEM53">#REF!</definedName>
    <definedName name="__________________CRN3" localSheetId="0">#REF!</definedName>
    <definedName name="__________________CRN3">#REF!</definedName>
    <definedName name="__________________CRN35" localSheetId="0">#REF!</definedName>
    <definedName name="__________________CRN35">#REF!</definedName>
    <definedName name="__________________CRN80" localSheetId="0">#REF!</definedName>
    <definedName name="__________________CRN80">#REF!</definedName>
    <definedName name="__________________dec05" localSheetId="6" hidden="1">{"'Sheet1'!$A$4386:$N$4591"}</definedName>
    <definedName name="__________________dec05" localSheetId="0" hidden="1">{"'Sheet1'!$A$4386:$N$4591"}</definedName>
    <definedName name="__________________dec05" hidden="1">{"'Sheet1'!$A$4386:$N$4591"}</definedName>
    <definedName name="__________________DOZ50" localSheetId="0">#REF!</definedName>
    <definedName name="__________________DOZ50">#REF!</definedName>
    <definedName name="__________________DOZ80" localSheetId="0">#REF!</definedName>
    <definedName name="__________________DOZ80">#REF!</definedName>
    <definedName name="__________________EXC20">'[10]Rate Analysis '!$E$50</definedName>
    <definedName name="__________________ExV200" localSheetId="0">#REF!</definedName>
    <definedName name="__________________ExV200">#REF!</definedName>
    <definedName name="__________________GEN100" localSheetId="0">#REF!</definedName>
    <definedName name="__________________GEN100">#REF!</definedName>
    <definedName name="__________________GEN250" localSheetId="0">#REF!</definedName>
    <definedName name="__________________GEN250">#REF!</definedName>
    <definedName name="__________________GEN325" localSheetId="0">#REF!</definedName>
    <definedName name="__________________GEN325">#REF!</definedName>
    <definedName name="__________________GEN380" localSheetId="0">#REF!</definedName>
    <definedName name="__________________GEN380">#REF!</definedName>
    <definedName name="__________________GSB1" localSheetId="0">#REF!</definedName>
    <definedName name="__________________GSB1">#REF!</definedName>
    <definedName name="__________________GSB2" localSheetId="0">#REF!</definedName>
    <definedName name="__________________GSB2">#REF!</definedName>
    <definedName name="__________________GSB3" localSheetId="0">#REF!</definedName>
    <definedName name="__________________GSB3">#REF!</definedName>
    <definedName name="__________________HMP1" localSheetId="0">#REF!</definedName>
    <definedName name="__________________HMP1">#REF!</definedName>
    <definedName name="__________________HMP2" localSheetId="0">#REF!</definedName>
    <definedName name="__________________HMP2">#REF!</definedName>
    <definedName name="__________________HMP3" localSheetId="0">#REF!</definedName>
    <definedName name="__________________HMP3">#REF!</definedName>
    <definedName name="__________________HMP4" localSheetId="0">#REF!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 localSheetId="0">#REF!</definedName>
    <definedName name="__________________lb1">#REF!</definedName>
    <definedName name="__________________lb2" localSheetId="0">#REF!</definedName>
    <definedName name="__________________lb2">#REF!</definedName>
    <definedName name="__________________mac2">200</definedName>
    <definedName name="__________________MIX10" localSheetId="0">#REF!</definedName>
    <definedName name="__________________MIX10">#REF!</definedName>
    <definedName name="__________________MIX15" localSheetId="0">#REF!</definedName>
    <definedName name="__________________MIX15">#REF!</definedName>
    <definedName name="__________________MIX15150" localSheetId="0">'[4]Mix Design'!#REF!</definedName>
    <definedName name="__________________MIX15150">'[4]Mix Design'!#REF!</definedName>
    <definedName name="__________________MIX1540">'[4]Mix Design'!$P$11</definedName>
    <definedName name="__________________MIX1580" localSheetId="0">'[4]Mix Design'!#REF!</definedName>
    <definedName name="__________________MIX1580">'[4]Mix Design'!#REF!</definedName>
    <definedName name="__________________MIX2">'[5]Mix Design'!$P$12</definedName>
    <definedName name="__________________MIX20" localSheetId="0">#REF!</definedName>
    <definedName name="__________________MIX20">#REF!</definedName>
    <definedName name="__________________MIX2020">'[4]Mix Design'!$P$12</definedName>
    <definedName name="__________________MIX2040">'[4]Mix Design'!$P$13</definedName>
    <definedName name="__________________MIX25" localSheetId="0">#REF!</definedName>
    <definedName name="__________________MIX25">#REF!</definedName>
    <definedName name="__________________MIX2540">'[4]Mix Design'!$P$15</definedName>
    <definedName name="__________________Mix255">'[6]Mix Design'!$P$13</definedName>
    <definedName name="__________________MIX30" localSheetId="0">#REF!</definedName>
    <definedName name="__________________MIX30">#REF!</definedName>
    <definedName name="__________________MIX35" localSheetId="0">#REF!</definedName>
    <definedName name="__________________MIX35">#REF!</definedName>
    <definedName name="__________________MIX40" localSheetId="0">#REF!</definedName>
    <definedName name="__________________MIX40">#REF!</definedName>
    <definedName name="__________________MIX45" localSheetId="0">'[4]Mix Design'!#REF!</definedName>
    <definedName name="__________________MIX45">'[4]Mix Design'!#REF!</definedName>
    <definedName name="__________________mm1" localSheetId="0">#REF!</definedName>
    <definedName name="__________________mm1">#REF!</definedName>
    <definedName name="__________________mm2" localSheetId="0">#REF!</definedName>
    <definedName name="__________________mm2">#REF!</definedName>
    <definedName name="__________________mm3" localSheetId="0">#REF!</definedName>
    <definedName name="__________________mm3">#REF!</definedName>
    <definedName name="__________________MUR5" localSheetId="0">#REF!</definedName>
    <definedName name="__________________MUR5">#REF!</definedName>
    <definedName name="__________________MUR8" localSheetId="0">#REF!</definedName>
    <definedName name="__________________MUR8">#REF!</definedName>
    <definedName name="__________________OPC43" localSheetId="0">#REF!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0">'[8]ANAL-PIPE LINE'!#REF!</definedName>
    <definedName name="__________________SLV10025">'[8]ANAL-PIPE LINE'!#REF!</definedName>
    <definedName name="__________________SLV20025">'[15]ANAL-PUMP HOUSE'!$I$58</definedName>
    <definedName name="__________________SLV80010">'[15]ANAL-PUMP HOUSE'!$I$60</definedName>
    <definedName name="__________________tab1" localSheetId="0">#REF!</definedName>
    <definedName name="__________________tab1">#REF!</definedName>
    <definedName name="__________________tab2" localSheetId="0">#REF!</definedName>
    <definedName name="__________________tab2">#REF!</definedName>
    <definedName name="__________________TIP1" localSheetId="0">#REF!</definedName>
    <definedName name="__________________TIP1">#REF!</definedName>
    <definedName name="__________________TIP2" localSheetId="0">#REF!</definedName>
    <definedName name="__________________TIP2">#REF!</definedName>
    <definedName name="__________________TIP3" localSheetId="0">#REF!</definedName>
    <definedName name="__________________TIP3">#REF!</definedName>
    <definedName name="_________________A65537" localSheetId="0">#REF!</definedName>
    <definedName name="_________________A65537">#REF!</definedName>
    <definedName name="_________________ABM10" localSheetId="0">#REF!</definedName>
    <definedName name="_________________ABM10">#REF!</definedName>
    <definedName name="_________________ABM40" localSheetId="0">#REF!</definedName>
    <definedName name="_________________ABM40">#REF!</definedName>
    <definedName name="_________________ABM6" localSheetId="0">#REF!</definedName>
    <definedName name="_________________ABM6">#REF!</definedName>
    <definedName name="_________________ACB10" localSheetId="0">#REF!</definedName>
    <definedName name="_________________ACB10">#REF!</definedName>
    <definedName name="_________________ACB20" localSheetId="0">#REF!</definedName>
    <definedName name="_________________ACB20">#REF!</definedName>
    <definedName name="_________________ACR10" localSheetId="0">#REF!</definedName>
    <definedName name="_________________ACR10">#REF!</definedName>
    <definedName name="_________________ACR20" localSheetId="0">#REF!</definedName>
    <definedName name="_________________ACR20">#REF!</definedName>
    <definedName name="_________________AGG10" localSheetId="0">#REF!</definedName>
    <definedName name="_________________AGG10">#REF!</definedName>
    <definedName name="_________________AGG6" localSheetId="0">#REF!</definedName>
    <definedName name="_________________AGG6">#REF!</definedName>
    <definedName name="_________________ash1" localSheetId="0">[13]ANAL!#REF!</definedName>
    <definedName name="_________________ash1">[13]ANAL!#REF!</definedName>
    <definedName name="_________________AWM10" localSheetId="0">#REF!</definedName>
    <definedName name="_________________AWM10">#REF!</definedName>
    <definedName name="_________________AWM40" localSheetId="0">#REF!</definedName>
    <definedName name="_________________AWM40">#REF!</definedName>
    <definedName name="_________________AWM6" localSheetId="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0">[14]PROCTOR!#REF!</definedName>
    <definedName name="_________________CAN458">[14]PROCTOR!#REF!</definedName>
    <definedName name="_________________CAN486" localSheetId="0">[14]PROCTOR!#REF!</definedName>
    <definedName name="_________________CAN486">[14]PROCTOR!#REF!</definedName>
    <definedName name="_________________CAN487" localSheetId="0">[14]PROCTOR!#REF!</definedName>
    <definedName name="_________________CAN487">[14]PROCTOR!#REF!</definedName>
    <definedName name="_________________CAN488" localSheetId="0">[14]PROCTOR!#REF!</definedName>
    <definedName name="_________________CAN488">[14]PROCTOR!#REF!</definedName>
    <definedName name="_________________CAN489" localSheetId="0">[14]PROCTOR!#REF!</definedName>
    <definedName name="_________________CAN489">[14]PROCTOR!#REF!</definedName>
    <definedName name="_________________CAN490" localSheetId="0">[14]PROCTOR!#REF!</definedName>
    <definedName name="_________________CAN490">[14]PROCTOR!#REF!</definedName>
    <definedName name="_________________CAN491" localSheetId="0">[14]PROCTOR!#REF!</definedName>
    <definedName name="_________________CAN491">[14]PROCTOR!#REF!</definedName>
    <definedName name="_________________CAN492" localSheetId="0">[14]PROCTOR!#REF!</definedName>
    <definedName name="_________________CAN492">[14]PROCTOR!#REF!</definedName>
    <definedName name="_________________CAN493" localSheetId="0">[14]PROCTOR!#REF!</definedName>
    <definedName name="_________________CAN493">[14]PROCTOR!#REF!</definedName>
    <definedName name="_________________CAN494" localSheetId="0">[14]PROCTOR!#REF!</definedName>
    <definedName name="_________________CAN494">[14]PROCTOR!#REF!</definedName>
    <definedName name="_________________CAN495" localSheetId="0">[14]PROCTOR!#REF!</definedName>
    <definedName name="_________________CAN495">[14]PROCTOR!#REF!</definedName>
    <definedName name="_________________CAN496" localSheetId="0">[14]PROCTOR!#REF!</definedName>
    <definedName name="_________________CAN496">[14]PROCTOR!#REF!</definedName>
    <definedName name="_________________CAN497" localSheetId="0">[14]PROCTOR!#REF!</definedName>
    <definedName name="_________________CAN497">[14]PROCTOR!#REF!</definedName>
    <definedName name="_________________CAN498" localSheetId="0">[14]PROCTOR!#REF!</definedName>
    <definedName name="_________________CAN498">[14]PROCTOR!#REF!</definedName>
    <definedName name="_________________CAN499" localSheetId="0">[14]PROCTOR!#REF!</definedName>
    <definedName name="_________________CAN499">[14]PROCTOR!#REF!</definedName>
    <definedName name="_________________CAN500" localSheetId="0">[14]PROCTOR!#REF!</definedName>
    <definedName name="_________________CAN500">[14]PROCTOR!#REF!</definedName>
    <definedName name="_________________CDG100" localSheetId="0">#REF!</definedName>
    <definedName name="_________________CDG100">#REF!</definedName>
    <definedName name="_________________CDG250" localSheetId="0">#REF!</definedName>
    <definedName name="_________________CDG250">#REF!</definedName>
    <definedName name="_________________CDG50" localSheetId="0">#REF!</definedName>
    <definedName name="_________________CDG50">#REF!</definedName>
    <definedName name="_________________CDG500" localSheetId="0">#REF!</definedName>
    <definedName name="_________________CDG500">#REF!</definedName>
    <definedName name="_________________CEM53" localSheetId="0">#REF!</definedName>
    <definedName name="_________________CEM53">#REF!</definedName>
    <definedName name="_________________CRN3" localSheetId="0">#REF!</definedName>
    <definedName name="_________________CRN3">#REF!</definedName>
    <definedName name="_________________CRN35" localSheetId="0">#REF!</definedName>
    <definedName name="_________________CRN35">#REF!</definedName>
    <definedName name="_________________CRN80" localSheetId="0">#REF!</definedName>
    <definedName name="_________________CRN80">#REF!</definedName>
    <definedName name="_________________dec05" localSheetId="6" hidden="1">{"'Sheet1'!$A$4386:$N$4591"}</definedName>
    <definedName name="_________________dec05" localSheetId="0" hidden="1">{"'Sheet1'!$A$4386:$N$4591"}</definedName>
    <definedName name="_________________dec05" hidden="1">{"'Sheet1'!$A$4386:$N$4591"}</definedName>
    <definedName name="_________________DOZ50" localSheetId="0">#REF!</definedName>
    <definedName name="_________________DOZ50">#REF!</definedName>
    <definedName name="_________________DOZ80" localSheetId="0">#REF!</definedName>
    <definedName name="_________________DOZ80">#REF!</definedName>
    <definedName name="_________________EXC20">'[10]Rate Analysis '!$E$50</definedName>
    <definedName name="_________________ExV200" localSheetId="0">#REF!</definedName>
    <definedName name="_________________ExV200">#REF!</definedName>
    <definedName name="_________________GEN100" localSheetId="0">#REF!</definedName>
    <definedName name="_________________GEN100">#REF!</definedName>
    <definedName name="_________________GEN250" localSheetId="0">#REF!</definedName>
    <definedName name="_________________GEN250">#REF!</definedName>
    <definedName name="_________________GEN325" localSheetId="0">#REF!</definedName>
    <definedName name="_________________GEN325">#REF!</definedName>
    <definedName name="_________________GEN380" localSheetId="0">#REF!</definedName>
    <definedName name="_________________GEN380">#REF!</definedName>
    <definedName name="_________________GSB1" localSheetId="0">#REF!</definedName>
    <definedName name="_________________GSB1">#REF!</definedName>
    <definedName name="_________________GSB2" localSheetId="0">#REF!</definedName>
    <definedName name="_________________GSB2">#REF!</definedName>
    <definedName name="_________________GSB3" localSheetId="0">#REF!</definedName>
    <definedName name="_________________GSB3">#REF!</definedName>
    <definedName name="_________________HMP1" localSheetId="0">#REF!</definedName>
    <definedName name="_________________HMP1">#REF!</definedName>
    <definedName name="_________________HMP2" localSheetId="0">#REF!</definedName>
    <definedName name="_________________HMP2">#REF!</definedName>
    <definedName name="_________________HMP3" localSheetId="0">#REF!</definedName>
    <definedName name="_________________HMP3">#REF!</definedName>
    <definedName name="_________________HMP4" localSheetId="0">#REF!</definedName>
    <definedName name="_________________HMP4">#REF!</definedName>
    <definedName name="_________________III7">"$C4.$#REF!$#REF!"</definedName>
    <definedName name="_________________lb1" localSheetId="0">#REF!</definedName>
    <definedName name="_________________lb1">#REF!</definedName>
    <definedName name="_________________lb2" localSheetId="0">#REF!</definedName>
    <definedName name="_________________lb2">#REF!</definedName>
    <definedName name="_________________mac2">200</definedName>
    <definedName name="_________________MIX10" localSheetId="0">#REF!</definedName>
    <definedName name="_________________MIX10">#REF!</definedName>
    <definedName name="_________________MIX15" localSheetId="0">#REF!</definedName>
    <definedName name="_________________MIX15">#REF!</definedName>
    <definedName name="_________________MIX15150" localSheetId="0">'[4]Mix Design'!#REF!</definedName>
    <definedName name="_________________MIX15150">'[4]Mix Design'!#REF!</definedName>
    <definedName name="_________________MIX1540">'[4]Mix Design'!$P$11</definedName>
    <definedName name="_________________MIX1580" localSheetId="0">'[4]Mix Design'!#REF!</definedName>
    <definedName name="_________________MIX1580">'[4]Mix Design'!#REF!</definedName>
    <definedName name="_________________MIX2">'[5]Mix Design'!$P$12</definedName>
    <definedName name="_________________MIX20" localSheetId="0">#REF!</definedName>
    <definedName name="_________________MIX20">#REF!</definedName>
    <definedName name="_________________MIX2020">'[4]Mix Design'!$P$12</definedName>
    <definedName name="_________________MIX2040">'[4]Mix Design'!$P$13</definedName>
    <definedName name="_________________MIX25" localSheetId="0">#REF!</definedName>
    <definedName name="_________________MIX25">#REF!</definedName>
    <definedName name="_________________MIX2540">'[4]Mix Design'!$P$15</definedName>
    <definedName name="_________________Mix255">'[6]Mix Design'!$P$13</definedName>
    <definedName name="_________________MIX30" localSheetId="0">#REF!</definedName>
    <definedName name="_________________MIX30">#REF!</definedName>
    <definedName name="_________________MIX35" localSheetId="0">#REF!</definedName>
    <definedName name="_________________MIX35">#REF!</definedName>
    <definedName name="_________________MIX40" localSheetId="0">#REF!</definedName>
    <definedName name="_________________MIX40">#REF!</definedName>
    <definedName name="_________________MIX45" localSheetId="0">'[4]Mix Design'!#REF!</definedName>
    <definedName name="_________________MIX45">'[4]Mix Design'!#REF!</definedName>
    <definedName name="_________________mm1" localSheetId="0">#REF!</definedName>
    <definedName name="_________________mm1">#REF!</definedName>
    <definedName name="_________________mm2" localSheetId="0">#REF!</definedName>
    <definedName name="_________________mm2">#REF!</definedName>
    <definedName name="_________________mm3" localSheetId="0">#REF!</definedName>
    <definedName name="_________________mm3">#REF!</definedName>
    <definedName name="_________________MUR5" localSheetId="0">#REF!</definedName>
    <definedName name="_________________MUR5">#REF!</definedName>
    <definedName name="_________________MUR8" localSheetId="0">#REF!</definedName>
    <definedName name="_________________MUR8">#REF!</definedName>
    <definedName name="_________________OPC43" localSheetId="0">#REF!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0">'[18]ANAL-PIPE LINE'!#REF!</definedName>
    <definedName name="_________________SLV10025">'[18]ANAL-PIPE LINE'!#REF!</definedName>
    <definedName name="_________________tab1" localSheetId="0">#REF!</definedName>
    <definedName name="_________________tab1">#REF!</definedName>
    <definedName name="_________________tab2" localSheetId="0">#REF!</definedName>
    <definedName name="_________________tab2">#REF!</definedName>
    <definedName name="_________________TIP1" localSheetId="0">#REF!</definedName>
    <definedName name="_________________TIP1">#REF!</definedName>
    <definedName name="_________________TIP2" localSheetId="0">#REF!</definedName>
    <definedName name="_________________TIP2">#REF!</definedName>
    <definedName name="_________________TIP3" localSheetId="0">#REF!</definedName>
    <definedName name="_________________TIP3">#REF!</definedName>
    <definedName name="________________A65537" localSheetId="0">#REF!</definedName>
    <definedName name="________________A65537">#REF!</definedName>
    <definedName name="________________ABM10" localSheetId="0">#REF!</definedName>
    <definedName name="________________ABM10">#REF!</definedName>
    <definedName name="________________ABM40" localSheetId="0">#REF!</definedName>
    <definedName name="________________ABM40">#REF!</definedName>
    <definedName name="________________ABM6" localSheetId="0">#REF!</definedName>
    <definedName name="________________ABM6">#REF!</definedName>
    <definedName name="________________ACB10" localSheetId="0">#REF!</definedName>
    <definedName name="________________ACB10">#REF!</definedName>
    <definedName name="________________ACB20" localSheetId="0">#REF!</definedName>
    <definedName name="________________ACB20">#REF!</definedName>
    <definedName name="________________ACR10" localSheetId="0">#REF!</definedName>
    <definedName name="________________ACR10">#REF!</definedName>
    <definedName name="________________ACR20" localSheetId="0">#REF!</definedName>
    <definedName name="________________ACR20">#REF!</definedName>
    <definedName name="________________AGG10" localSheetId="0">#REF!</definedName>
    <definedName name="________________AGG10">#REF!</definedName>
    <definedName name="________________AGG6" localSheetId="0">#REF!</definedName>
    <definedName name="________________AGG6">#REF!</definedName>
    <definedName name="________________ash1" localSheetId="0">[13]ANAL!#REF!</definedName>
    <definedName name="________________ash1">[13]ANAL!#REF!</definedName>
    <definedName name="________________AWM10" localSheetId="0">#REF!</definedName>
    <definedName name="________________AWM10">#REF!</definedName>
    <definedName name="________________AWM40" localSheetId="0">#REF!</definedName>
    <definedName name="________________AWM40">#REF!</definedName>
    <definedName name="________________AWM6" localSheetId="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0">[14]PROCTOR!#REF!</definedName>
    <definedName name="________________CAN458">[14]PROCTOR!#REF!</definedName>
    <definedName name="________________CAN486" localSheetId="0">[14]PROCTOR!#REF!</definedName>
    <definedName name="________________CAN486">[14]PROCTOR!#REF!</definedName>
    <definedName name="________________CAN487" localSheetId="0">[14]PROCTOR!#REF!</definedName>
    <definedName name="________________CAN487">[14]PROCTOR!#REF!</definedName>
    <definedName name="________________CAN488" localSheetId="0">[14]PROCTOR!#REF!</definedName>
    <definedName name="________________CAN488">[14]PROCTOR!#REF!</definedName>
    <definedName name="________________CAN489" localSheetId="0">[14]PROCTOR!#REF!</definedName>
    <definedName name="________________CAN489">[14]PROCTOR!#REF!</definedName>
    <definedName name="________________CAN490" localSheetId="0">[14]PROCTOR!#REF!</definedName>
    <definedName name="________________CAN490">[14]PROCTOR!#REF!</definedName>
    <definedName name="________________CAN491" localSheetId="0">[14]PROCTOR!#REF!</definedName>
    <definedName name="________________CAN491">[14]PROCTOR!#REF!</definedName>
    <definedName name="________________CAN492" localSheetId="0">[14]PROCTOR!#REF!</definedName>
    <definedName name="________________CAN492">[14]PROCTOR!#REF!</definedName>
    <definedName name="________________CAN493" localSheetId="0">[14]PROCTOR!#REF!</definedName>
    <definedName name="________________CAN493">[14]PROCTOR!#REF!</definedName>
    <definedName name="________________CAN494" localSheetId="0">[14]PROCTOR!#REF!</definedName>
    <definedName name="________________CAN494">[14]PROCTOR!#REF!</definedName>
    <definedName name="________________CAN495" localSheetId="0">[14]PROCTOR!#REF!</definedName>
    <definedName name="________________CAN495">[14]PROCTOR!#REF!</definedName>
    <definedName name="________________CAN496" localSheetId="0">[14]PROCTOR!#REF!</definedName>
    <definedName name="________________CAN496">[14]PROCTOR!#REF!</definedName>
    <definedName name="________________CAN497" localSheetId="0">[14]PROCTOR!#REF!</definedName>
    <definedName name="________________CAN497">[14]PROCTOR!#REF!</definedName>
    <definedName name="________________CAN498" localSheetId="0">[14]PROCTOR!#REF!</definedName>
    <definedName name="________________CAN498">[14]PROCTOR!#REF!</definedName>
    <definedName name="________________CAN499" localSheetId="0">[14]PROCTOR!#REF!</definedName>
    <definedName name="________________CAN499">[14]PROCTOR!#REF!</definedName>
    <definedName name="________________CAN500" localSheetId="0">[14]PROCTOR!#REF!</definedName>
    <definedName name="________________CAN500">[14]PROCTOR!#REF!</definedName>
    <definedName name="________________CDG100" localSheetId="0">#REF!</definedName>
    <definedName name="________________CDG100">#REF!</definedName>
    <definedName name="________________CDG250" localSheetId="0">#REF!</definedName>
    <definedName name="________________CDG250">#REF!</definedName>
    <definedName name="________________CDG50" localSheetId="0">#REF!</definedName>
    <definedName name="________________CDG50">#REF!</definedName>
    <definedName name="________________CDG500" localSheetId="0">#REF!</definedName>
    <definedName name="________________CDG500">#REF!</definedName>
    <definedName name="________________CEM53" localSheetId="0">#REF!</definedName>
    <definedName name="________________CEM53">#REF!</definedName>
    <definedName name="________________CRN3" localSheetId="0">#REF!</definedName>
    <definedName name="________________CRN3">#REF!</definedName>
    <definedName name="________________CRN35" localSheetId="0">#REF!</definedName>
    <definedName name="________________CRN35">#REF!</definedName>
    <definedName name="________________CRN80" localSheetId="0">#REF!</definedName>
    <definedName name="________________CRN80">#REF!</definedName>
    <definedName name="________________dec05" localSheetId="6" hidden="1">{"'Sheet1'!$A$4386:$N$4591"}</definedName>
    <definedName name="________________dec05" localSheetId="0" hidden="1">{"'Sheet1'!$A$4386:$N$4591"}</definedName>
    <definedName name="________________dec05" hidden="1">{"'Sheet1'!$A$4386:$N$4591"}</definedName>
    <definedName name="________________DOZ50" localSheetId="0">#REF!</definedName>
    <definedName name="________________DOZ50">#REF!</definedName>
    <definedName name="________________DOZ80" localSheetId="0">#REF!</definedName>
    <definedName name="________________DOZ80">#REF!</definedName>
    <definedName name="________________EXC20">'[10]Rate Analysis '!$E$50</definedName>
    <definedName name="________________ExV200" localSheetId="0">#REF!</definedName>
    <definedName name="________________ExV200">#REF!</definedName>
    <definedName name="________________GEN100" localSheetId="0">#REF!</definedName>
    <definedName name="________________GEN100">#REF!</definedName>
    <definedName name="________________GEN250" localSheetId="0">#REF!</definedName>
    <definedName name="________________GEN250">#REF!</definedName>
    <definedName name="________________GEN325" localSheetId="0">#REF!</definedName>
    <definedName name="________________GEN325">#REF!</definedName>
    <definedName name="________________GEN380" localSheetId="0">#REF!</definedName>
    <definedName name="________________GEN380">#REF!</definedName>
    <definedName name="________________GSB1" localSheetId="0">#REF!</definedName>
    <definedName name="________________GSB1">#REF!</definedName>
    <definedName name="________________GSB2" localSheetId="0">#REF!</definedName>
    <definedName name="________________GSB2">#REF!</definedName>
    <definedName name="________________GSB3" localSheetId="0">#REF!</definedName>
    <definedName name="________________GSB3">#REF!</definedName>
    <definedName name="________________HMP1" localSheetId="0">#REF!</definedName>
    <definedName name="________________HMP1">#REF!</definedName>
    <definedName name="________________HMP2" localSheetId="0">#REF!</definedName>
    <definedName name="________________HMP2">#REF!</definedName>
    <definedName name="________________HMP3" localSheetId="0">#REF!</definedName>
    <definedName name="________________HMP3">#REF!</definedName>
    <definedName name="________________HMP4" localSheetId="0">#REF!</definedName>
    <definedName name="________________HMP4">#REF!</definedName>
    <definedName name="________________lb1" localSheetId="0">#REF!</definedName>
    <definedName name="________________lb1">#REF!</definedName>
    <definedName name="________________lb2" localSheetId="0">#REF!</definedName>
    <definedName name="________________lb2">#REF!</definedName>
    <definedName name="________________mac2">200</definedName>
    <definedName name="________________MIX10" localSheetId="0">#REF!</definedName>
    <definedName name="________________MIX10">#REF!</definedName>
    <definedName name="________________MIX15" localSheetId="0">#REF!</definedName>
    <definedName name="________________MIX15">#REF!</definedName>
    <definedName name="________________MIX15150" localSheetId="0">'[4]Mix Design'!#REF!</definedName>
    <definedName name="________________MIX15150">'[4]Mix Design'!#REF!</definedName>
    <definedName name="________________MIX1540">'[4]Mix Design'!$P$11</definedName>
    <definedName name="________________MIX1580" localSheetId="0">'[4]Mix Design'!#REF!</definedName>
    <definedName name="________________MIX1580">'[4]Mix Design'!#REF!</definedName>
    <definedName name="________________MIX2">'[5]Mix Design'!$P$12</definedName>
    <definedName name="________________MIX20" localSheetId="0">#REF!</definedName>
    <definedName name="________________MIX20">#REF!</definedName>
    <definedName name="________________MIX2020">'[4]Mix Design'!$P$12</definedName>
    <definedName name="________________MIX2040">'[4]Mix Design'!$P$13</definedName>
    <definedName name="________________MIX25" localSheetId="0">#REF!</definedName>
    <definedName name="________________MIX25">#REF!</definedName>
    <definedName name="________________MIX2540">'[4]Mix Design'!$P$15</definedName>
    <definedName name="________________Mix255">'[6]Mix Design'!$P$13</definedName>
    <definedName name="________________MIX30" localSheetId="0">#REF!</definedName>
    <definedName name="________________MIX30">#REF!</definedName>
    <definedName name="________________MIX35" localSheetId="0">#REF!</definedName>
    <definedName name="________________MIX35">#REF!</definedName>
    <definedName name="________________MIX40" localSheetId="0">#REF!</definedName>
    <definedName name="________________MIX40">#REF!</definedName>
    <definedName name="________________MIX45" localSheetId="0">'[4]Mix Design'!#REF!</definedName>
    <definedName name="________________MIX45">'[4]Mix Design'!#REF!</definedName>
    <definedName name="________________mm1" localSheetId="0">#REF!</definedName>
    <definedName name="________________mm1">#REF!</definedName>
    <definedName name="________________mm2" localSheetId="0">#REF!</definedName>
    <definedName name="________________mm2">#REF!</definedName>
    <definedName name="________________mm3" localSheetId="0">#REF!</definedName>
    <definedName name="________________mm3">#REF!</definedName>
    <definedName name="________________MUR5" localSheetId="0">#REF!</definedName>
    <definedName name="________________MUR5">#REF!</definedName>
    <definedName name="________________MUR8" localSheetId="0">#REF!</definedName>
    <definedName name="________________MUR8">#REF!</definedName>
    <definedName name="________________OPC43" localSheetId="0">#REF!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0">'[8]ANAL-PIPE LINE'!#REF!</definedName>
    <definedName name="________________SLV10025">'[8]ANAL-PIPE LINE'!#REF!</definedName>
    <definedName name="________________tab1" localSheetId="0">#REF!</definedName>
    <definedName name="________________tab1">#REF!</definedName>
    <definedName name="________________tab2" localSheetId="0">#REF!</definedName>
    <definedName name="________________tab2">#REF!</definedName>
    <definedName name="________________TIP1" localSheetId="0">#REF!</definedName>
    <definedName name="________________TIP1">#REF!</definedName>
    <definedName name="________________TIP2" localSheetId="0">#REF!</definedName>
    <definedName name="________________TIP2">#REF!</definedName>
    <definedName name="________________TIP3" localSheetId="0">#REF!</definedName>
    <definedName name="________________TIP3">#REF!</definedName>
    <definedName name="_______________A65537" localSheetId="0">#REF!</definedName>
    <definedName name="_______________A65537">#REF!</definedName>
    <definedName name="_______________ABM10" localSheetId="0">#REF!</definedName>
    <definedName name="_______________ABM10">#REF!</definedName>
    <definedName name="_______________ABM40" localSheetId="0">#REF!</definedName>
    <definedName name="_______________ABM40">#REF!</definedName>
    <definedName name="_______________ABM6" localSheetId="0">#REF!</definedName>
    <definedName name="_______________ABM6">#REF!</definedName>
    <definedName name="_______________ACB10" localSheetId="0">#REF!</definedName>
    <definedName name="_______________ACB10">#REF!</definedName>
    <definedName name="_______________ACB20" localSheetId="0">#REF!</definedName>
    <definedName name="_______________ACB20">#REF!</definedName>
    <definedName name="_______________ACR10" localSheetId="0">#REF!</definedName>
    <definedName name="_______________ACR10">#REF!</definedName>
    <definedName name="_______________ACR20" localSheetId="0">#REF!</definedName>
    <definedName name="_______________ACR20">#REF!</definedName>
    <definedName name="_______________AGG10" localSheetId="0">#REF!</definedName>
    <definedName name="_______________AGG10">#REF!</definedName>
    <definedName name="_______________AGG6" localSheetId="0">#REF!</definedName>
    <definedName name="_______________AGG6">#REF!</definedName>
    <definedName name="_______________ash1" localSheetId="0">[13]ANAL!#REF!</definedName>
    <definedName name="_______________ash1">[13]ANAL!#REF!</definedName>
    <definedName name="_______________AWM10" localSheetId="0">#REF!</definedName>
    <definedName name="_______________AWM10">#REF!</definedName>
    <definedName name="_______________AWM40" localSheetId="0">#REF!</definedName>
    <definedName name="_______________AWM40">#REF!</definedName>
    <definedName name="_______________AWM6" localSheetId="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0">[19]PROCTOR!#REF!</definedName>
    <definedName name="_______________CAN458">[19]PROCTOR!#REF!</definedName>
    <definedName name="_______________CAN486" localSheetId="0">[19]PROCTOR!#REF!</definedName>
    <definedName name="_______________CAN486">[19]PROCTOR!#REF!</definedName>
    <definedName name="_______________CAN487" localSheetId="0">[19]PROCTOR!#REF!</definedName>
    <definedName name="_______________CAN487">[19]PROCTOR!#REF!</definedName>
    <definedName name="_______________CAN488" localSheetId="0">[19]PROCTOR!#REF!</definedName>
    <definedName name="_______________CAN488">[19]PROCTOR!#REF!</definedName>
    <definedName name="_______________CAN489" localSheetId="0">[19]PROCTOR!#REF!</definedName>
    <definedName name="_______________CAN489">[19]PROCTOR!#REF!</definedName>
    <definedName name="_______________CAN490" localSheetId="0">[19]PROCTOR!#REF!</definedName>
    <definedName name="_______________CAN490">[19]PROCTOR!#REF!</definedName>
    <definedName name="_______________CAN491" localSheetId="0">[19]PROCTOR!#REF!</definedName>
    <definedName name="_______________CAN491">[19]PROCTOR!#REF!</definedName>
    <definedName name="_______________CAN492" localSheetId="0">[19]PROCTOR!#REF!</definedName>
    <definedName name="_______________CAN492">[19]PROCTOR!#REF!</definedName>
    <definedName name="_______________CAN493" localSheetId="0">[19]PROCTOR!#REF!</definedName>
    <definedName name="_______________CAN493">[19]PROCTOR!#REF!</definedName>
    <definedName name="_______________CAN494" localSheetId="0">[19]PROCTOR!#REF!</definedName>
    <definedName name="_______________CAN494">[19]PROCTOR!#REF!</definedName>
    <definedName name="_______________CAN495" localSheetId="0">[19]PROCTOR!#REF!</definedName>
    <definedName name="_______________CAN495">[19]PROCTOR!#REF!</definedName>
    <definedName name="_______________CAN496" localSheetId="0">[19]PROCTOR!#REF!</definedName>
    <definedName name="_______________CAN496">[19]PROCTOR!#REF!</definedName>
    <definedName name="_______________CAN497" localSheetId="0">[19]PROCTOR!#REF!</definedName>
    <definedName name="_______________CAN497">[19]PROCTOR!#REF!</definedName>
    <definedName name="_______________CAN498" localSheetId="0">[19]PROCTOR!#REF!</definedName>
    <definedName name="_______________CAN498">[19]PROCTOR!#REF!</definedName>
    <definedName name="_______________CAN499" localSheetId="0">[19]PROCTOR!#REF!</definedName>
    <definedName name="_______________CAN499">[19]PROCTOR!#REF!</definedName>
    <definedName name="_______________CAN500" localSheetId="0">[19]PROCTOR!#REF!</definedName>
    <definedName name="_______________CAN500">[19]PROCTOR!#REF!</definedName>
    <definedName name="_______________CDG100" localSheetId="0">#REF!</definedName>
    <definedName name="_______________CDG100">#REF!</definedName>
    <definedName name="_______________CDG250" localSheetId="0">#REF!</definedName>
    <definedName name="_______________CDG250">#REF!</definedName>
    <definedName name="_______________CDG50" localSheetId="0">#REF!</definedName>
    <definedName name="_______________CDG50">#REF!</definedName>
    <definedName name="_______________CDG500" localSheetId="0">#REF!</definedName>
    <definedName name="_______________CDG500">#REF!</definedName>
    <definedName name="_______________CEM53" localSheetId="0">#REF!</definedName>
    <definedName name="_______________CEM53">#REF!</definedName>
    <definedName name="_______________CRN3" localSheetId="0">#REF!</definedName>
    <definedName name="_______________CRN3">#REF!</definedName>
    <definedName name="_______________CRN35" localSheetId="0">#REF!</definedName>
    <definedName name="_______________CRN35">#REF!</definedName>
    <definedName name="_______________CRN80" localSheetId="0">#REF!</definedName>
    <definedName name="_______________CRN80">#REF!</definedName>
    <definedName name="_______________dec05" localSheetId="6" hidden="1">{"'Sheet1'!$A$4386:$N$4591"}</definedName>
    <definedName name="_______________dec05" localSheetId="0" hidden="1">{"'Sheet1'!$A$4386:$N$4591"}</definedName>
    <definedName name="_______________dec05" hidden="1">{"'Sheet1'!$A$4386:$N$4591"}</definedName>
    <definedName name="_______________DOZ50" localSheetId="0">#REF!</definedName>
    <definedName name="_______________DOZ50">#REF!</definedName>
    <definedName name="_______________DOZ80" localSheetId="0">#REF!</definedName>
    <definedName name="_______________DOZ80">#REF!</definedName>
    <definedName name="_______________EXC20">'[10]Rate Analysis '!$E$50</definedName>
    <definedName name="_______________ExV200" localSheetId="0">#REF!</definedName>
    <definedName name="_______________ExV200">#REF!</definedName>
    <definedName name="_______________GEN100" localSheetId="0">#REF!</definedName>
    <definedName name="_______________GEN100">#REF!</definedName>
    <definedName name="_______________GEN250" localSheetId="0">#REF!</definedName>
    <definedName name="_______________GEN250">#REF!</definedName>
    <definedName name="_______________GEN325" localSheetId="0">#REF!</definedName>
    <definedName name="_______________GEN325">#REF!</definedName>
    <definedName name="_______________GEN380" localSheetId="0">#REF!</definedName>
    <definedName name="_______________GEN380">#REF!</definedName>
    <definedName name="_______________GSB1" localSheetId="0">#REF!</definedName>
    <definedName name="_______________GSB1">#REF!</definedName>
    <definedName name="_______________GSB2" localSheetId="0">#REF!</definedName>
    <definedName name="_______________GSB2">#REF!</definedName>
    <definedName name="_______________GSB3" localSheetId="0">#REF!</definedName>
    <definedName name="_______________GSB3">#REF!</definedName>
    <definedName name="_______________HMP1" localSheetId="0">#REF!</definedName>
    <definedName name="_______________HMP1">#REF!</definedName>
    <definedName name="_______________HMP2" localSheetId="0">#REF!</definedName>
    <definedName name="_______________HMP2">#REF!</definedName>
    <definedName name="_______________HMP3" localSheetId="0">#REF!</definedName>
    <definedName name="_______________HMP3">#REF!</definedName>
    <definedName name="_______________HMP4" localSheetId="0">#REF!</definedName>
    <definedName name="_______________HMP4">#REF!</definedName>
    <definedName name="_______________lb1" localSheetId="0">#REF!</definedName>
    <definedName name="_______________lb1">#REF!</definedName>
    <definedName name="_______________lb2" localSheetId="0">#REF!</definedName>
    <definedName name="_______________lb2">#REF!</definedName>
    <definedName name="_______________mac2">200</definedName>
    <definedName name="_______________MIX10" localSheetId="0">#REF!</definedName>
    <definedName name="_______________MIX10">#REF!</definedName>
    <definedName name="_______________MIX15" localSheetId="0">#REF!</definedName>
    <definedName name="_______________MIX15">#REF!</definedName>
    <definedName name="_______________MIX15150" localSheetId="0">'[4]Mix Design'!#REF!</definedName>
    <definedName name="_______________MIX15150">'[4]Mix Design'!#REF!</definedName>
    <definedName name="_______________MIX1540">'[4]Mix Design'!$P$11</definedName>
    <definedName name="_______________MIX1580" localSheetId="0">'[4]Mix Design'!#REF!</definedName>
    <definedName name="_______________MIX1580">'[4]Mix Design'!#REF!</definedName>
    <definedName name="_______________MIX2">'[5]Mix Design'!$P$12</definedName>
    <definedName name="_______________MIX20" localSheetId="0">#REF!</definedName>
    <definedName name="_______________MIX20">#REF!</definedName>
    <definedName name="_______________MIX2020">'[4]Mix Design'!$P$12</definedName>
    <definedName name="_______________MIX2040">'[4]Mix Design'!$P$13</definedName>
    <definedName name="_______________MIX25" localSheetId="0">#REF!</definedName>
    <definedName name="_______________MIX25">#REF!</definedName>
    <definedName name="_______________MIX2540">'[4]Mix Design'!$P$15</definedName>
    <definedName name="_______________Mix255">'[6]Mix Design'!$P$13</definedName>
    <definedName name="_______________MIX30" localSheetId="0">#REF!</definedName>
    <definedName name="_______________MIX30">#REF!</definedName>
    <definedName name="_______________MIX35" localSheetId="0">#REF!</definedName>
    <definedName name="_______________MIX35">#REF!</definedName>
    <definedName name="_______________MIX40" localSheetId="0">#REF!</definedName>
    <definedName name="_______________MIX40">#REF!</definedName>
    <definedName name="_______________MIX45" localSheetId="0">'[4]Mix Design'!#REF!</definedName>
    <definedName name="_______________MIX45">'[4]Mix Design'!#REF!</definedName>
    <definedName name="_______________mm1" localSheetId="0">#REF!</definedName>
    <definedName name="_______________mm1">#REF!</definedName>
    <definedName name="_______________mm2" localSheetId="0">#REF!</definedName>
    <definedName name="_______________mm2">#REF!</definedName>
    <definedName name="_______________mm3" localSheetId="0">#REF!</definedName>
    <definedName name="_______________mm3">#REF!</definedName>
    <definedName name="_______________MUR5" localSheetId="0">#REF!</definedName>
    <definedName name="_______________MUR5">#REF!</definedName>
    <definedName name="_______________MUR8" localSheetId="0">#REF!</definedName>
    <definedName name="_______________MUR8">#REF!</definedName>
    <definedName name="_______________OPC43" localSheetId="0">#REF!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 localSheetId="0">#REF!</definedName>
    <definedName name="_______________tab1">#REF!</definedName>
    <definedName name="_______________tab2" localSheetId="0">#REF!</definedName>
    <definedName name="_______________tab2">#REF!</definedName>
    <definedName name="_______________TIP1" localSheetId="0">#REF!</definedName>
    <definedName name="_______________TIP1">#REF!</definedName>
    <definedName name="_______________TIP2" localSheetId="0">#REF!</definedName>
    <definedName name="_______________TIP2">#REF!</definedName>
    <definedName name="_______________TIP3" localSheetId="0">#REF!</definedName>
    <definedName name="_______________TIP3">#REF!</definedName>
    <definedName name="______________A65537" localSheetId="0">#REF!</definedName>
    <definedName name="______________A65537">#REF!</definedName>
    <definedName name="______________ABM10" localSheetId="0">#REF!</definedName>
    <definedName name="______________ABM10">#REF!</definedName>
    <definedName name="______________ABM40" localSheetId="0">#REF!</definedName>
    <definedName name="______________ABM40">#REF!</definedName>
    <definedName name="______________ABM6" localSheetId="0">#REF!</definedName>
    <definedName name="______________ABM6">#REF!</definedName>
    <definedName name="______________ACB10" localSheetId="0">#REF!</definedName>
    <definedName name="______________ACB10">#REF!</definedName>
    <definedName name="______________ACB20" localSheetId="0">#REF!</definedName>
    <definedName name="______________ACB20">#REF!</definedName>
    <definedName name="______________ACR10" localSheetId="0">#REF!</definedName>
    <definedName name="______________ACR10">#REF!</definedName>
    <definedName name="______________ACR20" localSheetId="0">#REF!</definedName>
    <definedName name="______________ACR20">#REF!</definedName>
    <definedName name="______________AGG10" localSheetId="0">#REF!</definedName>
    <definedName name="______________AGG10">#REF!</definedName>
    <definedName name="______________AGG6" localSheetId="0">#REF!</definedName>
    <definedName name="______________AGG6">#REF!</definedName>
    <definedName name="______________ARV8040">'[20]ANAL-PUMP HOUSE'!$I$55</definedName>
    <definedName name="______________ash1" localSheetId="0">[21]ANAL!#REF!</definedName>
    <definedName name="______________ash1">[21]ANAL!#REF!</definedName>
    <definedName name="______________AWM10" localSheetId="0">#REF!</definedName>
    <definedName name="______________AWM10">#REF!</definedName>
    <definedName name="______________AWM40" localSheetId="0">#REF!</definedName>
    <definedName name="______________AWM40">#REF!</definedName>
    <definedName name="______________AWM6" localSheetId="0">#REF!</definedName>
    <definedName name="______________AWM6">#REF!</definedName>
    <definedName name="______________b111121" localSheetId="0">#REF!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0">[14]PROCTOR!#REF!</definedName>
    <definedName name="______________CAN458">[14]PROCTOR!#REF!</definedName>
    <definedName name="______________CAN486" localSheetId="0">[14]PROCTOR!#REF!</definedName>
    <definedName name="______________CAN486">[14]PROCTOR!#REF!</definedName>
    <definedName name="______________CAN487" localSheetId="0">[14]PROCTOR!#REF!</definedName>
    <definedName name="______________CAN487">[14]PROCTOR!#REF!</definedName>
    <definedName name="______________CAN488" localSheetId="0">[14]PROCTOR!#REF!</definedName>
    <definedName name="______________CAN488">[14]PROCTOR!#REF!</definedName>
    <definedName name="______________CAN489" localSheetId="0">[14]PROCTOR!#REF!</definedName>
    <definedName name="______________CAN489">[14]PROCTOR!#REF!</definedName>
    <definedName name="______________CAN490" localSheetId="0">[14]PROCTOR!#REF!</definedName>
    <definedName name="______________CAN490">[14]PROCTOR!#REF!</definedName>
    <definedName name="______________CAN491" localSheetId="0">[14]PROCTOR!#REF!</definedName>
    <definedName name="______________CAN491">[14]PROCTOR!#REF!</definedName>
    <definedName name="______________CAN492" localSheetId="0">[14]PROCTOR!#REF!</definedName>
    <definedName name="______________CAN492">[14]PROCTOR!#REF!</definedName>
    <definedName name="______________CAN493" localSheetId="0">[14]PROCTOR!#REF!</definedName>
    <definedName name="______________CAN493">[14]PROCTOR!#REF!</definedName>
    <definedName name="______________CAN494" localSheetId="0">[14]PROCTOR!#REF!</definedName>
    <definedName name="______________CAN494">[14]PROCTOR!#REF!</definedName>
    <definedName name="______________CAN495" localSheetId="0">[14]PROCTOR!#REF!</definedName>
    <definedName name="______________CAN495">[14]PROCTOR!#REF!</definedName>
    <definedName name="______________CAN496" localSheetId="0">[14]PROCTOR!#REF!</definedName>
    <definedName name="______________CAN496">[14]PROCTOR!#REF!</definedName>
    <definedName name="______________CAN497" localSheetId="0">[14]PROCTOR!#REF!</definedName>
    <definedName name="______________CAN497">[14]PROCTOR!#REF!</definedName>
    <definedName name="______________CAN498" localSheetId="0">[14]PROCTOR!#REF!</definedName>
    <definedName name="______________CAN498">[14]PROCTOR!#REF!</definedName>
    <definedName name="______________CAN499" localSheetId="0">[14]PROCTOR!#REF!</definedName>
    <definedName name="______________CAN499">[14]PROCTOR!#REF!</definedName>
    <definedName name="______________CAN500" localSheetId="0">[14]PROCTOR!#REF!</definedName>
    <definedName name="______________CAN500">[14]PROCTOR!#REF!</definedName>
    <definedName name="______________CDG100" localSheetId="0">#REF!</definedName>
    <definedName name="______________CDG100">#REF!</definedName>
    <definedName name="______________CDG250" localSheetId="0">#REF!</definedName>
    <definedName name="______________CDG250">#REF!</definedName>
    <definedName name="______________CDG50" localSheetId="0">#REF!</definedName>
    <definedName name="______________CDG50">#REF!</definedName>
    <definedName name="______________CDG500" localSheetId="0">#REF!</definedName>
    <definedName name="______________CDG500">#REF!</definedName>
    <definedName name="______________CEM53" localSheetId="0">#REF!</definedName>
    <definedName name="______________CEM53">#REF!</definedName>
    <definedName name="______________CRN3" localSheetId="0">#REF!</definedName>
    <definedName name="______________CRN3">#REF!</definedName>
    <definedName name="______________CRN35" localSheetId="0">#REF!</definedName>
    <definedName name="______________CRN35">#REF!</definedName>
    <definedName name="______________CRN80" localSheetId="0">#REF!</definedName>
    <definedName name="______________CRN80">#REF!</definedName>
    <definedName name="______________dec05" localSheetId="6" hidden="1">{"'Sheet1'!$A$4386:$N$4591"}</definedName>
    <definedName name="______________dec05" localSheetId="0" hidden="1">{"'Sheet1'!$A$4386:$N$4591"}</definedName>
    <definedName name="______________dec05" hidden="1">{"'Sheet1'!$A$4386:$N$4591"}</definedName>
    <definedName name="______________DOZ50" localSheetId="0">#REF!</definedName>
    <definedName name="______________DOZ50">#REF!</definedName>
    <definedName name="______________DOZ80" localSheetId="0">#REF!</definedName>
    <definedName name="______________DOZ80">#REF!</definedName>
    <definedName name="______________EXC20">'[10]Rate Analysis '!$E$50</definedName>
    <definedName name="______________ExV200" localSheetId="0">#REF!</definedName>
    <definedName name="______________ExV200">#REF!</definedName>
    <definedName name="______________GEN100" localSheetId="0">#REF!</definedName>
    <definedName name="______________GEN100">#REF!</definedName>
    <definedName name="______________GEN250" localSheetId="0">#REF!</definedName>
    <definedName name="______________GEN250">#REF!</definedName>
    <definedName name="______________GEN325" localSheetId="0">#REF!</definedName>
    <definedName name="______________GEN325">#REF!</definedName>
    <definedName name="______________GEN380" localSheetId="0">#REF!</definedName>
    <definedName name="______________GEN380">#REF!</definedName>
    <definedName name="______________GSB1" localSheetId="0">#REF!</definedName>
    <definedName name="______________GSB1">#REF!</definedName>
    <definedName name="______________GSB2" localSheetId="0">#REF!</definedName>
    <definedName name="______________GSB2">#REF!</definedName>
    <definedName name="______________GSB3" localSheetId="0">#REF!</definedName>
    <definedName name="______________GSB3">#REF!</definedName>
    <definedName name="______________HMP1" localSheetId="0">#REF!</definedName>
    <definedName name="______________HMP1">#REF!</definedName>
    <definedName name="______________HMP2" localSheetId="0">#REF!</definedName>
    <definedName name="______________HMP2">#REF!</definedName>
    <definedName name="______________HMP3" localSheetId="0">#REF!</definedName>
    <definedName name="______________HMP3">#REF!</definedName>
    <definedName name="______________HMP4" localSheetId="0">#REF!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 localSheetId="0">#REF!</definedName>
    <definedName name="______________Ki1">#REF!</definedName>
    <definedName name="______________Ki2" localSheetId="0">#REF!</definedName>
    <definedName name="______________Ki2">#REF!</definedName>
    <definedName name="______________lb1" localSheetId="0">#REF!</definedName>
    <definedName name="______________lb1">#REF!</definedName>
    <definedName name="______________lb2" localSheetId="0">#REF!</definedName>
    <definedName name="______________lb2">#REF!</definedName>
    <definedName name="______________mac2">200</definedName>
    <definedName name="______________MAN1" localSheetId="0">#REF!</definedName>
    <definedName name="______________MAN1">#REF!</definedName>
    <definedName name="______________MIX10" localSheetId="0">#REF!</definedName>
    <definedName name="______________MIX10">#REF!</definedName>
    <definedName name="______________MIX15" localSheetId="0">#REF!</definedName>
    <definedName name="______________MIX15">#REF!</definedName>
    <definedName name="______________MIX15150" localSheetId="0">'[4]Mix Design'!#REF!</definedName>
    <definedName name="______________MIX15150">'[4]Mix Design'!#REF!</definedName>
    <definedName name="______________MIX1540">'[4]Mix Design'!$P$11</definedName>
    <definedName name="______________MIX1580" localSheetId="0">'[4]Mix Design'!#REF!</definedName>
    <definedName name="______________MIX1580">'[4]Mix Design'!#REF!</definedName>
    <definedName name="______________MIX2">'[5]Mix Design'!$P$12</definedName>
    <definedName name="______________MIX20" localSheetId="0">#REF!</definedName>
    <definedName name="______________MIX20">#REF!</definedName>
    <definedName name="______________MIX2020">'[4]Mix Design'!$P$12</definedName>
    <definedName name="______________MIX2040">'[4]Mix Design'!$P$13</definedName>
    <definedName name="______________MIX25" localSheetId="0">#REF!</definedName>
    <definedName name="______________MIX25">#REF!</definedName>
    <definedName name="______________MIX2540">'[4]Mix Design'!$P$15</definedName>
    <definedName name="______________Mix255">'[6]Mix Design'!$P$13</definedName>
    <definedName name="______________MIX30" localSheetId="0">#REF!</definedName>
    <definedName name="______________MIX30">#REF!</definedName>
    <definedName name="______________MIX35" localSheetId="0">#REF!</definedName>
    <definedName name="______________MIX35">#REF!</definedName>
    <definedName name="______________MIX40" localSheetId="0">#REF!</definedName>
    <definedName name="______________MIX40">#REF!</definedName>
    <definedName name="______________MIX45" localSheetId="0">'[4]Mix Design'!#REF!</definedName>
    <definedName name="______________MIX45">'[4]Mix Design'!#REF!</definedName>
    <definedName name="______________mm1" localSheetId="0">#REF!</definedName>
    <definedName name="______________mm1">#REF!</definedName>
    <definedName name="______________mm2" localSheetId="0">#REF!</definedName>
    <definedName name="______________mm2">#REF!</definedName>
    <definedName name="______________mm3" localSheetId="0">#REF!</definedName>
    <definedName name="______________mm3">#REF!</definedName>
    <definedName name="______________MUR5" localSheetId="0">#REF!</definedName>
    <definedName name="______________MUR5">#REF!</definedName>
    <definedName name="______________MUR8" localSheetId="0">#REF!</definedName>
    <definedName name="______________MUR8">#REF!</definedName>
    <definedName name="______________OPC43" localSheetId="0">#REF!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 localSheetId="0">#REF!</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 localSheetId="0">#REF!</definedName>
    <definedName name="______________SH5">#REF!</definedName>
    <definedName name="______________SLV10025" localSheetId="0">'[8]ANAL-PIPE LINE'!#REF!</definedName>
    <definedName name="______________SLV10025">'[8]ANAL-PIPE LINE'!#REF!</definedName>
    <definedName name="______________SLV20025">'[20]ANAL-PUMP HOUSE'!$I$58</definedName>
    <definedName name="______________SLV80010">'[20]ANAL-PUMP HOUSE'!$I$60</definedName>
    <definedName name="______________tab1" localSheetId="0">#REF!</definedName>
    <definedName name="______________tab1">#REF!</definedName>
    <definedName name="______________tab2" localSheetId="0">#REF!</definedName>
    <definedName name="______________tab2">#REF!</definedName>
    <definedName name="______________TB2" localSheetId="0">#REF!</definedName>
    <definedName name="______________TB2">#REF!</definedName>
    <definedName name="______________TIP1" localSheetId="0">#REF!</definedName>
    <definedName name="______________TIP1">#REF!</definedName>
    <definedName name="______________TIP2" localSheetId="0">#REF!</definedName>
    <definedName name="______________TIP2">#REF!</definedName>
    <definedName name="______________TIP3" localSheetId="0">#REF!</definedName>
    <definedName name="______________TIP3">#REF!</definedName>
    <definedName name="_____________A65537" localSheetId="0">#REF!</definedName>
    <definedName name="_____________A65537">#REF!</definedName>
    <definedName name="_____________ABM10" localSheetId="0">#REF!</definedName>
    <definedName name="_____________ABM10">#REF!</definedName>
    <definedName name="_____________ABM40" localSheetId="0">#REF!</definedName>
    <definedName name="_____________ABM40">#REF!</definedName>
    <definedName name="_____________ABM6" localSheetId="0">#REF!</definedName>
    <definedName name="_____________ABM6">#REF!</definedName>
    <definedName name="_____________ACB10" localSheetId="0">#REF!</definedName>
    <definedName name="_____________ACB10">#REF!</definedName>
    <definedName name="_____________ACB20" localSheetId="0">#REF!</definedName>
    <definedName name="_____________ACB20">#REF!</definedName>
    <definedName name="_____________ACR10" localSheetId="0">#REF!</definedName>
    <definedName name="_____________ACR10">#REF!</definedName>
    <definedName name="_____________ACR20" localSheetId="0">#REF!</definedName>
    <definedName name="_____________ACR20">#REF!</definedName>
    <definedName name="_____________AGG10" localSheetId="0">#REF!</definedName>
    <definedName name="_____________AGG10">#REF!</definedName>
    <definedName name="_____________AGG40" localSheetId="0">#REF!</definedName>
    <definedName name="_____________AGG40">#REF!</definedName>
    <definedName name="_____________AGG6" localSheetId="0">#REF!</definedName>
    <definedName name="_____________AGG6">#REF!</definedName>
    <definedName name="_____________ash1" localSheetId="0">[13]ANAL!#REF!</definedName>
    <definedName name="_____________ash1">[13]ANAL!#REF!</definedName>
    <definedName name="_____________AWM10" localSheetId="0">#REF!</definedName>
    <definedName name="_____________AWM10">#REF!</definedName>
    <definedName name="_____________AWM40" localSheetId="0">#REF!</definedName>
    <definedName name="_____________AWM40">#REF!</definedName>
    <definedName name="_____________AWM6" localSheetId="0">#REF!</definedName>
    <definedName name="_____________AWM6">#REF!</definedName>
    <definedName name="_____________b111121" localSheetId="0">#REF!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0">[14]PROCTOR!#REF!</definedName>
    <definedName name="_____________CAN458">[14]PROCTOR!#REF!</definedName>
    <definedName name="_____________CAN486" localSheetId="0">[14]PROCTOR!#REF!</definedName>
    <definedName name="_____________CAN486">[14]PROCTOR!#REF!</definedName>
    <definedName name="_____________CAN487" localSheetId="0">[14]PROCTOR!#REF!</definedName>
    <definedName name="_____________CAN487">[14]PROCTOR!#REF!</definedName>
    <definedName name="_____________CAN488" localSheetId="0">[14]PROCTOR!#REF!</definedName>
    <definedName name="_____________CAN488">[14]PROCTOR!#REF!</definedName>
    <definedName name="_____________CAN489" localSheetId="0">[14]PROCTOR!#REF!</definedName>
    <definedName name="_____________CAN489">[14]PROCTOR!#REF!</definedName>
    <definedName name="_____________CAN490" localSheetId="0">[14]PROCTOR!#REF!</definedName>
    <definedName name="_____________CAN490">[14]PROCTOR!#REF!</definedName>
    <definedName name="_____________CAN491" localSheetId="0">[14]PROCTOR!#REF!</definedName>
    <definedName name="_____________CAN491">[14]PROCTOR!#REF!</definedName>
    <definedName name="_____________CAN492" localSheetId="0">[14]PROCTOR!#REF!</definedName>
    <definedName name="_____________CAN492">[14]PROCTOR!#REF!</definedName>
    <definedName name="_____________CAN493" localSheetId="0">[14]PROCTOR!#REF!</definedName>
    <definedName name="_____________CAN493">[14]PROCTOR!#REF!</definedName>
    <definedName name="_____________CAN494" localSheetId="0">[14]PROCTOR!#REF!</definedName>
    <definedName name="_____________CAN494">[14]PROCTOR!#REF!</definedName>
    <definedName name="_____________CAN495" localSheetId="0">[14]PROCTOR!#REF!</definedName>
    <definedName name="_____________CAN495">[14]PROCTOR!#REF!</definedName>
    <definedName name="_____________CAN496" localSheetId="0">[14]PROCTOR!#REF!</definedName>
    <definedName name="_____________CAN496">[14]PROCTOR!#REF!</definedName>
    <definedName name="_____________CAN497" localSheetId="0">[14]PROCTOR!#REF!</definedName>
    <definedName name="_____________CAN497">[14]PROCTOR!#REF!</definedName>
    <definedName name="_____________CAN498" localSheetId="0">[14]PROCTOR!#REF!</definedName>
    <definedName name="_____________CAN498">[14]PROCTOR!#REF!</definedName>
    <definedName name="_____________CAN499" localSheetId="0">[14]PROCTOR!#REF!</definedName>
    <definedName name="_____________CAN499">[14]PROCTOR!#REF!</definedName>
    <definedName name="_____________CAN500" localSheetId="0">[14]PROCTOR!#REF!</definedName>
    <definedName name="_____________CAN500">[14]PROCTOR!#REF!</definedName>
    <definedName name="_____________CDG100" localSheetId="0">#REF!</definedName>
    <definedName name="_____________CDG100">#REF!</definedName>
    <definedName name="_____________CDG250" localSheetId="0">#REF!</definedName>
    <definedName name="_____________CDG250">#REF!</definedName>
    <definedName name="_____________CDG50" localSheetId="0">#REF!</definedName>
    <definedName name="_____________CDG50">#REF!</definedName>
    <definedName name="_____________CDG500" localSheetId="0">#REF!</definedName>
    <definedName name="_____________CDG500">#REF!</definedName>
    <definedName name="_____________CEM53" localSheetId="0">#REF!</definedName>
    <definedName name="_____________CEM53">#REF!</definedName>
    <definedName name="_____________CRN3" localSheetId="0">#REF!</definedName>
    <definedName name="_____________CRN3">#REF!</definedName>
    <definedName name="_____________CRN35" localSheetId="0">#REF!</definedName>
    <definedName name="_____________CRN35">#REF!</definedName>
    <definedName name="_____________CRN80" localSheetId="0">#REF!</definedName>
    <definedName name="_____________CRN80">#REF!</definedName>
    <definedName name="_____________dec05" localSheetId="6" hidden="1">{"'Sheet1'!$A$4386:$N$4591"}</definedName>
    <definedName name="_____________dec05" localSheetId="0" hidden="1">{"'Sheet1'!$A$4386:$N$4591"}</definedName>
    <definedName name="_____________dec05" hidden="1">{"'Sheet1'!$A$4386:$N$4591"}</definedName>
    <definedName name="_____________DOZ50" localSheetId="0">#REF!</definedName>
    <definedName name="_____________DOZ50">#REF!</definedName>
    <definedName name="_____________DOZ80" localSheetId="0">#REF!</definedName>
    <definedName name="_____________DOZ80">#REF!</definedName>
    <definedName name="_____________ExV200" localSheetId="0">#REF!</definedName>
    <definedName name="_____________ExV200">#REF!</definedName>
    <definedName name="_____________GEN100" localSheetId="0">#REF!</definedName>
    <definedName name="_____________GEN100">#REF!</definedName>
    <definedName name="_____________GEN250" localSheetId="0">#REF!</definedName>
    <definedName name="_____________GEN250">#REF!</definedName>
    <definedName name="_____________GEN325" localSheetId="0">#REF!</definedName>
    <definedName name="_____________GEN325">#REF!</definedName>
    <definedName name="_____________GEN380" localSheetId="0">#REF!</definedName>
    <definedName name="_____________GEN380">#REF!</definedName>
    <definedName name="_____________GSB1" localSheetId="0">#REF!</definedName>
    <definedName name="_____________GSB1">#REF!</definedName>
    <definedName name="_____________GSB2" localSheetId="0">#REF!</definedName>
    <definedName name="_____________GSB2">#REF!</definedName>
    <definedName name="_____________GSB3" localSheetId="0">#REF!</definedName>
    <definedName name="_____________GSB3">#REF!</definedName>
    <definedName name="_____________HMP1" localSheetId="0">#REF!</definedName>
    <definedName name="_____________HMP1">#REF!</definedName>
    <definedName name="_____________HMP2" localSheetId="0">#REF!</definedName>
    <definedName name="_____________HMP2">#REF!</definedName>
    <definedName name="_____________HMP3" localSheetId="0">#REF!</definedName>
    <definedName name="_____________HMP3">#REF!</definedName>
    <definedName name="_____________HMP4" localSheetId="0">#REF!</definedName>
    <definedName name="_____________HMP4">#REF!</definedName>
    <definedName name="_____________Ki1" localSheetId="0">#REF!</definedName>
    <definedName name="_____________Ki1">#REF!</definedName>
    <definedName name="_____________Ki2" localSheetId="0">#REF!</definedName>
    <definedName name="_____________Ki2">#REF!</definedName>
    <definedName name="_____________lb1" localSheetId="0">#REF!</definedName>
    <definedName name="_____________lb1">#REF!</definedName>
    <definedName name="_____________lb2" localSheetId="0">#REF!</definedName>
    <definedName name="_____________lb2">#REF!</definedName>
    <definedName name="_____________mac2">200</definedName>
    <definedName name="_____________MAN1" localSheetId="0">#REF!</definedName>
    <definedName name="_____________MAN1">#REF!</definedName>
    <definedName name="_____________MIX10" localSheetId="0">#REF!</definedName>
    <definedName name="_____________MIX10">#REF!</definedName>
    <definedName name="_____________MIX15" localSheetId="0">#REF!</definedName>
    <definedName name="_____________MIX15">#REF!</definedName>
    <definedName name="_____________MIX15150" localSheetId="0">'[4]Mix Design'!#REF!</definedName>
    <definedName name="_____________MIX15150">'[4]Mix Design'!#REF!</definedName>
    <definedName name="_____________MIX1540">'[4]Mix Design'!$P$11</definedName>
    <definedName name="_____________MIX1580" localSheetId="0">'[4]Mix Design'!#REF!</definedName>
    <definedName name="_____________MIX1580">'[4]Mix Design'!#REF!</definedName>
    <definedName name="_____________MIX2">'[5]Mix Design'!$P$12</definedName>
    <definedName name="_____________MIX20" localSheetId="0">#REF!</definedName>
    <definedName name="_____________MIX20">#REF!</definedName>
    <definedName name="_____________MIX2020">'[4]Mix Design'!$P$12</definedName>
    <definedName name="_____________MIX2040">'[4]Mix Design'!$P$13</definedName>
    <definedName name="_____________MIX25" localSheetId="0">#REF!</definedName>
    <definedName name="_____________MIX25">#REF!</definedName>
    <definedName name="_____________MIX2540">'[4]Mix Design'!$P$15</definedName>
    <definedName name="_____________Mix255">'[6]Mix Design'!$P$13</definedName>
    <definedName name="_____________MIX30" localSheetId="0">#REF!</definedName>
    <definedName name="_____________MIX30">#REF!</definedName>
    <definedName name="_____________MIX35" localSheetId="0">#REF!</definedName>
    <definedName name="_____________MIX35">#REF!</definedName>
    <definedName name="_____________MIX40" localSheetId="0">#REF!</definedName>
    <definedName name="_____________MIX40">#REF!</definedName>
    <definedName name="_____________MIX45" localSheetId="0">'[4]Mix Design'!#REF!</definedName>
    <definedName name="_____________MIX45">'[4]Mix Design'!#REF!</definedName>
    <definedName name="_____________mm1" localSheetId="0">#REF!</definedName>
    <definedName name="_____________mm1">#REF!</definedName>
    <definedName name="_____________mm2" localSheetId="0">#REF!</definedName>
    <definedName name="_____________mm2">#REF!</definedName>
    <definedName name="_____________mm3" localSheetId="0">#REF!</definedName>
    <definedName name="_____________mm3">#REF!</definedName>
    <definedName name="_____________MUR5" localSheetId="0">#REF!</definedName>
    <definedName name="_____________MUR5">#REF!</definedName>
    <definedName name="_____________MUR8" localSheetId="0">#REF!</definedName>
    <definedName name="_____________MUR8">#REF!</definedName>
    <definedName name="_____________OPC43" localSheetId="0">#REF!</definedName>
    <definedName name="_____________OPC43">#REF!</definedName>
    <definedName name="_____________PB1" localSheetId="0">#REF!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 localSheetId="0">#REF!</definedName>
    <definedName name="_____________SH5">#REF!</definedName>
    <definedName name="_____________tab1" localSheetId="0">#REF!</definedName>
    <definedName name="_____________tab1">#REF!</definedName>
    <definedName name="_____________tab2" localSheetId="0">#REF!</definedName>
    <definedName name="_____________tab2">#REF!</definedName>
    <definedName name="_____________TB2" localSheetId="0">#REF!</definedName>
    <definedName name="_____________TB2">#REF!</definedName>
    <definedName name="_____________TIP1" localSheetId="0">#REF!</definedName>
    <definedName name="_____________TIP1">#REF!</definedName>
    <definedName name="_____________TIP2" localSheetId="0">#REF!</definedName>
    <definedName name="_____________TIP2">#REF!</definedName>
    <definedName name="_____________TIP3" localSheetId="0">#REF!</definedName>
    <definedName name="_____________TIP3">#REF!</definedName>
    <definedName name="____________A65537" localSheetId="0">#REF!</definedName>
    <definedName name="____________A65537">#REF!</definedName>
    <definedName name="____________ABM10" localSheetId="0">#REF!</definedName>
    <definedName name="____________ABM10">#REF!</definedName>
    <definedName name="____________ABM40" localSheetId="0">#REF!</definedName>
    <definedName name="____________ABM40">#REF!</definedName>
    <definedName name="____________ABM6" localSheetId="0">#REF!</definedName>
    <definedName name="____________ABM6">#REF!</definedName>
    <definedName name="____________ACB10" localSheetId="0">#REF!</definedName>
    <definedName name="____________ACB10">#REF!</definedName>
    <definedName name="____________ACB20" localSheetId="0">#REF!</definedName>
    <definedName name="____________ACB20">#REF!</definedName>
    <definedName name="____________ACR10" localSheetId="0">#REF!</definedName>
    <definedName name="____________ACR10">#REF!</definedName>
    <definedName name="____________ACR20" localSheetId="0">#REF!</definedName>
    <definedName name="____________ACR20">#REF!</definedName>
    <definedName name="____________AGG10" localSheetId="0">#REF!</definedName>
    <definedName name="____________AGG10">#REF!</definedName>
    <definedName name="____________AGG40" localSheetId="0">#REF!</definedName>
    <definedName name="____________AGG40">#REF!</definedName>
    <definedName name="____________AGG6" localSheetId="0">#REF!</definedName>
    <definedName name="____________AGG6">#REF!</definedName>
    <definedName name="____________ash1" localSheetId="0">[13]ANAL!#REF!</definedName>
    <definedName name="____________ash1">[13]ANAL!#REF!</definedName>
    <definedName name="____________AWM10" localSheetId="0">#REF!</definedName>
    <definedName name="____________AWM10">#REF!</definedName>
    <definedName name="____________AWM40" localSheetId="0">#REF!</definedName>
    <definedName name="____________AWM40">#REF!</definedName>
    <definedName name="____________AWM6" localSheetId="0">#REF!</definedName>
    <definedName name="____________AWM6">#REF!</definedName>
    <definedName name="____________b111121" localSheetId="0">#REF!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0">[19]PROCTOR!#REF!</definedName>
    <definedName name="____________CAN458">[19]PROCTOR!#REF!</definedName>
    <definedName name="____________CAN486" localSheetId="0">[19]PROCTOR!#REF!</definedName>
    <definedName name="____________CAN486">[19]PROCTOR!#REF!</definedName>
    <definedName name="____________CAN487" localSheetId="0">[19]PROCTOR!#REF!</definedName>
    <definedName name="____________CAN487">[19]PROCTOR!#REF!</definedName>
    <definedName name="____________CAN488" localSheetId="0">[19]PROCTOR!#REF!</definedName>
    <definedName name="____________CAN488">[19]PROCTOR!#REF!</definedName>
    <definedName name="____________CAN489" localSheetId="0">[19]PROCTOR!#REF!</definedName>
    <definedName name="____________CAN489">[19]PROCTOR!#REF!</definedName>
    <definedName name="____________CAN490" localSheetId="0">[19]PROCTOR!#REF!</definedName>
    <definedName name="____________CAN490">[19]PROCTOR!#REF!</definedName>
    <definedName name="____________CAN491" localSheetId="0">[19]PROCTOR!#REF!</definedName>
    <definedName name="____________CAN491">[19]PROCTOR!#REF!</definedName>
    <definedName name="____________CAN492" localSheetId="0">[19]PROCTOR!#REF!</definedName>
    <definedName name="____________CAN492">[19]PROCTOR!#REF!</definedName>
    <definedName name="____________CAN493" localSheetId="0">[19]PROCTOR!#REF!</definedName>
    <definedName name="____________CAN493">[19]PROCTOR!#REF!</definedName>
    <definedName name="____________CAN494" localSheetId="0">[19]PROCTOR!#REF!</definedName>
    <definedName name="____________CAN494">[19]PROCTOR!#REF!</definedName>
    <definedName name="____________CAN495" localSheetId="0">[19]PROCTOR!#REF!</definedName>
    <definedName name="____________CAN495">[19]PROCTOR!#REF!</definedName>
    <definedName name="____________CAN496" localSheetId="0">[19]PROCTOR!#REF!</definedName>
    <definedName name="____________CAN496">[19]PROCTOR!#REF!</definedName>
    <definedName name="____________CAN497" localSheetId="0">[19]PROCTOR!#REF!</definedName>
    <definedName name="____________CAN497">[19]PROCTOR!#REF!</definedName>
    <definedName name="____________CAN498" localSheetId="0">[19]PROCTOR!#REF!</definedName>
    <definedName name="____________CAN498">[19]PROCTOR!#REF!</definedName>
    <definedName name="____________CAN499" localSheetId="0">[19]PROCTOR!#REF!</definedName>
    <definedName name="____________CAN499">[19]PROCTOR!#REF!</definedName>
    <definedName name="____________CAN500" localSheetId="0">[19]PROCTOR!#REF!</definedName>
    <definedName name="____________CAN500">[19]PROCTOR!#REF!</definedName>
    <definedName name="____________CDG100" localSheetId="0">#REF!</definedName>
    <definedName name="____________CDG100">#REF!</definedName>
    <definedName name="____________CDG250" localSheetId="0">#REF!</definedName>
    <definedName name="____________CDG250">#REF!</definedName>
    <definedName name="____________CDG50" localSheetId="0">#REF!</definedName>
    <definedName name="____________CDG50">#REF!</definedName>
    <definedName name="____________CDG500" localSheetId="0">#REF!</definedName>
    <definedName name="____________CDG500">#REF!</definedName>
    <definedName name="____________CEM53" localSheetId="0">#REF!</definedName>
    <definedName name="____________CEM53">#REF!</definedName>
    <definedName name="____________CRN3" localSheetId="0">#REF!</definedName>
    <definedName name="____________CRN3">#REF!</definedName>
    <definedName name="____________CRN35" localSheetId="0">#REF!</definedName>
    <definedName name="____________CRN35">#REF!</definedName>
    <definedName name="____________CRN80" localSheetId="0">#REF!</definedName>
    <definedName name="____________CRN80">#REF!</definedName>
    <definedName name="____________dec05" localSheetId="6" hidden="1">{"'Sheet1'!$A$4386:$N$4591"}</definedName>
    <definedName name="____________dec05" localSheetId="0" hidden="1">{"'Sheet1'!$A$4386:$N$4591"}</definedName>
    <definedName name="____________dec05" hidden="1">{"'Sheet1'!$A$4386:$N$4591"}</definedName>
    <definedName name="____________DOZ50" localSheetId="0">#REF!</definedName>
    <definedName name="____________DOZ50">#REF!</definedName>
    <definedName name="____________DOZ80" localSheetId="0">#REF!</definedName>
    <definedName name="____________DOZ80">#REF!</definedName>
    <definedName name="____________EXC20">'[23]21-Rate Analysis-1'!$E$51</definedName>
    <definedName name="____________ExV200" localSheetId="0">#REF!</definedName>
    <definedName name="____________ExV200">#REF!</definedName>
    <definedName name="____________GEN100" localSheetId="0">#REF!</definedName>
    <definedName name="____________GEN100">#REF!</definedName>
    <definedName name="____________GEN250" localSheetId="0">#REF!</definedName>
    <definedName name="____________GEN250">#REF!</definedName>
    <definedName name="____________GEN325" localSheetId="0">#REF!</definedName>
    <definedName name="____________GEN325">#REF!</definedName>
    <definedName name="____________GEN380" localSheetId="0">#REF!</definedName>
    <definedName name="____________GEN380">#REF!</definedName>
    <definedName name="____________GSB1" localSheetId="0">#REF!</definedName>
    <definedName name="____________GSB1">#REF!</definedName>
    <definedName name="____________GSB2" localSheetId="0">#REF!</definedName>
    <definedName name="____________GSB2">#REF!</definedName>
    <definedName name="____________GSB3" localSheetId="0">#REF!</definedName>
    <definedName name="____________GSB3">#REF!</definedName>
    <definedName name="____________HMP1" localSheetId="0">#REF!</definedName>
    <definedName name="____________HMP1">#REF!</definedName>
    <definedName name="____________HMP2" localSheetId="0">#REF!</definedName>
    <definedName name="____________HMP2">#REF!</definedName>
    <definedName name="____________HMP3" localSheetId="0">#REF!</definedName>
    <definedName name="____________HMP3">#REF!</definedName>
    <definedName name="____________HMP4" localSheetId="0">#REF!</definedName>
    <definedName name="____________HMP4">#REF!</definedName>
    <definedName name="____________Ki1" localSheetId="0">#REF!</definedName>
    <definedName name="____________Ki1">#REF!</definedName>
    <definedName name="____________Ki2" localSheetId="0">#REF!</definedName>
    <definedName name="____________Ki2">#REF!</definedName>
    <definedName name="____________lb1" localSheetId="0">#REF!</definedName>
    <definedName name="____________lb1">#REF!</definedName>
    <definedName name="____________lb2" localSheetId="0">#REF!</definedName>
    <definedName name="____________lb2">#REF!</definedName>
    <definedName name="____________mac2">200</definedName>
    <definedName name="____________MAN1" localSheetId="0">#REF!</definedName>
    <definedName name="____________MAN1">#REF!</definedName>
    <definedName name="____________MIX10" localSheetId="0">#REF!</definedName>
    <definedName name="____________MIX10">#REF!</definedName>
    <definedName name="____________MIX15" localSheetId="0">#REF!</definedName>
    <definedName name="____________MIX15">#REF!</definedName>
    <definedName name="____________MIX15150" localSheetId="0">'[4]Mix Design'!#REF!</definedName>
    <definedName name="____________MIX15150">'[4]Mix Design'!#REF!</definedName>
    <definedName name="____________MIX1540">'[4]Mix Design'!$P$11</definedName>
    <definedName name="____________MIX1580" localSheetId="0">'[4]Mix Design'!#REF!</definedName>
    <definedName name="____________MIX1580">'[4]Mix Design'!#REF!</definedName>
    <definedName name="____________MIX2">'[5]Mix Design'!$P$12</definedName>
    <definedName name="____________MIX20" localSheetId="0">#REF!</definedName>
    <definedName name="____________MIX20">#REF!</definedName>
    <definedName name="____________MIX2020">'[4]Mix Design'!$P$12</definedName>
    <definedName name="____________MIX2040">'[4]Mix Design'!$P$13</definedName>
    <definedName name="____________MIX25" localSheetId="0">#REF!</definedName>
    <definedName name="____________MIX25">#REF!</definedName>
    <definedName name="____________MIX2540">'[4]Mix Design'!$P$15</definedName>
    <definedName name="____________Mix255">'[6]Mix Design'!$P$13</definedName>
    <definedName name="____________MIX30" localSheetId="0">#REF!</definedName>
    <definedName name="____________MIX30">#REF!</definedName>
    <definedName name="____________MIX35" localSheetId="0">#REF!</definedName>
    <definedName name="____________MIX35">#REF!</definedName>
    <definedName name="____________MIX40" localSheetId="0">#REF!</definedName>
    <definedName name="____________MIX40">#REF!</definedName>
    <definedName name="____________MIX45" localSheetId="0">'[4]Mix Design'!#REF!</definedName>
    <definedName name="____________MIX45">'[4]Mix Design'!#REF!</definedName>
    <definedName name="____________mm1" localSheetId="0">#REF!</definedName>
    <definedName name="____________mm1">#REF!</definedName>
    <definedName name="____________mm2" localSheetId="0">#REF!</definedName>
    <definedName name="____________mm2">#REF!</definedName>
    <definedName name="____________mm3" localSheetId="0">#REF!</definedName>
    <definedName name="____________mm3">#REF!</definedName>
    <definedName name="____________MUR5" localSheetId="0">#REF!</definedName>
    <definedName name="____________MUR5">#REF!</definedName>
    <definedName name="____________MUR8" localSheetId="0">#REF!</definedName>
    <definedName name="____________MUR8">#REF!</definedName>
    <definedName name="____________OPC43" localSheetId="0">#REF!</definedName>
    <definedName name="____________OPC43">#REF!</definedName>
    <definedName name="____________PB1" localSheetId="0">#REF!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 localSheetId="0">#REF!</definedName>
    <definedName name="____________SH5">#REF!</definedName>
    <definedName name="____________tab1" localSheetId="0">#REF!</definedName>
    <definedName name="____________tab1">#REF!</definedName>
    <definedName name="____________tab2" localSheetId="0">#REF!</definedName>
    <definedName name="____________tab2">#REF!</definedName>
    <definedName name="____________TB2" localSheetId="0">#REF!</definedName>
    <definedName name="____________TB2">#REF!</definedName>
    <definedName name="____________TIP1" localSheetId="0">#REF!</definedName>
    <definedName name="____________TIP1">#REF!</definedName>
    <definedName name="____________TIP2" localSheetId="0">#REF!</definedName>
    <definedName name="____________TIP2">#REF!</definedName>
    <definedName name="____________TIP3" localSheetId="0">#REF!</definedName>
    <definedName name="____________TIP3">#REF!</definedName>
    <definedName name="___________A65537" localSheetId="0">#REF!</definedName>
    <definedName name="___________A65537">#REF!</definedName>
    <definedName name="___________ABM10" localSheetId="0">#REF!</definedName>
    <definedName name="___________ABM10">#REF!</definedName>
    <definedName name="___________ABM40" localSheetId="0">#REF!</definedName>
    <definedName name="___________ABM40">#REF!</definedName>
    <definedName name="___________ABM6" localSheetId="0">#REF!</definedName>
    <definedName name="___________ABM6">#REF!</definedName>
    <definedName name="___________ACB10" localSheetId="0">#REF!</definedName>
    <definedName name="___________ACB10">#REF!</definedName>
    <definedName name="___________ACB20" localSheetId="0">#REF!</definedName>
    <definedName name="___________ACB20">#REF!</definedName>
    <definedName name="___________ACR10" localSheetId="0">#REF!</definedName>
    <definedName name="___________ACR10">#REF!</definedName>
    <definedName name="___________ACR20" localSheetId="0">#REF!</definedName>
    <definedName name="___________ACR20">#REF!</definedName>
    <definedName name="___________AGG10" localSheetId="0">#REF!</definedName>
    <definedName name="___________AGG10">#REF!</definedName>
    <definedName name="___________AGG40" localSheetId="0">#REF!</definedName>
    <definedName name="___________AGG40">#REF!</definedName>
    <definedName name="___________AGG6" localSheetId="0">#REF!</definedName>
    <definedName name="___________AGG6">#REF!</definedName>
    <definedName name="___________ARV8040">'[20]ANAL-PUMP HOUSE'!$I$55</definedName>
    <definedName name="___________ash1" localSheetId="0">[21]ANAL!#REF!</definedName>
    <definedName name="___________ash1">[21]ANAL!#REF!</definedName>
    <definedName name="___________AWM10" localSheetId="0">#REF!</definedName>
    <definedName name="___________AWM10">#REF!</definedName>
    <definedName name="___________AWM40" localSheetId="0">#REF!</definedName>
    <definedName name="___________AWM40">#REF!</definedName>
    <definedName name="___________AWM6" localSheetId="0">#REF!</definedName>
    <definedName name="___________AWM6">#REF!</definedName>
    <definedName name="___________b111121" localSheetId="0">#REF!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0">[19]PROCTOR!#REF!</definedName>
    <definedName name="___________CAN458">[19]PROCTOR!#REF!</definedName>
    <definedName name="___________CAN486" localSheetId="0">[19]PROCTOR!#REF!</definedName>
    <definedName name="___________CAN486">[19]PROCTOR!#REF!</definedName>
    <definedName name="___________CAN487" localSheetId="0">[19]PROCTOR!#REF!</definedName>
    <definedName name="___________CAN487">[19]PROCTOR!#REF!</definedName>
    <definedName name="___________CAN488" localSheetId="0">[19]PROCTOR!#REF!</definedName>
    <definedName name="___________CAN488">[19]PROCTOR!#REF!</definedName>
    <definedName name="___________CAN489" localSheetId="0">[19]PROCTOR!#REF!</definedName>
    <definedName name="___________CAN489">[19]PROCTOR!#REF!</definedName>
    <definedName name="___________CAN490" localSheetId="0">[19]PROCTOR!#REF!</definedName>
    <definedName name="___________CAN490">[19]PROCTOR!#REF!</definedName>
    <definedName name="___________CAN491" localSheetId="0">[19]PROCTOR!#REF!</definedName>
    <definedName name="___________CAN491">[19]PROCTOR!#REF!</definedName>
    <definedName name="___________CAN492" localSheetId="0">[19]PROCTOR!#REF!</definedName>
    <definedName name="___________CAN492">[19]PROCTOR!#REF!</definedName>
    <definedName name="___________CAN493" localSheetId="0">[19]PROCTOR!#REF!</definedName>
    <definedName name="___________CAN493">[19]PROCTOR!#REF!</definedName>
    <definedName name="___________CAN494" localSheetId="0">[19]PROCTOR!#REF!</definedName>
    <definedName name="___________CAN494">[19]PROCTOR!#REF!</definedName>
    <definedName name="___________CAN495" localSheetId="0">[19]PROCTOR!#REF!</definedName>
    <definedName name="___________CAN495">[19]PROCTOR!#REF!</definedName>
    <definedName name="___________CAN496" localSheetId="0">[19]PROCTOR!#REF!</definedName>
    <definedName name="___________CAN496">[19]PROCTOR!#REF!</definedName>
    <definedName name="___________CAN497" localSheetId="0">[19]PROCTOR!#REF!</definedName>
    <definedName name="___________CAN497">[19]PROCTOR!#REF!</definedName>
    <definedName name="___________CAN498" localSheetId="0">[19]PROCTOR!#REF!</definedName>
    <definedName name="___________CAN498">[19]PROCTOR!#REF!</definedName>
    <definedName name="___________CAN499" localSheetId="0">[19]PROCTOR!#REF!</definedName>
    <definedName name="___________CAN499">[19]PROCTOR!#REF!</definedName>
    <definedName name="___________CAN500" localSheetId="0">[19]PROCTOR!#REF!</definedName>
    <definedName name="___________CAN500">[19]PROCTOR!#REF!</definedName>
    <definedName name="___________CDG100" localSheetId="0">#REF!</definedName>
    <definedName name="___________CDG100">#REF!</definedName>
    <definedName name="___________CDG250" localSheetId="0">#REF!</definedName>
    <definedName name="___________CDG250">#REF!</definedName>
    <definedName name="___________CDG50" localSheetId="0">#REF!</definedName>
    <definedName name="___________CDG50">#REF!</definedName>
    <definedName name="___________CDG500" localSheetId="0">#REF!</definedName>
    <definedName name="___________CDG500">#REF!</definedName>
    <definedName name="___________CEM53" localSheetId="0">#REF!</definedName>
    <definedName name="___________CEM53">#REF!</definedName>
    <definedName name="___________CRN3" localSheetId="0">#REF!</definedName>
    <definedName name="___________CRN3">#REF!</definedName>
    <definedName name="___________CRN35" localSheetId="0">#REF!</definedName>
    <definedName name="___________CRN35">#REF!</definedName>
    <definedName name="___________CRN80" localSheetId="0">#REF!</definedName>
    <definedName name="___________CRN80">#REF!</definedName>
    <definedName name="___________dec05" localSheetId="6" hidden="1">{"'Sheet1'!$A$4386:$N$4591"}</definedName>
    <definedName name="___________dec05" localSheetId="0" hidden="1">{"'Sheet1'!$A$4386:$N$4591"}</definedName>
    <definedName name="___________dec05" hidden="1">{"'Sheet1'!$A$4386:$N$4591"}</definedName>
    <definedName name="___________DOZ50" localSheetId="0">#REF!</definedName>
    <definedName name="___________DOZ50">#REF!</definedName>
    <definedName name="___________DOZ80" localSheetId="0">#REF!</definedName>
    <definedName name="___________DOZ80">#REF!</definedName>
    <definedName name="___________EXC20">'[23]21-Rate Analysis-1'!$E$51</definedName>
    <definedName name="___________ExV200" localSheetId="0">#REF!</definedName>
    <definedName name="___________ExV200">#REF!</definedName>
    <definedName name="___________GEN100" localSheetId="0">#REF!</definedName>
    <definedName name="___________GEN100">#REF!</definedName>
    <definedName name="___________GEN250" localSheetId="0">#REF!</definedName>
    <definedName name="___________GEN250">#REF!</definedName>
    <definedName name="___________GEN325" localSheetId="0">#REF!</definedName>
    <definedName name="___________GEN325">#REF!</definedName>
    <definedName name="___________GEN380" localSheetId="0">#REF!</definedName>
    <definedName name="___________GEN380">#REF!</definedName>
    <definedName name="___________GSB1" localSheetId="0">#REF!</definedName>
    <definedName name="___________GSB1">#REF!</definedName>
    <definedName name="___________GSB2" localSheetId="0">#REF!</definedName>
    <definedName name="___________GSB2">#REF!</definedName>
    <definedName name="___________GSB3" localSheetId="0">#REF!</definedName>
    <definedName name="___________GSB3">#REF!</definedName>
    <definedName name="___________HMP1" localSheetId="0">#REF!</definedName>
    <definedName name="___________HMP1">#REF!</definedName>
    <definedName name="___________HMP2" localSheetId="0">#REF!</definedName>
    <definedName name="___________HMP2">#REF!</definedName>
    <definedName name="___________HMP3" localSheetId="0">#REF!</definedName>
    <definedName name="___________HMP3">#REF!</definedName>
    <definedName name="___________HMP4" localSheetId="0">#REF!</definedName>
    <definedName name="___________HMP4">#REF!</definedName>
    <definedName name="___________HRC1">'[20]Pipe trench'!$V$23</definedName>
    <definedName name="___________HRC2">'[20]Pipe trench'!$V$24</definedName>
    <definedName name="___________HSE1">'[20]Pipe trench'!$V$11</definedName>
    <definedName name="___________Ki1" localSheetId="0">#REF!</definedName>
    <definedName name="___________Ki1">#REF!</definedName>
    <definedName name="___________Ki2" localSheetId="0">#REF!</definedName>
    <definedName name="___________Ki2">#REF!</definedName>
    <definedName name="___________lb1" localSheetId="0">#REF!</definedName>
    <definedName name="___________lb1">#REF!</definedName>
    <definedName name="___________lb2" localSheetId="0">#REF!</definedName>
    <definedName name="___________lb2">#REF!</definedName>
    <definedName name="___________mac2">200</definedName>
    <definedName name="___________MAN1" localSheetId="0">#REF!</definedName>
    <definedName name="___________MAN1">#REF!</definedName>
    <definedName name="___________MIX10" localSheetId="0">#REF!</definedName>
    <definedName name="___________MIX10">#REF!</definedName>
    <definedName name="___________MIX15" localSheetId="0">#REF!</definedName>
    <definedName name="___________MIX15">#REF!</definedName>
    <definedName name="___________MIX15150" localSheetId="0">'[4]Mix Design'!#REF!</definedName>
    <definedName name="___________MIX15150">'[4]Mix Design'!#REF!</definedName>
    <definedName name="___________MIX1540">'[4]Mix Design'!$P$11</definedName>
    <definedName name="___________MIX1580" localSheetId="0">'[4]Mix Design'!#REF!</definedName>
    <definedName name="___________MIX1580">'[4]Mix Design'!#REF!</definedName>
    <definedName name="___________MIX2">'[5]Mix Design'!$P$12</definedName>
    <definedName name="___________MIX20" localSheetId="0">#REF!</definedName>
    <definedName name="___________MIX20">#REF!</definedName>
    <definedName name="___________MIX2020">'[4]Mix Design'!$P$12</definedName>
    <definedName name="___________MIX2040">'[4]Mix Design'!$P$13</definedName>
    <definedName name="___________MIX25" localSheetId="0">#REF!</definedName>
    <definedName name="___________MIX25">#REF!</definedName>
    <definedName name="___________MIX2540">'[4]Mix Design'!$P$15</definedName>
    <definedName name="___________Mix255">'[6]Mix Design'!$P$13</definedName>
    <definedName name="___________MIX30" localSheetId="0">#REF!</definedName>
    <definedName name="___________MIX30">#REF!</definedName>
    <definedName name="___________MIX35" localSheetId="0">#REF!</definedName>
    <definedName name="___________MIX35">#REF!</definedName>
    <definedName name="___________MIX40" localSheetId="0">#REF!</definedName>
    <definedName name="___________MIX40">#REF!</definedName>
    <definedName name="___________MIX45" localSheetId="0">'[4]Mix Design'!#REF!</definedName>
    <definedName name="___________MIX45">'[4]Mix Design'!#REF!</definedName>
    <definedName name="___________mm1" localSheetId="0">#REF!</definedName>
    <definedName name="___________mm1">#REF!</definedName>
    <definedName name="___________mm2" localSheetId="0">#REF!</definedName>
    <definedName name="___________mm2">#REF!</definedName>
    <definedName name="___________mm3" localSheetId="0">#REF!</definedName>
    <definedName name="___________mm3">#REF!</definedName>
    <definedName name="___________MUR5" localSheetId="0">#REF!</definedName>
    <definedName name="___________MUR5">#REF!</definedName>
    <definedName name="___________MUR8" localSheetId="0">#REF!</definedName>
    <definedName name="___________MUR8">#REF!</definedName>
    <definedName name="___________OPC43" localSheetId="0">#REF!</definedName>
    <definedName name="___________OPC43">#REF!</definedName>
    <definedName name="___________ORC1">'[20]Pipe trench'!$V$17</definedName>
    <definedName name="___________ORC2">'[20]Pipe trench'!$V$18</definedName>
    <definedName name="___________OSE1">'[20]Pipe trench'!$V$8</definedName>
    <definedName name="___________PB1" localSheetId="0">#REF!</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 localSheetId="0">#REF!</definedName>
    <definedName name="___________SH5">#REF!</definedName>
    <definedName name="___________SLV20025">'[20]ANAL-PUMP HOUSE'!$I$58</definedName>
    <definedName name="___________SLV80010">'[20]ANAL-PUMP HOUSE'!$I$60</definedName>
    <definedName name="___________tab1" localSheetId="0">#REF!</definedName>
    <definedName name="___________tab1">#REF!</definedName>
    <definedName name="___________tab2" localSheetId="0">#REF!</definedName>
    <definedName name="___________tab2">#REF!</definedName>
    <definedName name="___________TB2" localSheetId="0">#REF!</definedName>
    <definedName name="___________TB2">#REF!</definedName>
    <definedName name="___________TIP1" localSheetId="0">#REF!</definedName>
    <definedName name="___________TIP1">#REF!</definedName>
    <definedName name="___________TIP2" localSheetId="0">#REF!</definedName>
    <definedName name="___________TIP2">#REF!</definedName>
    <definedName name="___________TIP3" localSheetId="0">#REF!</definedName>
    <definedName name="___________TIP3">#REF!</definedName>
    <definedName name="__________A65537" localSheetId="0">#REF!</definedName>
    <definedName name="__________A65537">#REF!</definedName>
    <definedName name="__________ABM10" localSheetId="0">#REF!</definedName>
    <definedName name="__________ABM10">#REF!</definedName>
    <definedName name="__________ABM40" localSheetId="0">#REF!</definedName>
    <definedName name="__________ABM40">#REF!</definedName>
    <definedName name="__________ABM6" localSheetId="0">#REF!</definedName>
    <definedName name="__________ABM6">#REF!</definedName>
    <definedName name="__________ACB10" localSheetId="0">#REF!</definedName>
    <definedName name="__________ACB10">#REF!</definedName>
    <definedName name="__________ACB20" localSheetId="0">#REF!</definedName>
    <definedName name="__________ACB20">#REF!</definedName>
    <definedName name="__________ACR10" localSheetId="0">#REF!</definedName>
    <definedName name="__________ACR10">#REF!</definedName>
    <definedName name="__________ACR20" localSheetId="0">#REF!</definedName>
    <definedName name="__________ACR20">#REF!</definedName>
    <definedName name="__________AGG10" localSheetId="0">#REF!</definedName>
    <definedName name="__________AGG10">#REF!</definedName>
    <definedName name="__________AGG40" localSheetId="0">#REF!</definedName>
    <definedName name="__________AGG40">#REF!</definedName>
    <definedName name="__________AGG6" localSheetId="0">#REF!</definedName>
    <definedName name="__________AGG6">#REF!</definedName>
    <definedName name="__________ARV8040">'[20]ANAL-PUMP HOUSE'!$I$55</definedName>
    <definedName name="__________ash1" localSheetId="0">[21]ANAL!#REF!</definedName>
    <definedName name="__________ash1">[21]ANAL!#REF!</definedName>
    <definedName name="__________AWM10" localSheetId="0">#REF!</definedName>
    <definedName name="__________AWM10">#REF!</definedName>
    <definedName name="__________AWM40" localSheetId="0">#REF!</definedName>
    <definedName name="__________AWM40">#REF!</definedName>
    <definedName name="__________AWM6" localSheetId="0">#REF!</definedName>
    <definedName name="__________AWM6">#REF!</definedName>
    <definedName name="__________b111121" localSheetId="0">#REF!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0">[19]PROCTOR!#REF!</definedName>
    <definedName name="__________CAN458">[19]PROCTOR!#REF!</definedName>
    <definedName name="__________CAN486" localSheetId="0">[19]PROCTOR!#REF!</definedName>
    <definedName name="__________CAN486">[19]PROCTOR!#REF!</definedName>
    <definedName name="__________CAN487" localSheetId="0">[19]PROCTOR!#REF!</definedName>
    <definedName name="__________CAN487">[19]PROCTOR!#REF!</definedName>
    <definedName name="__________CAN488" localSheetId="0">[19]PROCTOR!#REF!</definedName>
    <definedName name="__________CAN488">[19]PROCTOR!#REF!</definedName>
    <definedName name="__________CAN489" localSheetId="0">[19]PROCTOR!#REF!</definedName>
    <definedName name="__________CAN489">[19]PROCTOR!#REF!</definedName>
    <definedName name="__________CAN490" localSheetId="0">[19]PROCTOR!#REF!</definedName>
    <definedName name="__________CAN490">[19]PROCTOR!#REF!</definedName>
    <definedName name="__________CAN491" localSheetId="0">[19]PROCTOR!#REF!</definedName>
    <definedName name="__________CAN491">[19]PROCTOR!#REF!</definedName>
    <definedName name="__________CAN492" localSheetId="0">[19]PROCTOR!#REF!</definedName>
    <definedName name="__________CAN492">[19]PROCTOR!#REF!</definedName>
    <definedName name="__________CAN493" localSheetId="0">[19]PROCTOR!#REF!</definedName>
    <definedName name="__________CAN493">[19]PROCTOR!#REF!</definedName>
    <definedName name="__________CAN494" localSheetId="0">[19]PROCTOR!#REF!</definedName>
    <definedName name="__________CAN494">[19]PROCTOR!#REF!</definedName>
    <definedName name="__________CAN495" localSheetId="0">[19]PROCTOR!#REF!</definedName>
    <definedName name="__________CAN495">[19]PROCTOR!#REF!</definedName>
    <definedName name="__________CAN496" localSheetId="0">[19]PROCTOR!#REF!</definedName>
    <definedName name="__________CAN496">[19]PROCTOR!#REF!</definedName>
    <definedName name="__________CAN497" localSheetId="0">[19]PROCTOR!#REF!</definedName>
    <definedName name="__________CAN497">[19]PROCTOR!#REF!</definedName>
    <definedName name="__________CAN498" localSheetId="0">[19]PROCTOR!#REF!</definedName>
    <definedName name="__________CAN498">[19]PROCTOR!#REF!</definedName>
    <definedName name="__________CAN499" localSheetId="0">[19]PROCTOR!#REF!</definedName>
    <definedName name="__________CAN499">[19]PROCTOR!#REF!</definedName>
    <definedName name="__________CAN500" localSheetId="0">[19]PROCTOR!#REF!</definedName>
    <definedName name="__________CAN500">[19]PROCTOR!#REF!</definedName>
    <definedName name="__________CDG100" localSheetId="0">#REF!</definedName>
    <definedName name="__________CDG100">#REF!</definedName>
    <definedName name="__________CDG250" localSheetId="0">#REF!</definedName>
    <definedName name="__________CDG250">#REF!</definedName>
    <definedName name="__________CDG50" localSheetId="0">#REF!</definedName>
    <definedName name="__________CDG50">#REF!</definedName>
    <definedName name="__________CDG500" localSheetId="0">#REF!</definedName>
    <definedName name="__________CDG500">#REF!</definedName>
    <definedName name="__________CEM53" localSheetId="0">#REF!</definedName>
    <definedName name="__________CEM53">#REF!</definedName>
    <definedName name="__________CRN3" localSheetId="0">#REF!</definedName>
    <definedName name="__________CRN3">#REF!</definedName>
    <definedName name="__________CRN35" localSheetId="0">#REF!</definedName>
    <definedName name="__________CRN35">#REF!</definedName>
    <definedName name="__________CRN80" localSheetId="0">#REF!</definedName>
    <definedName name="__________CRN80">#REF!</definedName>
    <definedName name="__________dec05" localSheetId="6" hidden="1">{"'Sheet1'!$A$4386:$N$4591"}</definedName>
    <definedName name="__________dec05" localSheetId="0" hidden="1">{"'Sheet1'!$A$4386:$N$4591"}</definedName>
    <definedName name="__________dec05" hidden="1">{"'Sheet1'!$A$4386:$N$4591"}</definedName>
    <definedName name="__________DOZ50" localSheetId="0">#REF!</definedName>
    <definedName name="__________DOZ50">#REF!</definedName>
    <definedName name="__________DOZ80" localSheetId="0">#REF!</definedName>
    <definedName name="__________DOZ80">#REF!</definedName>
    <definedName name="__________EXC20">'[23]21-Rate Analysis-1'!$E$51</definedName>
    <definedName name="__________ExV200" localSheetId="0">#REF!</definedName>
    <definedName name="__________ExV200">#REF!</definedName>
    <definedName name="__________GEN100" localSheetId="0">#REF!</definedName>
    <definedName name="__________GEN100">#REF!</definedName>
    <definedName name="__________GEN250" localSheetId="0">#REF!</definedName>
    <definedName name="__________GEN250">#REF!</definedName>
    <definedName name="__________GEN325" localSheetId="0">#REF!</definedName>
    <definedName name="__________GEN325">#REF!</definedName>
    <definedName name="__________GEN380" localSheetId="0">#REF!</definedName>
    <definedName name="__________GEN380">#REF!</definedName>
    <definedName name="__________GSB1" localSheetId="0">#REF!</definedName>
    <definedName name="__________GSB1">#REF!</definedName>
    <definedName name="__________GSB2" localSheetId="0">#REF!</definedName>
    <definedName name="__________GSB2">#REF!</definedName>
    <definedName name="__________GSB3" localSheetId="0">#REF!</definedName>
    <definedName name="__________GSB3">#REF!</definedName>
    <definedName name="__________HMP1" localSheetId="0">#REF!</definedName>
    <definedName name="__________HMP1">#REF!</definedName>
    <definedName name="__________HMP2" localSheetId="0">#REF!</definedName>
    <definedName name="__________HMP2">#REF!</definedName>
    <definedName name="__________HMP3" localSheetId="0">#REF!</definedName>
    <definedName name="__________HMP3">#REF!</definedName>
    <definedName name="__________HMP4" localSheetId="0">#REF!</definedName>
    <definedName name="__________HMP4">#REF!</definedName>
    <definedName name="__________HRC1">'[20]Pipe trench'!$V$23</definedName>
    <definedName name="__________HRC2">'[20]Pipe trench'!$V$24</definedName>
    <definedName name="__________HSE1">'[20]Pipe trench'!$V$11</definedName>
    <definedName name="__________Ki1" localSheetId="0">#REF!</definedName>
    <definedName name="__________Ki1">#REF!</definedName>
    <definedName name="__________Ki2" localSheetId="0">#REF!</definedName>
    <definedName name="__________Ki2">#REF!</definedName>
    <definedName name="__________lb1" localSheetId="0">#REF!</definedName>
    <definedName name="__________lb1">#REF!</definedName>
    <definedName name="__________lb2" localSheetId="0">#REF!</definedName>
    <definedName name="__________lb2">#REF!</definedName>
    <definedName name="__________mac2">200</definedName>
    <definedName name="__________MAN1" localSheetId="0">#REF!</definedName>
    <definedName name="__________MAN1">#REF!</definedName>
    <definedName name="__________MIX10" localSheetId="0">#REF!</definedName>
    <definedName name="__________MIX10">#REF!</definedName>
    <definedName name="__________MIX15" localSheetId="0">#REF!</definedName>
    <definedName name="__________MIX15">#REF!</definedName>
    <definedName name="__________MIX15150" localSheetId="0">'[4]Mix Design'!#REF!</definedName>
    <definedName name="__________MIX15150">'[4]Mix Design'!#REF!</definedName>
    <definedName name="__________MIX1540">'[4]Mix Design'!$P$11</definedName>
    <definedName name="__________MIX1580" localSheetId="0">'[4]Mix Design'!#REF!</definedName>
    <definedName name="__________MIX1580">'[4]Mix Design'!#REF!</definedName>
    <definedName name="__________MIX2">'[5]Mix Design'!$P$12</definedName>
    <definedName name="__________MIX20" localSheetId="0">#REF!</definedName>
    <definedName name="__________MIX20">#REF!</definedName>
    <definedName name="__________MIX2020">'[4]Mix Design'!$P$12</definedName>
    <definedName name="__________MIX2040">'[4]Mix Design'!$P$13</definedName>
    <definedName name="__________MIX25" localSheetId="0">#REF!</definedName>
    <definedName name="__________MIX25">#REF!</definedName>
    <definedName name="__________MIX2540">'[4]Mix Design'!$P$15</definedName>
    <definedName name="__________Mix255">'[6]Mix Design'!$P$13</definedName>
    <definedName name="__________MIX30" localSheetId="0">#REF!</definedName>
    <definedName name="__________MIX30">#REF!</definedName>
    <definedName name="__________MIX35" localSheetId="0">#REF!</definedName>
    <definedName name="__________MIX35">#REF!</definedName>
    <definedName name="__________MIX40" localSheetId="0">#REF!</definedName>
    <definedName name="__________MIX40">#REF!</definedName>
    <definedName name="__________MIX45" localSheetId="0">'[4]Mix Design'!#REF!</definedName>
    <definedName name="__________MIX45">'[4]Mix Design'!#REF!</definedName>
    <definedName name="__________mm1" localSheetId="0">#REF!</definedName>
    <definedName name="__________mm1">#REF!</definedName>
    <definedName name="__________mm2" localSheetId="0">#REF!</definedName>
    <definedName name="__________mm2">#REF!</definedName>
    <definedName name="__________mm3" localSheetId="0">#REF!</definedName>
    <definedName name="__________mm3">#REF!</definedName>
    <definedName name="__________MUR5" localSheetId="0">#REF!</definedName>
    <definedName name="__________MUR5">#REF!</definedName>
    <definedName name="__________MUR8" localSheetId="0">#REF!</definedName>
    <definedName name="__________MUR8">#REF!</definedName>
    <definedName name="__________OPC43" localSheetId="0">#REF!</definedName>
    <definedName name="__________OPC43">#REF!</definedName>
    <definedName name="__________ORC1">'[20]Pipe trench'!$V$17</definedName>
    <definedName name="__________ORC2">'[20]Pipe trench'!$V$18</definedName>
    <definedName name="__________OSE1">'[20]Pipe trench'!$V$8</definedName>
    <definedName name="__________PB1" localSheetId="0">#REF!</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 localSheetId="0">#REF!</definedName>
    <definedName name="__________SH5">#REF!</definedName>
    <definedName name="__________SLV20025">'[20]ANAL-PUMP HOUSE'!$I$58</definedName>
    <definedName name="__________SLV80010">'[20]ANAL-PUMP HOUSE'!$I$60</definedName>
    <definedName name="__________tab1" localSheetId="0">#REF!</definedName>
    <definedName name="__________tab1">#REF!</definedName>
    <definedName name="__________tab2" localSheetId="0">#REF!</definedName>
    <definedName name="__________tab2">#REF!</definedName>
    <definedName name="__________TB2" localSheetId="0">#REF!</definedName>
    <definedName name="__________TB2">#REF!</definedName>
    <definedName name="__________TIP1" localSheetId="0">#REF!</definedName>
    <definedName name="__________TIP1">#REF!</definedName>
    <definedName name="__________TIP2" localSheetId="0">#REF!</definedName>
    <definedName name="__________TIP2">#REF!</definedName>
    <definedName name="__________TIP3" localSheetId="0">#REF!</definedName>
    <definedName name="__________TIP3">#REF!</definedName>
    <definedName name="_________A65537" localSheetId="0">#REF!</definedName>
    <definedName name="_________A65537">#REF!</definedName>
    <definedName name="_________ABM10" localSheetId="0">#REF!</definedName>
    <definedName name="_________ABM10">#REF!</definedName>
    <definedName name="_________ABM40" localSheetId="0">#REF!</definedName>
    <definedName name="_________ABM40">#REF!</definedName>
    <definedName name="_________ABM6" localSheetId="0">#REF!</definedName>
    <definedName name="_________ABM6">#REF!</definedName>
    <definedName name="_________ACB10" localSheetId="0">#REF!</definedName>
    <definedName name="_________ACB10">#REF!</definedName>
    <definedName name="_________ACB20" localSheetId="0">#REF!</definedName>
    <definedName name="_________ACB20">#REF!</definedName>
    <definedName name="_________ACR10" localSheetId="0">#REF!</definedName>
    <definedName name="_________ACR10">#REF!</definedName>
    <definedName name="_________ACR20" localSheetId="0">#REF!</definedName>
    <definedName name="_________ACR20">#REF!</definedName>
    <definedName name="_________AGG10">'[23]21-Rate Analysis-1'!$E$22</definedName>
    <definedName name="_________AGG40" localSheetId="0">#REF!</definedName>
    <definedName name="_________AGG40">#REF!</definedName>
    <definedName name="_________AGG6" localSheetId="0">#REF!</definedName>
    <definedName name="_________AGG6">#REF!</definedName>
    <definedName name="_________ARV8040">'[20]ANAL-PUMP HOUSE'!$I$55</definedName>
    <definedName name="_________ash1" localSheetId="0">[21]ANAL!#REF!</definedName>
    <definedName name="_________ash1">[21]ANAL!#REF!</definedName>
    <definedName name="_________AWM10" localSheetId="0">#REF!</definedName>
    <definedName name="_________AWM10">#REF!</definedName>
    <definedName name="_________AWM40" localSheetId="0">#REF!</definedName>
    <definedName name="_________AWM40">#REF!</definedName>
    <definedName name="_________AWM6" localSheetId="0">#REF!</definedName>
    <definedName name="_________AWM6">#REF!</definedName>
    <definedName name="_________b111121" localSheetId="0">#REF!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0">[19]PROCTOR!#REF!</definedName>
    <definedName name="_________CAN458">[19]PROCTOR!#REF!</definedName>
    <definedName name="_________CAN486" localSheetId="0">[19]PROCTOR!#REF!</definedName>
    <definedName name="_________CAN486">[19]PROCTOR!#REF!</definedName>
    <definedName name="_________CAN487" localSheetId="0">[19]PROCTOR!#REF!</definedName>
    <definedName name="_________CAN487">[19]PROCTOR!#REF!</definedName>
    <definedName name="_________CAN488" localSheetId="0">[19]PROCTOR!#REF!</definedName>
    <definedName name="_________CAN488">[19]PROCTOR!#REF!</definedName>
    <definedName name="_________CAN489" localSheetId="0">[19]PROCTOR!#REF!</definedName>
    <definedName name="_________CAN489">[19]PROCTOR!#REF!</definedName>
    <definedName name="_________CAN490" localSheetId="0">[19]PROCTOR!#REF!</definedName>
    <definedName name="_________CAN490">[19]PROCTOR!#REF!</definedName>
    <definedName name="_________CAN491" localSheetId="0">[19]PROCTOR!#REF!</definedName>
    <definedName name="_________CAN491">[19]PROCTOR!#REF!</definedName>
    <definedName name="_________CAN492" localSheetId="0">[19]PROCTOR!#REF!</definedName>
    <definedName name="_________CAN492">[19]PROCTOR!#REF!</definedName>
    <definedName name="_________CAN493" localSheetId="0">[19]PROCTOR!#REF!</definedName>
    <definedName name="_________CAN493">[19]PROCTOR!#REF!</definedName>
    <definedName name="_________CAN494" localSheetId="0">[19]PROCTOR!#REF!</definedName>
    <definedName name="_________CAN494">[19]PROCTOR!#REF!</definedName>
    <definedName name="_________CAN495" localSheetId="0">[19]PROCTOR!#REF!</definedName>
    <definedName name="_________CAN495">[19]PROCTOR!#REF!</definedName>
    <definedName name="_________CAN496" localSheetId="0">[19]PROCTOR!#REF!</definedName>
    <definedName name="_________CAN496">[19]PROCTOR!#REF!</definedName>
    <definedName name="_________CAN497" localSheetId="0">[19]PROCTOR!#REF!</definedName>
    <definedName name="_________CAN497">[19]PROCTOR!#REF!</definedName>
    <definedName name="_________CAN498" localSheetId="0">[19]PROCTOR!#REF!</definedName>
    <definedName name="_________CAN498">[19]PROCTOR!#REF!</definedName>
    <definedName name="_________CAN499" localSheetId="0">[19]PROCTOR!#REF!</definedName>
    <definedName name="_________CAN499">[19]PROCTOR!#REF!</definedName>
    <definedName name="_________CAN500" localSheetId="0">[19]PROCTOR!#REF!</definedName>
    <definedName name="_________CAN500">[19]PROCTOR!#REF!</definedName>
    <definedName name="_________CDG100" localSheetId="0">#REF!</definedName>
    <definedName name="_________CDG100">#REF!</definedName>
    <definedName name="_________CDG250" localSheetId="0">#REF!</definedName>
    <definedName name="_________CDG250">#REF!</definedName>
    <definedName name="_________CDG50" localSheetId="0">#REF!</definedName>
    <definedName name="_________CDG50">#REF!</definedName>
    <definedName name="_________CDG500" localSheetId="0">#REF!</definedName>
    <definedName name="_________CDG500">#REF!</definedName>
    <definedName name="_________CEM53" localSheetId="0">#REF!</definedName>
    <definedName name="_________CEM53">#REF!</definedName>
    <definedName name="_________CRN3" localSheetId="0">#REF!</definedName>
    <definedName name="_________CRN3">#REF!</definedName>
    <definedName name="_________CRN35" localSheetId="0">#REF!</definedName>
    <definedName name="_________CRN35">#REF!</definedName>
    <definedName name="_________CRN80" localSheetId="0">#REF!</definedName>
    <definedName name="_________CRN80">#REF!</definedName>
    <definedName name="_________dec05" localSheetId="6" hidden="1">{"'Sheet1'!$A$4386:$N$4591"}</definedName>
    <definedName name="_________dec05" localSheetId="0" hidden="1">{"'Sheet1'!$A$4386:$N$4591"}</definedName>
    <definedName name="_________dec05" hidden="1">{"'Sheet1'!$A$4386:$N$4591"}</definedName>
    <definedName name="_________DOZ50" localSheetId="0">#REF!</definedName>
    <definedName name="_________DOZ50">#REF!</definedName>
    <definedName name="_________DOZ80" localSheetId="0">#REF!</definedName>
    <definedName name="_________DOZ80">#REF!</definedName>
    <definedName name="_________ExV200" localSheetId="0">#REF!</definedName>
    <definedName name="_________ExV200">#REF!</definedName>
    <definedName name="_________GEN100" localSheetId="0">#REF!</definedName>
    <definedName name="_________GEN100">#REF!</definedName>
    <definedName name="_________GEN250" localSheetId="0">#REF!</definedName>
    <definedName name="_________GEN250">#REF!</definedName>
    <definedName name="_________GEN325" localSheetId="0">#REF!</definedName>
    <definedName name="_________GEN325">#REF!</definedName>
    <definedName name="_________GEN380" localSheetId="0">#REF!</definedName>
    <definedName name="_________GEN380">#REF!</definedName>
    <definedName name="_________GSB1" localSheetId="0">#REF!</definedName>
    <definedName name="_________GSB1">#REF!</definedName>
    <definedName name="_________GSB2" localSheetId="0">#REF!</definedName>
    <definedName name="_________GSB2">#REF!</definedName>
    <definedName name="_________GSB3" localSheetId="0">#REF!</definedName>
    <definedName name="_________GSB3">#REF!</definedName>
    <definedName name="_________HMP1" localSheetId="0">#REF!</definedName>
    <definedName name="_________HMP1">#REF!</definedName>
    <definedName name="_________HMP2" localSheetId="0">#REF!</definedName>
    <definedName name="_________HMP2">#REF!</definedName>
    <definedName name="_________HMP3" localSheetId="0">#REF!</definedName>
    <definedName name="_________HMP3">#REF!</definedName>
    <definedName name="_________HMP4" localSheetId="0">#REF!</definedName>
    <definedName name="_________HMP4">#REF!</definedName>
    <definedName name="_________HRC1">'[20]Pipe trench'!$V$23</definedName>
    <definedName name="_________HRC2">'[20]Pipe trench'!$V$24</definedName>
    <definedName name="_________HSE1">'[20]Pipe trench'!$V$11</definedName>
    <definedName name="_________Ki1" localSheetId="0">#REF!</definedName>
    <definedName name="_________Ki1">#REF!</definedName>
    <definedName name="_________Ki2" localSheetId="0">#REF!</definedName>
    <definedName name="_________Ki2">#REF!</definedName>
    <definedName name="_________lb1" localSheetId="0">#REF!</definedName>
    <definedName name="_________lb1">#REF!</definedName>
    <definedName name="_________lb2" localSheetId="0">#REF!</definedName>
    <definedName name="_________lb2">#REF!</definedName>
    <definedName name="_________mac2">200</definedName>
    <definedName name="_________MAN1" localSheetId="0">#REF!</definedName>
    <definedName name="_________MAN1">#REF!</definedName>
    <definedName name="_________MIX10" localSheetId="0">#REF!</definedName>
    <definedName name="_________MIX10">#REF!</definedName>
    <definedName name="_________MIX15" localSheetId="0">#REF!</definedName>
    <definedName name="_________MIX15">#REF!</definedName>
    <definedName name="_________MIX15150" localSheetId="0">'[4]Mix Design'!#REF!</definedName>
    <definedName name="_________MIX15150">'[4]Mix Design'!#REF!</definedName>
    <definedName name="_________MIX1540">'[4]Mix Design'!$P$11</definedName>
    <definedName name="_________MIX1580" localSheetId="0">'[4]Mix Design'!#REF!</definedName>
    <definedName name="_________MIX1580">'[4]Mix Design'!#REF!</definedName>
    <definedName name="_________MIX2">'[5]Mix Design'!$P$12</definedName>
    <definedName name="_________MIX20" localSheetId="0">#REF!</definedName>
    <definedName name="_________MIX20">#REF!</definedName>
    <definedName name="_________MIX2020">'[4]Mix Design'!$P$12</definedName>
    <definedName name="_________MIX2040">'[4]Mix Design'!$P$13</definedName>
    <definedName name="_________MIX25" localSheetId="0">#REF!</definedName>
    <definedName name="_________MIX25">#REF!</definedName>
    <definedName name="_________MIX2540">'[4]Mix Design'!$P$15</definedName>
    <definedName name="_________Mix255">'[6]Mix Design'!$P$13</definedName>
    <definedName name="_________MIX30" localSheetId="0">#REF!</definedName>
    <definedName name="_________MIX30">#REF!</definedName>
    <definedName name="_________MIX35" localSheetId="0">#REF!</definedName>
    <definedName name="_________MIX35">#REF!</definedName>
    <definedName name="_________MIX40" localSheetId="0">#REF!</definedName>
    <definedName name="_________MIX40">#REF!</definedName>
    <definedName name="_________MIX45" localSheetId="0">'[4]Mix Design'!#REF!</definedName>
    <definedName name="_________MIX45">'[4]Mix Design'!#REF!</definedName>
    <definedName name="_________mm1" localSheetId="0">#REF!</definedName>
    <definedName name="_________mm1">#REF!</definedName>
    <definedName name="_________mm2" localSheetId="0">#REF!</definedName>
    <definedName name="_________mm2">#REF!</definedName>
    <definedName name="_________mm3" localSheetId="0">#REF!</definedName>
    <definedName name="_________mm3">#REF!</definedName>
    <definedName name="_________MUR5" localSheetId="0">#REF!</definedName>
    <definedName name="_________MUR5">#REF!</definedName>
    <definedName name="_________MUR8" localSheetId="0">#REF!</definedName>
    <definedName name="_________MUR8">#REF!</definedName>
    <definedName name="_________OPC43" localSheetId="0">#REF!</definedName>
    <definedName name="_________OPC43">#REF!</definedName>
    <definedName name="_________ORC1">'[20]Pipe trench'!$V$17</definedName>
    <definedName name="_________ORC2">'[20]Pipe trench'!$V$18</definedName>
    <definedName name="_________OSE1">'[20]Pipe trench'!$V$8</definedName>
    <definedName name="_________PB1" localSheetId="0">#REF!</definedName>
    <definedName name="_________PB1">#REF!</definedName>
    <definedName name="_________sh1">90</definedName>
    <definedName name="_________sh2">120</definedName>
    <definedName name="_________sh3">150</definedName>
    <definedName name="_________sh4">180</definedName>
    <definedName name="_________SH5" localSheetId="0">#REF!</definedName>
    <definedName name="_________SH5">#REF!</definedName>
    <definedName name="_________SLV10025" localSheetId="0">'[24]ANAL-PIPE LINE'!#REF!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 localSheetId="0">#REF!</definedName>
    <definedName name="_________tab1">#REF!</definedName>
    <definedName name="_________tab2" localSheetId="0">#REF!</definedName>
    <definedName name="_________tab2">#REF!</definedName>
    <definedName name="_________TB2" localSheetId="0">#REF!</definedName>
    <definedName name="_________TB2">#REF!</definedName>
    <definedName name="_________TIP1" localSheetId="0">#REF!</definedName>
    <definedName name="_________TIP1">#REF!</definedName>
    <definedName name="_________TIP2" localSheetId="0">#REF!</definedName>
    <definedName name="_________TIP2">#REF!</definedName>
    <definedName name="_________TIP3" localSheetId="0">#REF!</definedName>
    <definedName name="_________TIP3">#REF!</definedName>
    <definedName name="________A65537" localSheetId="0">#REF!</definedName>
    <definedName name="________A65537">#REF!</definedName>
    <definedName name="________ABM10" localSheetId="0">#REF!</definedName>
    <definedName name="________ABM10">#REF!</definedName>
    <definedName name="________ABM40" localSheetId="0">#REF!</definedName>
    <definedName name="________ABM40">#REF!</definedName>
    <definedName name="________ABM6" localSheetId="0">#REF!</definedName>
    <definedName name="________ABM6">#REF!</definedName>
    <definedName name="________ACB10" localSheetId="0">#REF!</definedName>
    <definedName name="________ACB10">#REF!</definedName>
    <definedName name="________ACB20" localSheetId="0">#REF!</definedName>
    <definedName name="________ACB20">#REF!</definedName>
    <definedName name="________ACR10" localSheetId="0">#REF!</definedName>
    <definedName name="________ACR10">#REF!</definedName>
    <definedName name="________ACR20" localSheetId="0">#REF!</definedName>
    <definedName name="________ACR20">#REF!</definedName>
    <definedName name="________AGG10">'[23]21-Rate Analysis-1'!$E$22</definedName>
    <definedName name="________AGG40" localSheetId="0">#REF!</definedName>
    <definedName name="________AGG40">#REF!</definedName>
    <definedName name="________AGG6" localSheetId="0">#REF!</definedName>
    <definedName name="________AGG6">#REF!</definedName>
    <definedName name="________ARV8040">'[20]ANAL-PUMP HOUSE'!$I$55</definedName>
    <definedName name="________ash1" localSheetId="0">[21]ANAL!#REF!</definedName>
    <definedName name="________ash1">[21]ANAL!#REF!</definedName>
    <definedName name="________AWM10" localSheetId="0">#REF!</definedName>
    <definedName name="________AWM10">#REF!</definedName>
    <definedName name="________AWM40" localSheetId="0">#REF!</definedName>
    <definedName name="________AWM40">#REF!</definedName>
    <definedName name="________AWM6" localSheetId="0">#REF!</definedName>
    <definedName name="________AWM6">#REF!</definedName>
    <definedName name="________b111121" localSheetId="0">#REF!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0">[14]PROCTOR!#REF!</definedName>
    <definedName name="________CAN458">[14]PROCTOR!#REF!</definedName>
    <definedName name="________CAN486" localSheetId="0">[14]PROCTOR!#REF!</definedName>
    <definedName name="________CAN486">[14]PROCTOR!#REF!</definedName>
    <definedName name="________CAN487" localSheetId="0">[14]PROCTOR!#REF!</definedName>
    <definedName name="________CAN487">[14]PROCTOR!#REF!</definedName>
    <definedName name="________CAN488" localSheetId="0">[14]PROCTOR!#REF!</definedName>
    <definedName name="________CAN488">[14]PROCTOR!#REF!</definedName>
    <definedName name="________CAN489" localSheetId="0">[14]PROCTOR!#REF!</definedName>
    <definedName name="________CAN489">[14]PROCTOR!#REF!</definedName>
    <definedName name="________CAN490" localSheetId="0">[14]PROCTOR!#REF!</definedName>
    <definedName name="________CAN490">[14]PROCTOR!#REF!</definedName>
    <definedName name="________CAN491" localSheetId="0">[14]PROCTOR!#REF!</definedName>
    <definedName name="________CAN491">[14]PROCTOR!#REF!</definedName>
    <definedName name="________CAN492" localSheetId="0">[14]PROCTOR!#REF!</definedName>
    <definedName name="________CAN492">[14]PROCTOR!#REF!</definedName>
    <definedName name="________CAN493" localSheetId="0">[14]PROCTOR!#REF!</definedName>
    <definedName name="________CAN493">[14]PROCTOR!#REF!</definedName>
    <definedName name="________CAN494" localSheetId="0">[14]PROCTOR!#REF!</definedName>
    <definedName name="________CAN494">[14]PROCTOR!#REF!</definedName>
    <definedName name="________CAN495" localSheetId="0">[14]PROCTOR!#REF!</definedName>
    <definedName name="________CAN495">[14]PROCTOR!#REF!</definedName>
    <definedName name="________CAN496" localSheetId="0">[14]PROCTOR!#REF!</definedName>
    <definedName name="________CAN496">[14]PROCTOR!#REF!</definedName>
    <definedName name="________CAN497" localSheetId="0">[14]PROCTOR!#REF!</definedName>
    <definedName name="________CAN497">[14]PROCTOR!#REF!</definedName>
    <definedName name="________CAN498" localSheetId="0">[14]PROCTOR!#REF!</definedName>
    <definedName name="________CAN498">[14]PROCTOR!#REF!</definedName>
    <definedName name="________CAN499" localSheetId="0">[14]PROCTOR!#REF!</definedName>
    <definedName name="________CAN499">[14]PROCTOR!#REF!</definedName>
    <definedName name="________CAN500" localSheetId="0">[14]PROCTOR!#REF!</definedName>
    <definedName name="________CAN500">[14]PROCTOR!#REF!</definedName>
    <definedName name="________CDG100" localSheetId="0">#REF!</definedName>
    <definedName name="________CDG100">#REF!</definedName>
    <definedName name="________CDG250" localSheetId="0">#REF!</definedName>
    <definedName name="________CDG250">#REF!</definedName>
    <definedName name="________CDG50" localSheetId="0">#REF!</definedName>
    <definedName name="________CDG50">#REF!</definedName>
    <definedName name="________CDG500" localSheetId="0">#REF!</definedName>
    <definedName name="________CDG500">#REF!</definedName>
    <definedName name="________CEM53" localSheetId="0">#REF!</definedName>
    <definedName name="________CEM53">#REF!</definedName>
    <definedName name="________CRN3" localSheetId="0">#REF!</definedName>
    <definedName name="________CRN3">#REF!</definedName>
    <definedName name="________CRN35" localSheetId="0">#REF!</definedName>
    <definedName name="________CRN35">#REF!</definedName>
    <definedName name="________CRN80" localSheetId="0">#REF!</definedName>
    <definedName name="________CRN80">#REF!</definedName>
    <definedName name="________dec05" localSheetId="6" hidden="1">{"'Sheet1'!$A$4386:$N$4591"}</definedName>
    <definedName name="________dec05" localSheetId="0" hidden="1">{"'Sheet1'!$A$4386:$N$4591"}</definedName>
    <definedName name="________dec05" hidden="1">{"'Sheet1'!$A$4386:$N$4591"}</definedName>
    <definedName name="________DOZ50" localSheetId="0">#REF!</definedName>
    <definedName name="________DOZ50">#REF!</definedName>
    <definedName name="________DOZ80" localSheetId="0">#REF!</definedName>
    <definedName name="________DOZ80">#REF!</definedName>
    <definedName name="________ExV200" localSheetId="0">#REF!</definedName>
    <definedName name="________ExV200">#REF!</definedName>
    <definedName name="________GEN100" localSheetId="0">#REF!</definedName>
    <definedName name="________GEN100">#REF!</definedName>
    <definedName name="________GEN250" localSheetId="0">#REF!</definedName>
    <definedName name="________GEN250">#REF!</definedName>
    <definedName name="________GEN325" localSheetId="0">#REF!</definedName>
    <definedName name="________GEN325">#REF!</definedName>
    <definedName name="________GEN380" localSheetId="0">#REF!</definedName>
    <definedName name="________GEN380">#REF!</definedName>
    <definedName name="________GSB1" localSheetId="0">#REF!</definedName>
    <definedName name="________GSB1">#REF!</definedName>
    <definedName name="________GSB2" localSheetId="0">#REF!</definedName>
    <definedName name="________GSB2">#REF!</definedName>
    <definedName name="________GSB3" localSheetId="0">#REF!</definedName>
    <definedName name="________GSB3">#REF!</definedName>
    <definedName name="________HMP1" localSheetId="0">#REF!</definedName>
    <definedName name="________HMP1">#REF!</definedName>
    <definedName name="________HMP2" localSheetId="0">#REF!</definedName>
    <definedName name="________HMP2">#REF!</definedName>
    <definedName name="________HMP3" localSheetId="0">#REF!</definedName>
    <definedName name="________HMP3">#REF!</definedName>
    <definedName name="________HMP4" localSheetId="0">#REF!</definedName>
    <definedName name="________HMP4">#REF!</definedName>
    <definedName name="________HRC1">'[20]Pipe trench'!$V$23</definedName>
    <definedName name="________HRC2">'[20]Pipe trench'!$V$24</definedName>
    <definedName name="________HSE1">'[20]Pipe trench'!$V$11</definedName>
    <definedName name="________Ki1" localSheetId="0">#REF!</definedName>
    <definedName name="________Ki1">#REF!</definedName>
    <definedName name="________Ki2" localSheetId="0">#REF!</definedName>
    <definedName name="________Ki2">#REF!</definedName>
    <definedName name="________lb1" localSheetId="0">#REF!</definedName>
    <definedName name="________lb1">#REF!</definedName>
    <definedName name="________lb2" localSheetId="0">#REF!</definedName>
    <definedName name="________lb2">#REF!</definedName>
    <definedName name="________mac2">200</definedName>
    <definedName name="________MAN1" localSheetId="0">#REF!</definedName>
    <definedName name="________MAN1">#REF!</definedName>
    <definedName name="________MIX10" localSheetId="0">#REF!</definedName>
    <definedName name="________MIX10">#REF!</definedName>
    <definedName name="________MIX15" localSheetId="0">#REF!</definedName>
    <definedName name="________MIX15">#REF!</definedName>
    <definedName name="________MIX15150" localSheetId="0">'[4]Mix Design'!#REF!</definedName>
    <definedName name="________MIX15150">'[4]Mix Design'!#REF!</definedName>
    <definedName name="________MIX1540">'[4]Mix Design'!$P$11</definedName>
    <definedName name="________MIX1580" localSheetId="0">'[4]Mix Design'!#REF!</definedName>
    <definedName name="________MIX1580">'[4]Mix Design'!#REF!</definedName>
    <definedName name="________MIX2">'[5]Mix Design'!$P$12</definedName>
    <definedName name="________MIX20" localSheetId="0">#REF!</definedName>
    <definedName name="________MIX20">#REF!</definedName>
    <definedName name="________MIX2020">'[4]Mix Design'!$P$12</definedName>
    <definedName name="________MIX2040">'[4]Mix Design'!$P$13</definedName>
    <definedName name="________MIX25" localSheetId="0">#REF!</definedName>
    <definedName name="________MIX25">#REF!</definedName>
    <definedName name="________MIX2540">'[4]Mix Design'!$P$15</definedName>
    <definedName name="________Mix255">'[6]Mix Design'!$P$13</definedName>
    <definedName name="________MIX30" localSheetId="0">#REF!</definedName>
    <definedName name="________MIX30">#REF!</definedName>
    <definedName name="________MIX35" localSheetId="0">#REF!</definedName>
    <definedName name="________MIX35">#REF!</definedName>
    <definedName name="________MIX40" localSheetId="0">#REF!</definedName>
    <definedName name="________MIX40">#REF!</definedName>
    <definedName name="________MIX45" localSheetId="0">'[4]Mix Design'!#REF!</definedName>
    <definedName name="________MIX45">'[4]Mix Design'!#REF!</definedName>
    <definedName name="________mm1" localSheetId="0">#REF!</definedName>
    <definedName name="________mm1">#REF!</definedName>
    <definedName name="________mm2" localSheetId="0">#REF!</definedName>
    <definedName name="________mm2">#REF!</definedName>
    <definedName name="________mm3" localSheetId="0">#REF!</definedName>
    <definedName name="________mm3">#REF!</definedName>
    <definedName name="________MUR5" localSheetId="0">#REF!</definedName>
    <definedName name="________MUR5">#REF!</definedName>
    <definedName name="________MUR8" localSheetId="0">#REF!</definedName>
    <definedName name="________MUR8">#REF!</definedName>
    <definedName name="________OPC43" localSheetId="0">#REF!</definedName>
    <definedName name="________OPC43">#REF!</definedName>
    <definedName name="________ORC1">'[20]Pipe trench'!$V$17</definedName>
    <definedName name="________ORC2">'[20]Pipe trench'!$V$18</definedName>
    <definedName name="________OSE1">'[20]Pipe trench'!$V$8</definedName>
    <definedName name="________PB1" localSheetId="0">#REF!</definedName>
    <definedName name="________PB1">#REF!</definedName>
    <definedName name="________sh1">90</definedName>
    <definedName name="________sh2">120</definedName>
    <definedName name="________sh3">150</definedName>
    <definedName name="________sh4">180</definedName>
    <definedName name="________SH5" localSheetId="0">#REF!</definedName>
    <definedName name="________SH5">#REF!</definedName>
    <definedName name="________SLV10025" localSheetId="0">'[25]ANAL-PIPE LINE'!#REF!</definedName>
    <definedName name="________SLV10025">'[25]ANAL-PIPE LINE'!#REF!</definedName>
    <definedName name="________SLV20025">'[20]ANAL-PUMP HOUSE'!$I$58</definedName>
    <definedName name="________SLV80010">'[20]ANAL-PUMP HOUSE'!$I$60</definedName>
    <definedName name="________tab1" localSheetId="0">#REF!</definedName>
    <definedName name="________tab1">#REF!</definedName>
    <definedName name="________tab2" localSheetId="0">#REF!</definedName>
    <definedName name="________tab2">#REF!</definedName>
    <definedName name="________TB2" localSheetId="0">#REF!</definedName>
    <definedName name="________TB2">#REF!</definedName>
    <definedName name="________TIP1" localSheetId="0">#REF!</definedName>
    <definedName name="________TIP1">#REF!</definedName>
    <definedName name="________TIP2" localSheetId="0">#REF!</definedName>
    <definedName name="________TIP2">#REF!</definedName>
    <definedName name="________TIP3" localSheetId="0">#REF!</definedName>
    <definedName name="________TIP3">#REF!</definedName>
    <definedName name="_______A65537" localSheetId="0">#REF!</definedName>
    <definedName name="_______A65537">#REF!</definedName>
    <definedName name="_______ABM10" localSheetId="0">#REF!</definedName>
    <definedName name="_______ABM10">#REF!</definedName>
    <definedName name="_______ABM40" localSheetId="0">#REF!</definedName>
    <definedName name="_______ABM40">#REF!</definedName>
    <definedName name="_______ABM6" localSheetId="0">#REF!</definedName>
    <definedName name="_______ABM6">#REF!</definedName>
    <definedName name="_______ACB10" localSheetId="0">#REF!</definedName>
    <definedName name="_______ACB10">#REF!</definedName>
    <definedName name="_______ACB20" localSheetId="0">#REF!</definedName>
    <definedName name="_______ACB20">#REF!</definedName>
    <definedName name="_______ACR10" localSheetId="0">#REF!</definedName>
    <definedName name="_______ACR10">#REF!</definedName>
    <definedName name="_______ACR20" localSheetId="0">#REF!</definedName>
    <definedName name="_______ACR20">#REF!</definedName>
    <definedName name="_______AGG10">'[23]21-Rate Analysis-1'!$E$22</definedName>
    <definedName name="_______AGG40" localSheetId="0">#REF!</definedName>
    <definedName name="_______AGG40">#REF!</definedName>
    <definedName name="_______AGG6" localSheetId="0">#REF!</definedName>
    <definedName name="_______AGG6">#REF!</definedName>
    <definedName name="_______ash1" localSheetId="0">[13]ANAL!#REF!</definedName>
    <definedName name="_______ash1">[13]ANAL!#REF!</definedName>
    <definedName name="_______AWM10" localSheetId="0">#REF!</definedName>
    <definedName name="_______AWM10">#REF!</definedName>
    <definedName name="_______AWM40" localSheetId="0">#REF!</definedName>
    <definedName name="_______AWM40">#REF!</definedName>
    <definedName name="_______AWM6" localSheetId="0">#REF!</definedName>
    <definedName name="_______AWM6">#REF!</definedName>
    <definedName name="_______b111121" localSheetId="0">#REF!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0">[14]PROCTOR!#REF!</definedName>
    <definedName name="_______CAN458">[14]PROCTOR!#REF!</definedName>
    <definedName name="_______CAN486" localSheetId="0">[14]PROCTOR!#REF!</definedName>
    <definedName name="_______CAN486">[14]PROCTOR!#REF!</definedName>
    <definedName name="_______CAN487" localSheetId="0">[14]PROCTOR!#REF!</definedName>
    <definedName name="_______CAN487">[14]PROCTOR!#REF!</definedName>
    <definedName name="_______CAN488" localSheetId="0">[14]PROCTOR!#REF!</definedName>
    <definedName name="_______CAN488">[14]PROCTOR!#REF!</definedName>
    <definedName name="_______CAN489" localSheetId="0">[14]PROCTOR!#REF!</definedName>
    <definedName name="_______CAN489">[14]PROCTOR!#REF!</definedName>
    <definedName name="_______CAN490" localSheetId="0">[14]PROCTOR!#REF!</definedName>
    <definedName name="_______CAN490">[14]PROCTOR!#REF!</definedName>
    <definedName name="_______CAN491" localSheetId="0">[14]PROCTOR!#REF!</definedName>
    <definedName name="_______CAN491">[14]PROCTOR!#REF!</definedName>
    <definedName name="_______CAN492" localSheetId="0">[14]PROCTOR!#REF!</definedName>
    <definedName name="_______CAN492">[14]PROCTOR!#REF!</definedName>
    <definedName name="_______CAN493" localSheetId="0">[14]PROCTOR!#REF!</definedName>
    <definedName name="_______CAN493">[14]PROCTOR!#REF!</definedName>
    <definedName name="_______CAN494" localSheetId="0">[14]PROCTOR!#REF!</definedName>
    <definedName name="_______CAN494">[14]PROCTOR!#REF!</definedName>
    <definedName name="_______CAN495" localSheetId="0">[14]PROCTOR!#REF!</definedName>
    <definedName name="_______CAN495">[14]PROCTOR!#REF!</definedName>
    <definedName name="_______CAN496" localSheetId="0">[14]PROCTOR!#REF!</definedName>
    <definedName name="_______CAN496">[14]PROCTOR!#REF!</definedName>
    <definedName name="_______CAN497" localSheetId="0">[14]PROCTOR!#REF!</definedName>
    <definedName name="_______CAN497">[14]PROCTOR!#REF!</definedName>
    <definedName name="_______CAN498" localSheetId="0">[14]PROCTOR!#REF!</definedName>
    <definedName name="_______CAN498">[14]PROCTOR!#REF!</definedName>
    <definedName name="_______CAN499" localSheetId="0">[14]PROCTOR!#REF!</definedName>
    <definedName name="_______CAN499">[14]PROCTOR!#REF!</definedName>
    <definedName name="_______CAN500" localSheetId="0">[14]PROCTOR!#REF!</definedName>
    <definedName name="_______CAN500">[14]PROCTOR!#REF!</definedName>
    <definedName name="_______CDG100" localSheetId="0">#REF!</definedName>
    <definedName name="_______CDG100">#REF!</definedName>
    <definedName name="_______CDG250" localSheetId="0">#REF!</definedName>
    <definedName name="_______CDG250">#REF!</definedName>
    <definedName name="_______CDG50" localSheetId="0">#REF!</definedName>
    <definedName name="_______CDG50">#REF!</definedName>
    <definedName name="_______CDG500" localSheetId="0">#REF!</definedName>
    <definedName name="_______CDG500">#REF!</definedName>
    <definedName name="_______CEM53" localSheetId="0">#REF!</definedName>
    <definedName name="_______CEM53">#REF!</definedName>
    <definedName name="_______CRN3" localSheetId="0">#REF!</definedName>
    <definedName name="_______CRN3">#REF!</definedName>
    <definedName name="_______CRN35" localSheetId="0">#REF!</definedName>
    <definedName name="_______CRN35">#REF!</definedName>
    <definedName name="_______CRN80" localSheetId="0">#REF!</definedName>
    <definedName name="_______CRN80">#REF!</definedName>
    <definedName name="_______dec05" localSheetId="6" hidden="1">{"'Sheet1'!$A$4386:$N$4591"}</definedName>
    <definedName name="_______dec05" localSheetId="0" hidden="1">{"'Sheet1'!$A$4386:$N$4591"}</definedName>
    <definedName name="_______dec05" hidden="1">{"'Sheet1'!$A$4386:$N$4591"}</definedName>
    <definedName name="_______DOZ50" localSheetId="0">#REF!</definedName>
    <definedName name="_______DOZ50">#REF!</definedName>
    <definedName name="_______DOZ80" localSheetId="0">#REF!</definedName>
    <definedName name="_______DOZ80">#REF!</definedName>
    <definedName name="_______EXC20">'[26]21-Rate Analysis '!$E$50</definedName>
    <definedName name="_______ExV200" localSheetId="0">#REF!</definedName>
    <definedName name="_______ExV200">#REF!</definedName>
    <definedName name="_______GEN100" localSheetId="0">#REF!</definedName>
    <definedName name="_______GEN100">#REF!</definedName>
    <definedName name="_______GEN250" localSheetId="0">#REF!</definedName>
    <definedName name="_______GEN250">#REF!</definedName>
    <definedName name="_______GEN325" localSheetId="0">#REF!</definedName>
    <definedName name="_______GEN325">#REF!</definedName>
    <definedName name="_______GEN380" localSheetId="0">#REF!</definedName>
    <definedName name="_______GEN380">#REF!</definedName>
    <definedName name="_______GSB1" localSheetId="0">#REF!</definedName>
    <definedName name="_______GSB1">#REF!</definedName>
    <definedName name="_______GSB2" localSheetId="0">#REF!</definedName>
    <definedName name="_______GSB2">#REF!</definedName>
    <definedName name="_______GSB3" localSheetId="0">#REF!</definedName>
    <definedName name="_______GSB3">#REF!</definedName>
    <definedName name="_______HMP1" localSheetId="0">#REF!</definedName>
    <definedName name="_______HMP1">#REF!</definedName>
    <definedName name="_______HMP2" localSheetId="0">#REF!</definedName>
    <definedName name="_______HMP2">#REF!</definedName>
    <definedName name="_______HMP3" localSheetId="0">#REF!</definedName>
    <definedName name="_______HMP3">#REF!</definedName>
    <definedName name="_______HMP4" localSheetId="0">#REF!</definedName>
    <definedName name="_______HMP4">#REF!</definedName>
    <definedName name="_______Ki1" localSheetId="0">#REF!</definedName>
    <definedName name="_______Ki1">#REF!</definedName>
    <definedName name="_______Ki2" localSheetId="0">#REF!</definedName>
    <definedName name="_______Ki2">#REF!</definedName>
    <definedName name="_______lb1" localSheetId="0">#REF!</definedName>
    <definedName name="_______lb1">#REF!</definedName>
    <definedName name="_______lb2" localSheetId="0">#REF!</definedName>
    <definedName name="_______lb2">#REF!</definedName>
    <definedName name="_______mac2">200</definedName>
    <definedName name="_______MAN1" localSheetId="0">#REF!</definedName>
    <definedName name="_______MAN1">#REF!</definedName>
    <definedName name="_______MIX10" localSheetId="0">#REF!</definedName>
    <definedName name="_______MIX10">#REF!</definedName>
    <definedName name="_______MIX15" localSheetId="0">#REF!</definedName>
    <definedName name="_______MIX15">#REF!</definedName>
    <definedName name="_______MIX15150" localSheetId="0">'[4]Mix Design'!#REF!</definedName>
    <definedName name="_______MIX15150">'[4]Mix Design'!#REF!</definedName>
    <definedName name="_______MIX1540">'[4]Mix Design'!$P$11</definedName>
    <definedName name="_______MIX1580" localSheetId="0">'[4]Mix Design'!#REF!</definedName>
    <definedName name="_______MIX1580">'[4]Mix Design'!#REF!</definedName>
    <definedName name="_______MIX2">'[5]Mix Design'!$P$12</definedName>
    <definedName name="_______MIX20" localSheetId="0">#REF!</definedName>
    <definedName name="_______MIX20">#REF!</definedName>
    <definedName name="_______MIX2020">'[4]Mix Design'!$P$12</definedName>
    <definedName name="_______MIX2040">'[4]Mix Design'!$P$13</definedName>
    <definedName name="_______MIX25" localSheetId="0">#REF!</definedName>
    <definedName name="_______MIX25">#REF!</definedName>
    <definedName name="_______MIX2540">'[4]Mix Design'!$P$15</definedName>
    <definedName name="_______Mix255">'[6]Mix Design'!$P$13</definedName>
    <definedName name="_______MIX30" localSheetId="0">#REF!</definedName>
    <definedName name="_______MIX30">#REF!</definedName>
    <definedName name="_______MIX35" localSheetId="0">#REF!</definedName>
    <definedName name="_______MIX35">#REF!</definedName>
    <definedName name="_______MIX40" localSheetId="0">#REF!</definedName>
    <definedName name="_______MIX40">#REF!</definedName>
    <definedName name="_______MIX45" localSheetId="0">'[4]Mix Design'!#REF!</definedName>
    <definedName name="_______MIX45">'[4]Mix Design'!#REF!</definedName>
    <definedName name="_______mm1" localSheetId="0">#REF!</definedName>
    <definedName name="_______mm1">#REF!</definedName>
    <definedName name="_______mm2" localSheetId="0">#REF!</definedName>
    <definedName name="_______mm2">#REF!</definedName>
    <definedName name="_______mm3" localSheetId="0">#REF!</definedName>
    <definedName name="_______mm3">#REF!</definedName>
    <definedName name="_______MUR5" localSheetId="0">#REF!</definedName>
    <definedName name="_______MUR5">#REF!</definedName>
    <definedName name="_______MUR8" localSheetId="0">#REF!</definedName>
    <definedName name="_______MUR8">#REF!</definedName>
    <definedName name="_______OPC43" localSheetId="0">#REF!</definedName>
    <definedName name="_______OPC43">#REF!</definedName>
    <definedName name="_______PB1" localSheetId="0">#REF!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 localSheetId="0">#REF!</definedName>
    <definedName name="_______SH5">#REF!</definedName>
    <definedName name="_______SLV10025" localSheetId="0">'[25]ANAL-PIPE LINE'!#REF!</definedName>
    <definedName name="_______SLV10025">'[25]ANAL-PIPE LINE'!#REF!</definedName>
    <definedName name="_______SMG1">#N/A</definedName>
    <definedName name="_______SMG2">#N/A</definedName>
    <definedName name="_______tab1" localSheetId="0">#REF!</definedName>
    <definedName name="_______tab1">#REF!</definedName>
    <definedName name="_______tab2" localSheetId="0">#REF!</definedName>
    <definedName name="_______tab2">#REF!</definedName>
    <definedName name="_______TB2" localSheetId="0">#REF!</definedName>
    <definedName name="_______TB2">#REF!</definedName>
    <definedName name="_______TIP1" localSheetId="0">#REF!</definedName>
    <definedName name="_______TIP1">#REF!</definedName>
    <definedName name="_______TIP2" localSheetId="0">#REF!</definedName>
    <definedName name="_______TIP2">#REF!</definedName>
    <definedName name="_______TIP3" localSheetId="0">#REF!</definedName>
    <definedName name="_______TIP3">#REF!</definedName>
    <definedName name="______A65537" localSheetId="0">#REF!</definedName>
    <definedName name="______A65537">#REF!</definedName>
    <definedName name="______ABM10" localSheetId="0">#REF!</definedName>
    <definedName name="______ABM10">#REF!</definedName>
    <definedName name="______ABM40" localSheetId="0">#REF!</definedName>
    <definedName name="______ABM40">#REF!</definedName>
    <definedName name="______ABM6" localSheetId="0">#REF!</definedName>
    <definedName name="______ABM6">#REF!</definedName>
    <definedName name="______ACB10" localSheetId="0">#REF!</definedName>
    <definedName name="______ACB10">#REF!</definedName>
    <definedName name="______ACB20" localSheetId="0">#REF!</definedName>
    <definedName name="______ACB20">#REF!</definedName>
    <definedName name="______ACR10" localSheetId="0">#REF!</definedName>
    <definedName name="______ACR10">#REF!</definedName>
    <definedName name="______ACR20" localSheetId="0">#REF!</definedName>
    <definedName name="______ACR20">#REF!</definedName>
    <definedName name="______AGG10">'[23]21-Rate Analysis-1'!$E$22</definedName>
    <definedName name="______AGG40" localSheetId="0">#REF!</definedName>
    <definedName name="______AGG40">#REF!</definedName>
    <definedName name="______AGG6" localSheetId="0">#REF!</definedName>
    <definedName name="______AGG6">#REF!</definedName>
    <definedName name="______ash1" localSheetId="0">[13]ANAL!#REF!</definedName>
    <definedName name="______ash1">[13]ANAL!#REF!</definedName>
    <definedName name="______AWM10" localSheetId="0">#REF!</definedName>
    <definedName name="______AWM10">#REF!</definedName>
    <definedName name="______AWM40" localSheetId="0">#REF!</definedName>
    <definedName name="______AWM40">#REF!</definedName>
    <definedName name="______AWM6" localSheetId="0">#REF!</definedName>
    <definedName name="______AWM6">#REF!</definedName>
    <definedName name="______b111121" localSheetId="0">#REF!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0">[14]PROCTOR!#REF!</definedName>
    <definedName name="______CAN458">[14]PROCTOR!#REF!</definedName>
    <definedName name="______CAN486" localSheetId="0">[14]PROCTOR!#REF!</definedName>
    <definedName name="______CAN486">[14]PROCTOR!#REF!</definedName>
    <definedName name="______CAN487" localSheetId="0">[14]PROCTOR!#REF!</definedName>
    <definedName name="______CAN487">[14]PROCTOR!#REF!</definedName>
    <definedName name="______CAN488" localSheetId="0">[14]PROCTOR!#REF!</definedName>
    <definedName name="______CAN488">[14]PROCTOR!#REF!</definedName>
    <definedName name="______CAN489" localSheetId="0">[14]PROCTOR!#REF!</definedName>
    <definedName name="______CAN489">[14]PROCTOR!#REF!</definedName>
    <definedName name="______CAN490" localSheetId="0">[14]PROCTOR!#REF!</definedName>
    <definedName name="______CAN490">[14]PROCTOR!#REF!</definedName>
    <definedName name="______CAN491" localSheetId="0">[14]PROCTOR!#REF!</definedName>
    <definedName name="______CAN491">[14]PROCTOR!#REF!</definedName>
    <definedName name="______CAN492" localSheetId="0">[14]PROCTOR!#REF!</definedName>
    <definedName name="______CAN492">[14]PROCTOR!#REF!</definedName>
    <definedName name="______CAN493" localSheetId="0">[14]PROCTOR!#REF!</definedName>
    <definedName name="______CAN493">[14]PROCTOR!#REF!</definedName>
    <definedName name="______CAN494" localSheetId="0">[14]PROCTOR!#REF!</definedName>
    <definedName name="______CAN494">[14]PROCTOR!#REF!</definedName>
    <definedName name="______CAN495" localSheetId="0">[14]PROCTOR!#REF!</definedName>
    <definedName name="______CAN495">[14]PROCTOR!#REF!</definedName>
    <definedName name="______CAN496" localSheetId="0">[14]PROCTOR!#REF!</definedName>
    <definedName name="______CAN496">[14]PROCTOR!#REF!</definedName>
    <definedName name="______CAN497" localSheetId="0">[14]PROCTOR!#REF!</definedName>
    <definedName name="______CAN497">[14]PROCTOR!#REF!</definedName>
    <definedName name="______CAN498" localSheetId="0">[14]PROCTOR!#REF!</definedName>
    <definedName name="______CAN498">[14]PROCTOR!#REF!</definedName>
    <definedName name="______CAN499" localSheetId="0">[14]PROCTOR!#REF!</definedName>
    <definedName name="______CAN499">[14]PROCTOR!#REF!</definedName>
    <definedName name="______CAN500" localSheetId="0">[14]PROCTOR!#REF!</definedName>
    <definedName name="______CAN500">[14]PROCTOR!#REF!</definedName>
    <definedName name="______CDG100" localSheetId="0">#REF!</definedName>
    <definedName name="______CDG100">#REF!</definedName>
    <definedName name="______CDG250" localSheetId="0">#REF!</definedName>
    <definedName name="______CDG250">#REF!</definedName>
    <definedName name="______CDG50" localSheetId="0">#REF!</definedName>
    <definedName name="______CDG50">#REF!</definedName>
    <definedName name="______CDG500" localSheetId="0">#REF!</definedName>
    <definedName name="______CDG500">#REF!</definedName>
    <definedName name="______CEM53" localSheetId="0">#REF!</definedName>
    <definedName name="______CEM53">#REF!</definedName>
    <definedName name="______CRN3" localSheetId="0">#REF!</definedName>
    <definedName name="______CRN3">#REF!</definedName>
    <definedName name="______CRN35" localSheetId="0">#REF!</definedName>
    <definedName name="______CRN35">#REF!</definedName>
    <definedName name="______CRN80" localSheetId="0">#REF!</definedName>
    <definedName name="______CRN80">#REF!</definedName>
    <definedName name="______dec05" localSheetId="6" hidden="1">{"'Sheet1'!$A$4386:$N$4591"}</definedName>
    <definedName name="______dec05" localSheetId="0" hidden="1">{"'Sheet1'!$A$4386:$N$4591"}</definedName>
    <definedName name="______dec05" hidden="1">{"'Sheet1'!$A$4386:$N$4591"}</definedName>
    <definedName name="______DOZ50" localSheetId="0">#REF!</definedName>
    <definedName name="______DOZ50">#REF!</definedName>
    <definedName name="______DOZ80" localSheetId="0">#REF!</definedName>
    <definedName name="______DOZ80">#REF!</definedName>
    <definedName name="______EXC10">'[23]21-Rate Analysis-1'!$E$53</definedName>
    <definedName name="______EXC20">'[27]21-Rate Analysis '!$E$50</definedName>
    <definedName name="______EXC7">'[23]21-Rate Analysis-1'!$E$54</definedName>
    <definedName name="______ExV200" localSheetId="0">#REF!</definedName>
    <definedName name="______ExV200">#REF!</definedName>
    <definedName name="______GEN100" localSheetId="0">#REF!</definedName>
    <definedName name="______GEN100">#REF!</definedName>
    <definedName name="______GEN250" localSheetId="0">#REF!</definedName>
    <definedName name="______GEN250">#REF!</definedName>
    <definedName name="______GEN325" localSheetId="0">#REF!</definedName>
    <definedName name="______GEN325">#REF!</definedName>
    <definedName name="______GEN380" localSheetId="0">#REF!</definedName>
    <definedName name="______GEN380">#REF!</definedName>
    <definedName name="______GSB1" localSheetId="0">#REF!</definedName>
    <definedName name="______GSB1">#REF!</definedName>
    <definedName name="______GSB2" localSheetId="0">#REF!</definedName>
    <definedName name="______GSB2">#REF!</definedName>
    <definedName name="______GSB3" localSheetId="0">#REF!</definedName>
    <definedName name="______GSB3">#REF!</definedName>
    <definedName name="______HMP1" localSheetId="0">#REF!</definedName>
    <definedName name="______HMP1">#REF!</definedName>
    <definedName name="______HMP2" localSheetId="0">#REF!</definedName>
    <definedName name="______HMP2">#REF!</definedName>
    <definedName name="______HMP3" localSheetId="0">#REF!</definedName>
    <definedName name="______HMP3">#REF!</definedName>
    <definedName name="______HMP4" localSheetId="0">#REF!</definedName>
    <definedName name="______HMP4">#REF!</definedName>
    <definedName name="______Ki1" localSheetId="0">#REF!</definedName>
    <definedName name="______Ki1">#REF!</definedName>
    <definedName name="______Ki2" localSheetId="0">#REF!</definedName>
    <definedName name="______Ki2">#REF!</definedName>
    <definedName name="______lb1" localSheetId="0">#REF!</definedName>
    <definedName name="______lb1">#REF!</definedName>
    <definedName name="______lb2" localSheetId="0">#REF!</definedName>
    <definedName name="______lb2">#REF!</definedName>
    <definedName name="______mac2">200</definedName>
    <definedName name="______MAN1" localSheetId="0">#REF!</definedName>
    <definedName name="______MAN1">#REF!</definedName>
    <definedName name="______MIX10" localSheetId="0">#REF!</definedName>
    <definedName name="______MIX10">#REF!</definedName>
    <definedName name="______MIX15" localSheetId="0">#REF!</definedName>
    <definedName name="______MIX15">#REF!</definedName>
    <definedName name="______MIX15150" localSheetId="0">'[4]Mix Design'!#REF!</definedName>
    <definedName name="______MIX15150">'[4]Mix Design'!#REF!</definedName>
    <definedName name="______MIX1540">'[4]Mix Design'!$P$11</definedName>
    <definedName name="______MIX1580" localSheetId="0">'[4]Mix Design'!#REF!</definedName>
    <definedName name="______MIX1580">'[4]Mix Design'!#REF!</definedName>
    <definedName name="______MIX2">'[5]Mix Design'!$P$12</definedName>
    <definedName name="______MIX20" localSheetId="0">#REF!</definedName>
    <definedName name="______MIX20">#REF!</definedName>
    <definedName name="______MIX2020">'[4]Mix Design'!$P$12</definedName>
    <definedName name="______MIX2040">'[4]Mix Design'!$P$13</definedName>
    <definedName name="______MIX25" localSheetId="0">#REF!</definedName>
    <definedName name="______MIX25">#REF!</definedName>
    <definedName name="______MIX2540">'[4]Mix Design'!$P$15</definedName>
    <definedName name="______Mix255">'[6]Mix Design'!$P$13</definedName>
    <definedName name="______MIX30" localSheetId="0">#REF!</definedName>
    <definedName name="______MIX30">#REF!</definedName>
    <definedName name="______MIX35" localSheetId="0">#REF!</definedName>
    <definedName name="______MIX35">#REF!</definedName>
    <definedName name="______MIX40" localSheetId="0">#REF!</definedName>
    <definedName name="______MIX40">#REF!</definedName>
    <definedName name="______MIX45" localSheetId="0">'[4]Mix Design'!#REF!</definedName>
    <definedName name="______MIX45">'[4]Mix Design'!#REF!</definedName>
    <definedName name="______mm1" localSheetId="0">#REF!</definedName>
    <definedName name="______mm1">#REF!</definedName>
    <definedName name="______mm2" localSheetId="0">#REF!</definedName>
    <definedName name="______mm2">#REF!</definedName>
    <definedName name="______mm3" localSheetId="0">#REF!</definedName>
    <definedName name="______mm3">#REF!</definedName>
    <definedName name="______MUR5" localSheetId="0">#REF!</definedName>
    <definedName name="______MUR5">#REF!</definedName>
    <definedName name="______MUR8" localSheetId="0">#REF!</definedName>
    <definedName name="______MUR8">#REF!</definedName>
    <definedName name="______OPC43" localSheetId="0">#REF!</definedName>
    <definedName name="______OPC43">#REF!</definedName>
    <definedName name="______PB1" localSheetId="0">#REF!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 localSheetId="0">#REF!</definedName>
    <definedName name="______SH5">#REF!</definedName>
    <definedName name="______SLV10025" localSheetId="0">'[28]ANAL-PIPE LINE'!#REF!</definedName>
    <definedName name="______SLV10025">'[28]ANAL-PIPE LINE'!#REF!</definedName>
    <definedName name="______tab1" localSheetId="0">#REF!</definedName>
    <definedName name="______tab1">#REF!</definedName>
    <definedName name="______tab2" localSheetId="0">#REF!</definedName>
    <definedName name="______tab2">#REF!</definedName>
    <definedName name="______TB2" localSheetId="0">#REF!</definedName>
    <definedName name="______TB2">#REF!</definedName>
    <definedName name="______TIP1" localSheetId="0">#REF!</definedName>
    <definedName name="______TIP1">#REF!</definedName>
    <definedName name="______TIP2" localSheetId="0">#REF!</definedName>
    <definedName name="______TIP2">#REF!</definedName>
    <definedName name="______TIP3" localSheetId="0">#REF!</definedName>
    <definedName name="______TIP3">#REF!</definedName>
    <definedName name="_____A65537" localSheetId="0">#REF!</definedName>
    <definedName name="_____A65537">#REF!</definedName>
    <definedName name="_____ABM10" localSheetId="0">#REF!</definedName>
    <definedName name="_____ABM10">#REF!</definedName>
    <definedName name="_____ABM40" localSheetId="0">#REF!</definedName>
    <definedName name="_____ABM40">#REF!</definedName>
    <definedName name="_____ABM6" localSheetId="0">#REF!</definedName>
    <definedName name="_____ABM6">#REF!</definedName>
    <definedName name="_____ACB10" localSheetId="0">#REF!</definedName>
    <definedName name="_____ACB10">#REF!</definedName>
    <definedName name="_____ACB20" localSheetId="0">#REF!</definedName>
    <definedName name="_____ACB20">#REF!</definedName>
    <definedName name="_____ACR10" localSheetId="0">#REF!</definedName>
    <definedName name="_____ACR10">#REF!</definedName>
    <definedName name="_____ACR20" localSheetId="0">#REF!</definedName>
    <definedName name="_____ACR20">#REF!</definedName>
    <definedName name="_____AGG10" localSheetId="0">#REF!</definedName>
    <definedName name="_____AGG10">#REF!</definedName>
    <definedName name="_____AGG40" localSheetId="0">#REF!</definedName>
    <definedName name="_____AGG40">#REF!</definedName>
    <definedName name="_____AGG6" localSheetId="0">#REF!</definedName>
    <definedName name="_____AGG6">#REF!</definedName>
    <definedName name="_____ash1" localSheetId="0">[13]ANAL!#REF!</definedName>
    <definedName name="_____ash1">[13]ANAL!#REF!</definedName>
    <definedName name="_____AWM10" localSheetId="0">#REF!</definedName>
    <definedName name="_____AWM10">#REF!</definedName>
    <definedName name="_____AWM40" localSheetId="0">#REF!</definedName>
    <definedName name="_____AWM40">#REF!</definedName>
    <definedName name="_____AWM6" localSheetId="0">#REF!</definedName>
    <definedName name="_____AWM6">#REF!</definedName>
    <definedName name="_____b111121" localSheetId="0">#REF!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0">[14]PROCTOR!#REF!</definedName>
    <definedName name="_____CAN458">[14]PROCTOR!#REF!</definedName>
    <definedName name="_____CAN486" localSheetId="0">[14]PROCTOR!#REF!</definedName>
    <definedName name="_____CAN486">[14]PROCTOR!#REF!</definedName>
    <definedName name="_____CAN487" localSheetId="0">[14]PROCTOR!#REF!</definedName>
    <definedName name="_____CAN487">[14]PROCTOR!#REF!</definedName>
    <definedName name="_____CAN488" localSheetId="0">[14]PROCTOR!#REF!</definedName>
    <definedName name="_____CAN488">[14]PROCTOR!#REF!</definedName>
    <definedName name="_____CAN489" localSheetId="0">[14]PROCTOR!#REF!</definedName>
    <definedName name="_____CAN489">[14]PROCTOR!#REF!</definedName>
    <definedName name="_____CAN490" localSheetId="0">[14]PROCTOR!#REF!</definedName>
    <definedName name="_____CAN490">[14]PROCTOR!#REF!</definedName>
    <definedName name="_____CAN491" localSheetId="0">[14]PROCTOR!#REF!</definedName>
    <definedName name="_____CAN491">[14]PROCTOR!#REF!</definedName>
    <definedName name="_____CAN492" localSheetId="0">[14]PROCTOR!#REF!</definedName>
    <definedName name="_____CAN492">[14]PROCTOR!#REF!</definedName>
    <definedName name="_____CAN493" localSheetId="0">[14]PROCTOR!#REF!</definedName>
    <definedName name="_____CAN493">[14]PROCTOR!#REF!</definedName>
    <definedName name="_____CAN494" localSheetId="0">[14]PROCTOR!#REF!</definedName>
    <definedName name="_____CAN494">[14]PROCTOR!#REF!</definedName>
    <definedName name="_____CAN495" localSheetId="0">[14]PROCTOR!#REF!</definedName>
    <definedName name="_____CAN495">[14]PROCTOR!#REF!</definedName>
    <definedName name="_____CAN496" localSheetId="0">[14]PROCTOR!#REF!</definedName>
    <definedName name="_____CAN496">[14]PROCTOR!#REF!</definedName>
    <definedName name="_____CAN497" localSheetId="0">[14]PROCTOR!#REF!</definedName>
    <definedName name="_____CAN497">[14]PROCTOR!#REF!</definedName>
    <definedName name="_____CAN498" localSheetId="0">[14]PROCTOR!#REF!</definedName>
    <definedName name="_____CAN498">[14]PROCTOR!#REF!</definedName>
    <definedName name="_____CAN499" localSheetId="0">[14]PROCTOR!#REF!</definedName>
    <definedName name="_____CAN499">[14]PROCTOR!#REF!</definedName>
    <definedName name="_____CAN500" localSheetId="0">[14]PROCTOR!#REF!</definedName>
    <definedName name="_____CAN500">[14]PROCTOR!#REF!</definedName>
    <definedName name="_____CDG100" localSheetId="0">#REF!</definedName>
    <definedName name="_____CDG100">#REF!</definedName>
    <definedName name="_____CDG250" localSheetId="0">#REF!</definedName>
    <definedName name="_____CDG250">#REF!</definedName>
    <definedName name="_____CDG50" localSheetId="0">#REF!</definedName>
    <definedName name="_____CDG50">#REF!</definedName>
    <definedName name="_____CDG500" localSheetId="0">#REF!</definedName>
    <definedName name="_____CDG500">#REF!</definedName>
    <definedName name="_____CEM53" localSheetId="0">#REF!</definedName>
    <definedName name="_____CEM53">#REF!</definedName>
    <definedName name="_____CRN3" localSheetId="0">#REF!</definedName>
    <definedName name="_____CRN3">#REF!</definedName>
    <definedName name="_____CRN35" localSheetId="0">#REF!</definedName>
    <definedName name="_____CRN35">#REF!</definedName>
    <definedName name="_____CRN80" localSheetId="0">#REF!</definedName>
    <definedName name="_____CRN80">#REF!</definedName>
    <definedName name="_____dec05" localSheetId="6" hidden="1">{"'Sheet1'!$A$4386:$N$4591"}</definedName>
    <definedName name="_____dec05" localSheetId="0" hidden="1">{"'Sheet1'!$A$4386:$N$4591"}</definedName>
    <definedName name="_____dec05" hidden="1">{"'Sheet1'!$A$4386:$N$4591"}</definedName>
    <definedName name="_____DOZ50" localSheetId="0">#REF!</definedName>
    <definedName name="_____DOZ50">#REF!</definedName>
    <definedName name="_____DOZ80" localSheetId="0">#REF!</definedName>
    <definedName name="_____DOZ80">#REF!</definedName>
    <definedName name="_____EXC10">'[23]21-Rate Analysis-1'!$E$53</definedName>
    <definedName name="_____EXC20">'[27]21-Rate Analysis '!$E$50</definedName>
    <definedName name="_____EXC7">'[23]21-Rate Analysis-1'!$E$54</definedName>
    <definedName name="_____ExV200" localSheetId="0">#REF!</definedName>
    <definedName name="_____ExV200">#REF!</definedName>
    <definedName name="_____GEN100" localSheetId="0">#REF!</definedName>
    <definedName name="_____GEN100">#REF!</definedName>
    <definedName name="_____GEN250" localSheetId="0">#REF!</definedName>
    <definedName name="_____GEN250">#REF!</definedName>
    <definedName name="_____GEN325" localSheetId="0">#REF!</definedName>
    <definedName name="_____GEN325">#REF!</definedName>
    <definedName name="_____GEN380" localSheetId="0">#REF!</definedName>
    <definedName name="_____GEN380">#REF!</definedName>
    <definedName name="_____GSB1" localSheetId="0">#REF!</definedName>
    <definedName name="_____GSB1">#REF!</definedName>
    <definedName name="_____GSB2" localSheetId="0">#REF!</definedName>
    <definedName name="_____GSB2">#REF!</definedName>
    <definedName name="_____GSB3" localSheetId="0">#REF!</definedName>
    <definedName name="_____GSB3">#REF!</definedName>
    <definedName name="_____HMP1" localSheetId="0">#REF!</definedName>
    <definedName name="_____HMP1">#REF!</definedName>
    <definedName name="_____HMP2" localSheetId="0">#REF!</definedName>
    <definedName name="_____HMP2">#REF!</definedName>
    <definedName name="_____HMP3" localSheetId="0">#REF!</definedName>
    <definedName name="_____HMP3">#REF!</definedName>
    <definedName name="_____HMP4" localSheetId="0">#REF!</definedName>
    <definedName name="_____HMP4">#REF!</definedName>
    <definedName name="_____Ki1" localSheetId="0">#REF!</definedName>
    <definedName name="_____Ki1">#REF!</definedName>
    <definedName name="_____Ki2" localSheetId="0">#REF!</definedName>
    <definedName name="_____Ki2">#REF!</definedName>
    <definedName name="_____lb1" localSheetId="0">#REF!</definedName>
    <definedName name="_____lb1">#REF!</definedName>
    <definedName name="_____lb2" localSheetId="0">#REF!</definedName>
    <definedName name="_____lb2">#REF!</definedName>
    <definedName name="_____mac2">200</definedName>
    <definedName name="_____MAN1" localSheetId="0">#REF!</definedName>
    <definedName name="_____MAN1">#REF!</definedName>
    <definedName name="_____MIX10" localSheetId="0">#REF!</definedName>
    <definedName name="_____MIX10">#REF!</definedName>
    <definedName name="_____MIX15" localSheetId="0">#REF!</definedName>
    <definedName name="_____MIX15">#REF!</definedName>
    <definedName name="_____MIX15150" localSheetId="0">'[4]Mix Design'!#REF!</definedName>
    <definedName name="_____MIX15150">'[4]Mix Design'!#REF!</definedName>
    <definedName name="_____MIX1540">'[4]Mix Design'!$P$11</definedName>
    <definedName name="_____MIX1580" localSheetId="0">'[4]Mix Design'!#REF!</definedName>
    <definedName name="_____MIX1580">'[4]Mix Design'!#REF!</definedName>
    <definedName name="_____MIX2">'[5]Mix Design'!$P$12</definedName>
    <definedName name="_____MIX20" localSheetId="0">#REF!</definedName>
    <definedName name="_____MIX20">#REF!</definedName>
    <definedName name="_____MIX2020">'[4]Mix Design'!$P$12</definedName>
    <definedName name="_____MIX2040">'[4]Mix Design'!$P$13</definedName>
    <definedName name="_____MIX25" localSheetId="0">#REF!</definedName>
    <definedName name="_____MIX25">#REF!</definedName>
    <definedName name="_____MIX2540">'[4]Mix Design'!$P$15</definedName>
    <definedName name="_____Mix255">'[6]Mix Design'!$P$13</definedName>
    <definedName name="_____MIX30" localSheetId="0">#REF!</definedName>
    <definedName name="_____MIX30">#REF!</definedName>
    <definedName name="_____MIX35" localSheetId="0">#REF!</definedName>
    <definedName name="_____MIX35">#REF!</definedName>
    <definedName name="_____MIX40" localSheetId="0">#REF!</definedName>
    <definedName name="_____MIX40">#REF!</definedName>
    <definedName name="_____MIX45" localSheetId="0">'[4]Mix Design'!#REF!</definedName>
    <definedName name="_____MIX45">'[4]Mix Design'!#REF!</definedName>
    <definedName name="_____mm1" localSheetId="0">#REF!</definedName>
    <definedName name="_____mm1">#REF!</definedName>
    <definedName name="_____mm2" localSheetId="0">#REF!</definedName>
    <definedName name="_____mm2">#REF!</definedName>
    <definedName name="_____mm3" localSheetId="0">#REF!</definedName>
    <definedName name="_____mm3">#REF!</definedName>
    <definedName name="_____MUR5" localSheetId="0">#REF!</definedName>
    <definedName name="_____MUR5">#REF!</definedName>
    <definedName name="_____MUR8" localSheetId="0">#REF!</definedName>
    <definedName name="_____MUR8">#REF!</definedName>
    <definedName name="_____OPC43" localSheetId="0">#REF!</definedName>
    <definedName name="_____OPC43">#REF!</definedName>
    <definedName name="_____PB1" localSheetId="0">#REF!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 localSheetId="0">#REF!</definedName>
    <definedName name="_____SH5">#REF!</definedName>
    <definedName name="_____SMG1">#N/A</definedName>
    <definedName name="_____SMG2">#N/A</definedName>
    <definedName name="_____tab1" localSheetId="0">#REF!</definedName>
    <definedName name="_____tab1">#REF!</definedName>
    <definedName name="_____tab2" localSheetId="0">#REF!</definedName>
    <definedName name="_____tab2">#REF!</definedName>
    <definedName name="_____TB2" localSheetId="0">#REF!</definedName>
    <definedName name="_____TB2">#REF!</definedName>
    <definedName name="_____TIP1" localSheetId="0">#REF!</definedName>
    <definedName name="_____TIP1">#REF!</definedName>
    <definedName name="_____TIP2" localSheetId="0">#REF!</definedName>
    <definedName name="_____TIP2">#REF!</definedName>
    <definedName name="_____TIP3" localSheetId="0">#REF!</definedName>
    <definedName name="_____TIP3">#REF!</definedName>
    <definedName name="____A65537" localSheetId="0">#REF!</definedName>
    <definedName name="____A65537">#REF!</definedName>
    <definedName name="____ABM10" localSheetId="0">#REF!</definedName>
    <definedName name="____ABM10">#REF!</definedName>
    <definedName name="____ABM40" localSheetId="0">#REF!</definedName>
    <definedName name="____ABM40">#REF!</definedName>
    <definedName name="____ABM6" localSheetId="0">#REF!</definedName>
    <definedName name="____ABM6">#REF!</definedName>
    <definedName name="____ACB10" localSheetId="0">#REF!</definedName>
    <definedName name="____ACB10">#REF!</definedName>
    <definedName name="____ACB20" localSheetId="0">#REF!</definedName>
    <definedName name="____ACB20">#REF!</definedName>
    <definedName name="____ACR10" localSheetId="0">#REF!</definedName>
    <definedName name="____ACR10">#REF!</definedName>
    <definedName name="____ACR20" localSheetId="0">#REF!</definedName>
    <definedName name="____ACR20">#REF!</definedName>
    <definedName name="____AGG10" localSheetId="0">#REF!</definedName>
    <definedName name="____AGG10">#REF!</definedName>
    <definedName name="____AGG40" localSheetId="0">#REF!</definedName>
    <definedName name="____AGG40">#REF!</definedName>
    <definedName name="____AGG6" localSheetId="0">#REF!</definedName>
    <definedName name="____AGG6">#REF!</definedName>
    <definedName name="____ash1" localSheetId="0">[13]ANAL!#REF!</definedName>
    <definedName name="____ash1">[13]ANAL!#REF!</definedName>
    <definedName name="____AWM10" localSheetId="0">#REF!</definedName>
    <definedName name="____AWM10">#REF!</definedName>
    <definedName name="____AWM40" localSheetId="0">#REF!</definedName>
    <definedName name="____AWM40">#REF!</definedName>
    <definedName name="____AWM6" localSheetId="0">#REF!</definedName>
    <definedName name="____AWM6">#REF!</definedName>
    <definedName name="____b111121" localSheetId="0">#REF!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0">[14]PROCTOR!#REF!</definedName>
    <definedName name="____CAN458">[14]PROCTOR!#REF!</definedName>
    <definedName name="____CAN486" localSheetId="0">[14]PROCTOR!#REF!</definedName>
    <definedName name="____CAN486">[14]PROCTOR!#REF!</definedName>
    <definedName name="____CAN487" localSheetId="0">[14]PROCTOR!#REF!</definedName>
    <definedName name="____CAN487">[14]PROCTOR!#REF!</definedName>
    <definedName name="____CAN488" localSheetId="0">[14]PROCTOR!#REF!</definedName>
    <definedName name="____CAN488">[14]PROCTOR!#REF!</definedName>
    <definedName name="____CAN489" localSheetId="0">[14]PROCTOR!#REF!</definedName>
    <definedName name="____CAN489">[14]PROCTOR!#REF!</definedName>
    <definedName name="____CAN490" localSheetId="0">[14]PROCTOR!#REF!</definedName>
    <definedName name="____CAN490">[14]PROCTOR!#REF!</definedName>
    <definedName name="____CAN491" localSheetId="0">[14]PROCTOR!#REF!</definedName>
    <definedName name="____CAN491">[14]PROCTOR!#REF!</definedName>
    <definedName name="____CAN492" localSheetId="0">[14]PROCTOR!#REF!</definedName>
    <definedName name="____CAN492">[14]PROCTOR!#REF!</definedName>
    <definedName name="____CAN493" localSheetId="0">[14]PROCTOR!#REF!</definedName>
    <definedName name="____CAN493">[14]PROCTOR!#REF!</definedName>
    <definedName name="____CAN494" localSheetId="0">[14]PROCTOR!#REF!</definedName>
    <definedName name="____CAN494">[14]PROCTOR!#REF!</definedName>
    <definedName name="____CAN495" localSheetId="0">[14]PROCTOR!#REF!</definedName>
    <definedName name="____CAN495">[14]PROCTOR!#REF!</definedName>
    <definedName name="____CAN496" localSheetId="0">[14]PROCTOR!#REF!</definedName>
    <definedName name="____CAN496">[14]PROCTOR!#REF!</definedName>
    <definedName name="____CAN497" localSheetId="0">[14]PROCTOR!#REF!</definedName>
    <definedName name="____CAN497">[14]PROCTOR!#REF!</definedName>
    <definedName name="____CAN498" localSheetId="0">[14]PROCTOR!#REF!</definedName>
    <definedName name="____CAN498">[14]PROCTOR!#REF!</definedName>
    <definedName name="____CAN499" localSheetId="0">[14]PROCTOR!#REF!</definedName>
    <definedName name="____CAN499">[14]PROCTOR!#REF!</definedName>
    <definedName name="____CAN500" localSheetId="0">[14]PROCTOR!#REF!</definedName>
    <definedName name="____CAN500">[14]PROCTOR!#REF!</definedName>
    <definedName name="____CDG100" localSheetId="0">#REF!</definedName>
    <definedName name="____CDG100">#REF!</definedName>
    <definedName name="____CDG250" localSheetId="0">#REF!</definedName>
    <definedName name="____CDG250">#REF!</definedName>
    <definedName name="____CDG50" localSheetId="0">#REF!</definedName>
    <definedName name="____CDG50">#REF!</definedName>
    <definedName name="____CDG500" localSheetId="0">#REF!</definedName>
    <definedName name="____CDG500">#REF!</definedName>
    <definedName name="____CEM53" localSheetId="0">#REF!</definedName>
    <definedName name="____CEM53">#REF!</definedName>
    <definedName name="____CRN3" localSheetId="0">#REF!</definedName>
    <definedName name="____CRN3">#REF!</definedName>
    <definedName name="____CRN35" localSheetId="0">#REF!</definedName>
    <definedName name="____CRN35">#REF!</definedName>
    <definedName name="____CRN80" localSheetId="0">#REF!</definedName>
    <definedName name="____CRN80">#REF!</definedName>
    <definedName name="____dec05" localSheetId="6" hidden="1">{"'Sheet1'!$A$4386:$N$4591"}</definedName>
    <definedName name="____dec05" localSheetId="0" hidden="1">{"'Sheet1'!$A$4386:$N$4591"}</definedName>
    <definedName name="____dec05" hidden="1">{"'Sheet1'!$A$4386:$N$4591"}</definedName>
    <definedName name="____doc1" localSheetId="0">#REF!</definedName>
    <definedName name="____doc1">#REF!</definedName>
    <definedName name="____DOZ50" localSheetId="0">#REF!</definedName>
    <definedName name="____DOZ50">#REF!</definedName>
    <definedName name="____DOZ80" localSheetId="0">#REF!</definedName>
    <definedName name="____DOZ80">#REF!</definedName>
    <definedName name="____EXC10">'[23]21-Rate Analysis-1'!$E$53</definedName>
    <definedName name="____EXC20">'[29]21-Rate Analysis-1'!$E$50</definedName>
    <definedName name="____EXC7">'[23]21-Rate Analysis-1'!$E$54</definedName>
    <definedName name="____ExV200" localSheetId="0">#REF!</definedName>
    <definedName name="____ExV200">#REF!</definedName>
    <definedName name="____GEN100" localSheetId="0">#REF!</definedName>
    <definedName name="____GEN100">#REF!</definedName>
    <definedName name="____GEN250" localSheetId="0">#REF!</definedName>
    <definedName name="____GEN250">#REF!</definedName>
    <definedName name="____GEN325" localSheetId="0">#REF!</definedName>
    <definedName name="____GEN325">#REF!</definedName>
    <definedName name="____GEN380" localSheetId="0">#REF!</definedName>
    <definedName name="____GEN380">#REF!</definedName>
    <definedName name="____GSB1" localSheetId="0">#REF!</definedName>
    <definedName name="____GSB1">#REF!</definedName>
    <definedName name="____GSB2" localSheetId="0">#REF!</definedName>
    <definedName name="____GSB2">#REF!</definedName>
    <definedName name="____GSB3" localSheetId="0">#REF!</definedName>
    <definedName name="____GSB3">#REF!</definedName>
    <definedName name="____HMP1" localSheetId="0">#REF!</definedName>
    <definedName name="____HMP1">#REF!</definedName>
    <definedName name="____HMP2" localSheetId="0">#REF!</definedName>
    <definedName name="____HMP2">#REF!</definedName>
    <definedName name="____HMP3" localSheetId="0">#REF!</definedName>
    <definedName name="____HMP3">#REF!</definedName>
    <definedName name="____HMP4" localSheetId="0">#REF!</definedName>
    <definedName name="____HMP4">#REF!</definedName>
    <definedName name="____Ki1" localSheetId="0">#REF!</definedName>
    <definedName name="____Ki1">#REF!</definedName>
    <definedName name="____Ki2" localSheetId="0">#REF!</definedName>
    <definedName name="____Ki2">#REF!</definedName>
    <definedName name="____lb1" localSheetId="0">#REF!</definedName>
    <definedName name="____lb1">#REF!</definedName>
    <definedName name="____lb2" localSheetId="0">#REF!</definedName>
    <definedName name="____lb2">#REF!</definedName>
    <definedName name="____mac2">200</definedName>
    <definedName name="____MAN1" localSheetId="0">#REF!</definedName>
    <definedName name="____MAN1">#REF!</definedName>
    <definedName name="____MIX10" localSheetId="0">#REF!</definedName>
    <definedName name="____MIX10">#REF!</definedName>
    <definedName name="____MIX15" localSheetId="0">#REF!</definedName>
    <definedName name="____MIX15">#REF!</definedName>
    <definedName name="____MIX15150" localSheetId="0">'[4]Mix Design'!#REF!</definedName>
    <definedName name="____MIX15150">'[4]Mix Design'!#REF!</definedName>
    <definedName name="____MIX1540">'[4]Mix Design'!$P$11</definedName>
    <definedName name="____MIX1580" localSheetId="0">'[4]Mix Design'!#REF!</definedName>
    <definedName name="____MIX1580">'[4]Mix Design'!#REF!</definedName>
    <definedName name="____MIX2">'[5]Mix Design'!$P$12</definedName>
    <definedName name="____MIX20" localSheetId="0">#REF!</definedName>
    <definedName name="____MIX20">#REF!</definedName>
    <definedName name="____MIX2020">'[4]Mix Design'!$P$12</definedName>
    <definedName name="____MIX2040">'[4]Mix Design'!$P$13</definedName>
    <definedName name="____MIX25" localSheetId="0">#REF!</definedName>
    <definedName name="____MIX25">#REF!</definedName>
    <definedName name="____MIX2540">'[4]Mix Design'!$P$15</definedName>
    <definedName name="____Mix255">'[6]Mix Design'!$P$13</definedName>
    <definedName name="____MIX30" localSheetId="0">#REF!</definedName>
    <definedName name="____MIX30">#REF!</definedName>
    <definedName name="____MIX35" localSheetId="0">#REF!</definedName>
    <definedName name="____MIX35">#REF!</definedName>
    <definedName name="____MIX40" localSheetId="0">#REF!</definedName>
    <definedName name="____MIX40">#REF!</definedName>
    <definedName name="____MIX45" localSheetId="0">'[4]Mix Design'!#REF!</definedName>
    <definedName name="____MIX45">'[4]Mix Design'!#REF!</definedName>
    <definedName name="____mm1" localSheetId="0">#REF!</definedName>
    <definedName name="____mm1">#REF!</definedName>
    <definedName name="____mm2" localSheetId="0">#REF!</definedName>
    <definedName name="____mm2">#REF!</definedName>
    <definedName name="____mm3" localSheetId="0">#REF!</definedName>
    <definedName name="____mm3">#REF!</definedName>
    <definedName name="____MUR5" localSheetId="0">#REF!</definedName>
    <definedName name="____MUR5">#REF!</definedName>
    <definedName name="____MUR8" localSheetId="0">#REF!</definedName>
    <definedName name="____MUR8">#REF!</definedName>
    <definedName name="____OPC43" localSheetId="0">#REF!</definedName>
    <definedName name="____OPC43">#REF!</definedName>
    <definedName name="____PB1" localSheetId="0">#REF!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 localSheetId="0">#REF!</definedName>
    <definedName name="____SH5">#REF!</definedName>
    <definedName name="____t1" localSheetId="0">#REF!</definedName>
    <definedName name="____t1">#REF!</definedName>
    <definedName name="____tab1" localSheetId="0">#REF!</definedName>
    <definedName name="____tab1">#REF!</definedName>
    <definedName name="____tab2" localSheetId="0">#REF!</definedName>
    <definedName name="____tab2">#REF!</definedName>
    <definedName name="____TB2" localSheetId="0">#REF!</definedName>
    <definedName name="____TB2">#REF!</definedName>
    <definedName name="____TIP1" localSheetId="0">#REF!</definedName>
    <definedName name="____TIP1">#REF!</definedName>
    <definedName name="____TIP2" localSheetId="0">#REF!</definedName>
    <definedName name="____TIP2">#REF!</definedName>
    <definedName name="____TIP3" localSheetId="0">#REF!</definedName>
    <definedName name="____TIP3">#REF!</definedName>
    <definedName name="___A1" localSheetId="0">#REF!</definedName>
    <definedName name="___A1">#REF!</definedName>
    <definedName name="___A65537" localSheetId="0">#REF!</definedName>
    <definedName name="___A65537">#REF!</definedName>
    <definedName name="___A655600" localSheetId="0">#REF!</definedName>
    <definedName name="___A655600">#REF!</definedName>
    <definedName name="___A8" localSheetId="0">#REF!</definedName>
    <definedName name="___A8">#REF!</definedName>
    <definedName name="___ABM10" localSheetId="0">#REF!</definedName>
    <definedName name="___ABM10">#REF!</definedName>
    <definedName name="___ABM40" localSheetId="0">#REF!</definedName>
    <definedName name="___ABM40">#REF!</definedName>
    <definedName name="___ABM6" localSheetId="0">#REF!</definedName>
    <definedName name="___ABM6">#REF!</definedName>
    <definedName name="___ACB10" localSheetId="0">#REF!</definedName>
    <definedName name="___ACB10">#REF!</definedName>
    <definedName name="___ACB20" localSheetId="0">#REF!</definedName>
    <definedName name="___ACB20">#REF!</definedName>
    <definedName name="___ACR10" localSheetId="0">#REF!</definedName>
    <definedName name="___ACR10">#REF!</definedName>
    <definedName name="___ACR20" localSheetId="0">#REF!</definedName>
    <definedName name="___ACR20">#REF!</definedName>
    <definedName name="___AGG10" localSheetId="0">#REF!</definedName>
    <definedName name="___AGG10">#REF!</definedName>
    <definedName name="___AGG40" localSheetId="0">#REF!</definedName>
    <definedName name="___AGG40">#REF!</definedName>
    <definedName name="___AGG6" localSheetId="0">#REF!</definedName>
    <definedName name="___AGG6">#REF!</definedName>
    <definedName name="___ash1" localSheetId="0">[13]ANAL!#REF!</definedName>
    <definedName name="___ash1">[13]ANAL!#REF!</definedName>
    <definedName name="___AWM10" localSheetId="0">#REF!</definedName>
    <definedName name="___AWM10">#REF!</definedName>
    <definedName name="___AWM40" localSheetId="0">#REF!</definedName>
    <definedName name="___AWM40">#REF!</definedName>
    <definedName name="___AWM6" localSheetId="0">#REF!</definedName>
    <definedName name="___AWM6">#REF!</definedName>
    <definedName name="___b111121" localSheetId="0">#REF!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0">[14]PROCTOR!#REF!</definedName>
    <definedName name="___CAN458">[14]PROCTOR!#REF!</definedName>
    <definedName name="___CAN486" localSheetId="0">[14]PROCTOR!#REF!</definedName>
    <definedName name="___CAN486">[14]PROCTOR!#REF!</definedName>
    <definedName name="___CAN487" localSheetId="0">[14]PROCTOR!#REF!</definedName>
    <definedName name="___CAN487">[14]PROCTOR!#REF!</definedName>
    <definedName name="___CAN488" localSheetId="0">[14]PROCTOR!#REF!</definedName>
    <definedName name="___CAN488">[14]PROCTOR!#REF!</definedName>
    <definedName name="___CAN489" localSheetId="0">[14]PROCTOR!#REF!</definedName>
    <definedName name="___CAN489">[14]PROCTOR!#REF!</definedName>
    <definedName name="___CAN490" localSheetId="0">[14]PROCTOR!#REF!</definedName>
    <definedName name="___CAN490">[14]PROCTOR!#REF!</definedName>
    <definedName name="___CAN491" localSheetId="0">[14]PROCTOR!#REF!</definedName>
    <definedName name="___CAN491">[14]PROCTOR!#REF!</definedName>
    <definedName name="___CAN492" localSheetId="0">[14]PROCTOR!#REF!</definedName>
    <definedName name="___CAN492">[14]PROCTOR!#REF!</definedName>
    <definedName name="___CAN493" localSheetId="0">[14]PROCTOR!#REF!</definedName>
    <definedName name="___CAN493">[14]PROCTOR!#REF!</definedName>
    <definedName name="___CAN494" localSheetId="0">[14]PROCTOR!#REF!</definedName>
    <definedName name="___CAN494">[14]PROCTOR!#REF!</definedName>
    <definedName name="___CAN495" localSheetId="0">[14]PROCTOR!#REF!</definedName>
    <definedName name="___CAN495">[14]PROCTOR!#REF!</definedName>
    <definedName name="___CAN496" localSheetId="0">[14]PROCTOR!#REF!</definedName>
    <definedName name="___CAN496">[14]PROCTOR!#REF!</definedName>
    <definedName name="___CAN497" localSheetId="0">[14]PROCTOR!#REF!</definedName>
    <definedName name="___CAN497">[14]PROCTOR!#REF!</definedName>
    <definedName name="___CAN498" localSheetId="0">[14]PROCTOR!#REF!</definedName>
    <definedName name="___CAN498">[14]PROCTOR!#REF!</definedName>
    <definedName name="___CAN499" localSheetId="0">[14]PROCTOR!#REF!</definedName>
    <definedName name="___CAN499">[14]PROCTOR!#REF!</definedName>
    <definedName name="___CAN500" localSheetId="0">[14]PROCTOR!#REF!</definedName>
    <definedName name="___CAN500">[14]PROCTOR!#REF!</definedName>
    <definedName name="___CDG100" localSheetId="0">#REF!</definedName>
    <definedName name="___CDG100">#REF!</definedName>
    <definedName name="___CDG250" localSheetId="0">#REF!</definedName>
    <definedName name="___CDG250">#REF!</definedName>
    <definedName name="___CDG50" localSheetId="0">#REF!</definedName>
    <definedName name="___CDG50">#REF!</definedName>
    <definedName name="___CDG500" localSheetId="0">#REF!</definedName>
    <definedName name="___CDG500">#REF!</definedName>
    <definedName name="___CEM53" localSheetId="0">#REF!</definedName>
    <definedName name="___CEM53">#REF!</definedName>
    <definedName name="___CRN3" localSheetId="0">#REF!</definedName>
    <definedName name="___CRN3">#REF!</definedName>
    <definedName name="___CRN35" localSheetId="0">#REF!</definedName>
    <definedName name="___CRN35">#REF!</definedName>
    <definedName name="___CRN80" localSheetId="0">#REF!</definedName>
    <definedName name="___CRN80">#REF!</definedName>
    <definedName name="___dec05" localSheetId="6" hidden="1">{"'Sheet1'!$A$4386:$N$4591"}</definedName>
    <definedName name="___dec05" localSheetId="0" hidden="1">{"'Sheet1'!$A$4386:$N$4591"}</definedName>
    <definedName name="___dec05" hidden="1">{"'Sheet1'!$A$4386:$N$4591"}</definedName>
    <definedName name="___DIN217" localSheetId="0">#REF!</definedName>
    <definedName name="___DIN217">#REF!</definedName>
    <definedName name="___DOZ50" localSheetId="0">#REF!</definedName>
    <definedName name="___DOZ50">#REF!</definedName>
    <definedName name="___DOZ80" localSheetId="0">#REF!</definedName>
    <definedName name="___DOZ80">#REF!</definedName>
    <definedName name="___EXC10">'[23]21-Rate Analysis-1'!$E$53</definedName>
    <definedName name="___EXC20">'[23]21-Rate Analysis-1'!$E$51</definedName>
    <definedName name="___EXC7">'[23]21-Rate Analysis-1'!$E$54</definedName>
    <definedName name="___ExV200" localSheetId="0">#REF!</definedName>
    <definedName name="___ExV200">#REF!</definedName>
    <definedName name="___GEN100" localSheetId="0">#REF!</definedName>
    <definedName name="___GEN100">#REF!</definedName>
    <definedName name="___GEN250" localSheetId="0">#REF!</definedName>
    <definedName name="___GEN250">#REF!</definedName>
    <definedName name="___GEN325" localSheetId="0">#REF!</definedName>
    <definedName name="___GEN325">#REF!</definedName>
    <definedName name="___GEN380" localSheetId="0">#REF!</definedName>
    <definedName name="___GEN380">#REF!</definedName>
    <definedName name="___GSB1" localSheetId="0">#REF!</definedName>
    <definedName name="___GSB1">#REF!</definedName>
    <definedName name="___GSB2" localSheetId="0">#REF!</definedName>
    <definedName name="___GSB2">#REF!</definedName>
    <definedName name="___GSB3" localSheetId="0">#REF!</definedName>
    <definedName name="___GSB3">#REF!</definedName>
    <definedName name="___HMP1" localSheetId="0">#REF!</definedName>
    <definedName name="___HMP1">#REF!</definedName>
    <definedName name="___HMP2" localSheetId="0">#REF!</definedName>
    <definedName name="___HMP2">#REF!</definedName>
    <definedName name="___HMP3" localSheetId="0">#REF!</definedName>
    <definedName name="___HMP3">#REF!</definedName>
    <definedName name="___HMP4" localSheetId="0">#REF!</definedName>
    <definedName name="___HMP4">#REF!</definedName>
    <definedName name="___Ki1" localSheetId="0">#REF!</definedName>
    <definedName name="___Ki1">#REF!</definedName>
    <definedName name="___Ki2" localSheetId="0">#REF!</definedName>
    <definedName name="___Ki2">#REF!</definedName>
    <definedName name="___lb1" localSheetId="0">#REF!</definedName>
    <definedName name="___lb1">#REF!</definedName>
    <definedName name="___lb2" localSheetId="0">#REF!</definedName>
    <definedName name="___lb2">#REF!</definedName>
    <definedName name="___mac2">200</definedName>
    <definedName name="___MAN1" localSheetId="0">#REF!</definedName>
    <definedName name="___MAN1">#REF!</definedName>
    <definedName name="___MIX10" localSheetId="0">#REF!</definedName>
    <definedName name="___MIX10">#REF!</definedName>
    <definedName name="___MIX15" localSheetId="0">#REF!</definedName>
    <definedName name="___MIX15">#REF!</definedName>
    <definedName name="___MIX15150" localSheetId="0">'[4]Mix Design'!#REF!</definedName>
    <definedName name="___MIX15150">'[4]Mix Design'!#REF!</definedName>
    <definedName name="___MIX1540">'[4]Mix Design'!$P$11</definedName>
    <definedName name="___MIX1580" localSheetId="0">'[4]Mix Design'!#REF!</definedName>
    <definedName name="___MIX1580">'[4]Mix Design'!#REF!</definedName>
    <definedName name="___MIX2">'[5]Mix Design'!$P$12</definedName>
    <definedName name="___MIX20" localSheetId="0">#REF!</definedName>
    <definedName name="___MIX20">#REF!</definedName>
    <definedName name="___MIX2020">'[4]Mix Design'!$P$12</definedName>
    <definedName name="___MIX2040">'[4]Mix Design'!$P$13</definedName>
    <definedName name="___MIX25" localSheetId="0">#REF!</definedName>
    <definedName name="___MIX25">#REF!</definedName>
    <definedName name="___MIX2540">'[4]Mix Design'!$P$15</definedName>
    <definedName name="___Mix255">'[6]Mix Design'!$P$13</definedName>
    <definedName name="___MIX30" localSheetId="0">#REF!</definedName>
    <definedName name="___MIX30">#REF!</definedName>
    <definedName name="___MIX35" localSheetId="0">#REF!</definedName>
    <definedName name="___MIX35">#REF!</definedName>
    <definedName name="___MIX40" localSheetId="0">#REF!</definedName>
    <definedName name="___MIX40">#REF!</definedName>
    <definedName name="___MIX45" localSheetId="0">'[4]Mix Design'!#REF!</definedName>
    <definedName name="___MIX45">'[4]Mix Design'!#REF!</definedName>
    <definedName name="___mm1" localSheetId="0">#REF!</definedName>
    <definedName name="___mm1">#REF!</definedName>
    <definedName name="___mm2" localSheetId="0">#REF!</definedName>
    <definedName name="___mm2">#REF!</definedName>
    <definedName name="___mm3" localSheetId="0">#REF!</definedName>
    <definedName name="___mm3">#REF!</definedName>
    <definedName name="___MUR5" localSheetId="0">#REF!</definedName>
    <definedName name="___MUR5">#REF!</definedName>
    <definedName name="___MUR8" localSheetId="0">#REF!</definedName>
    <definedName name="___MUR8">#REF!</definedName>
    <definedName name="___OPC43" localSheetId="0">#REF!</definedName>
    <definedName name="___OPC43">#REF!</definedName>
    <definedName name="___PB1" localSheetId="0">#REF!</definedName>
    <definedName name="___PB1">#REF!</definedName>
    <definedName name="___PPC53">'[23]21-Rate Analysis-1'!$E$19</definedName>
    <definedName name="___sh1">90</definedName>
    <definedName name="___sh2">120</definedName>
    <definedName name="___sh3">150</definedName>
    <definedName name="___sh4">180</definedName>
    <definedName name="___SH5" localSheetId="0">#REF!</definedName>
    <definedName name="___SH5">#REF!</definedName>
    <definedName name="___tab1" localSheetId="0">#REF!</definedName>
    <definedName name="___tab1">#REF!</definedName>
    <definedName name="___tab2" localSheetId="0">#REF!</definedName>
    <definedName name="___tab2">#REF!</definedName>
    <definedName name="___TB2" localSheetId="0">#REF!</definedName>
    <definedName name="___TB2">#REF!</definedName>
    <definedName name="___TIP1" localSheetId="0">#REF!</definedName>
    <definedName name="___TIP1">#REF!</definedName>
    <definedName name="___TIP2" localSheetId="0">#REF!</definedName>
    <definedName name="___TIP2">#REF!</definedName>
    <definedName name="___TIP3" localSheetId="0">#REF!</definedName>
    <definedName name="___TIP3">#REF!</definedName>
    <definedName name="__12" localSheetId="0">#REF!</definedName>
    <definedName name="__12">#REF!</definedName>
    <definedName name="__123Graph_A" hidden="1">[30]TTL!$G$31:$AU$31</definedName>
    <definedName name="__123Graph_B" localSheetId="0" hidden="1">'[31]P-Ins &amp; Bonds'!#REF!</definedName>
    <definedName name="__123Graph_B" hidden="1">'[31]P-Ins &amp; Bonds'!#REF!</definedName>
    <definedName name="__123Graph_C" hidden="1">[30]TTL!$G$37:$AU$37</definedName>
    <definedName name="__123Graph_D" localSheetId="0" hidden="1">'[31]P-Ins &amp; Bonds'!#REF!</definedName>
    <definedName name="__123Graph_D" hidden="1">'[31]P-Ins &amp; Bonds'!#REF!</definedName>
    <definedName name="__123Graph_E" localSheetId="0" hidden="1">'[31]P-Ins &amp; Bonds'!#REF!</definedName>
    <definedName name="__123Graph_E" hidden="1">'[31]P-Ins &amp; Bonds'!#REF!</definedName>
    <definedName name="__123Graph_F" localSheetId="0" hidden="1">'[31]P-Ins &amp; Bonds'!#REF!</definedName>
    <definedName name="__123Graph_F" hidden="1">'[31]P-Ins &amp; Bonds'!#REF!</definedName>
    <definedName name="__123Graph_X" hidden="1">[30]TTL!$G$6:$AU$6</definedName>
    <definedName name="__A1" localSheetId="0">#REF!</definedName>
    <definedName name="__A1">#REF!</definedName>
    <definedName name="__A65537" localSheetId="0">#REF!</definedName>
    <definedName name="__A65537">#REF!</definedName>
    <definedName name="__A655600" localSheetId="0">#REF!</definedName>
    <definedName name="__A655600">#REF!</definedName>
    <definedName name="__A8" localSheetId="0">#REF!</definedName>
    <definedName name="__A8">#REF!</definedName>
    <definedName name="__ABM10" localSheetId="0">#REF!</definedName>
    <definedName name="__ABM10">#REF!</definedName>
    <definedName name="__ABM40" localSheetId="0">#REF!</definedName>
    <definedName name="__ABM40">#REF!</definedName>
    <definedName name="__ABM6" localSheetId="0">#REF!</definedName>
    <definedName name="__ABM6">#REF!</definedName>
    <definedName name="__ACB10" localSheetId="0">#REF!</definedName>
    <definedName name="__ACB10">#REF!</definedName>
    <definedName name="__ACB20" localSheetId="0">#REF!</definedName>
    <definedName name="__ACB20">#REF!</definedName>
    <definedName name="__ACR10" localSheetId="0">#REF!</definedName>
    <definedName name="__ACR10">#REF!</definedName>
    <definedName name="__ACR20" localSheetId="0">#REF!</definedName>
    <definedName name="__ACR20">#REF!</definedName>
    <definedName name="__AGG10" localSheetId="0">#REF!</definedName>
    <definedName name="__AGG10">#REF!</definedName>
    <definedName name="__AGG40" localSheetId="0">#REF!</definedName>
    <definedName name="__AGG40">#REF!</definedName>
    <definedName name="__AGG6" localSheetId="0">#REF!</definedName>
    <definedName name="__AGG6">#REF!</definedName>
    <definedName name="__ash1" localSheetId="0">[13]ANAL!#REF!</definedName>
    <definedName name="__ash1">[13]ANAL!#REF!</definedName>
    <definedName name="__AWM10" localSheetId="0">#REF!</definedName>
    <definedName name="__AWM10">#REF!</definedName>
    <definedName name="__AWM40" localSheetId="0">#REF!</definedName>
    <definedName name="__AWM40">#REF!</definedName>
    <definedName name="__AWM6" localSheetId="0">#REF!</definedName>
    <definedName name="__AWM6">#REF!</definedName>
    <definedName name="__b111121" localSheetId="0">#REF!</definedName>
    <definedName name="__b111121">#REF!</definedName>
    <definedName name="__BOQ3" localSheetId="6">{#N/A,#N/A,FALSE,"mpph1";#N/A,#N/A,FALSE,"mpmseb";#N/A,#N/A,FALSE,"mpph2"}</definedName>
    <definedName name="__BOQ3" localSheetId="0">{#N/A,#N/A,FALSE,"mpph1";#N/A,#N/A,FALSE,"mpmseb";#N/A,#N/A,FALSE,"mpph2"}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0">[14]PROCTOR!#REF!</definedName>
    <definedName name="__CAN458">[14]PROCTOR!#REF!</definedName>
    <definedName name="__CAN486" localSheetId="0">[14]PROCTOR!#REF!</definedName>
    <definedName name="__CAN486">[14]PROCTOR!#REF!</definedName>
    <definedName name="__CAN487" localSheetId="0">[14]PROCTOR!#REF!</definedName>
    <definedName name="__CAN487">[14]PROCTOR!#REF!</definedName>
    <definedName name="__CAN488" localSheetId="0">[14]PROCTOR!#REF!</definedName>
    <definedName name="__CAN488">[14]PROCTOR!#REF!</definedName>
    <definedName name="__CAN489" localSheetId="0">[14]PROCTOR!#REF!</definedName>
    <definedName name="__CAN489">[14]PROCTOR!#REF!</definedName>
    <definedName name="__CAN490" localSheetId="0">[14]PROCTOR!#REF!</definedName>
    <definedName name="__CAN490">[14]PROCTOR!#REF!</definedName>
    <definedName name="__CAN491" localSheetId="0">[14]PROCTOR!#REF!</definedName>
    <definedName name="__CAN491">[14]PROCTOR!#REF!</definedName>
    <definedName name="__CAN492" localSheetId="0">[14]PROCTOR!#REF!</definedName>
    <definedName name="__CAN492">[14]PROCTOR!#REF!</definedName>
    <definedName name="__CAN493" localSheetId="0">[14]PROCTOR!#REF!</definedName>
    <definedName name="__CAN493">[14]PROCTOR!#REF!</definedName>
    <definedName name="__CAN494" localSheetId="0">[14]PROCTOR!#REF!</definedName>
    <definedName name="__CAN494">[14]PROCTOR!#REF!</definedName>
    <definedName name="__CAN495" localSheetId="0">[14]PROCTOR!#REF!</definedName>
    <definedName name="__CAN495">[14]PROCTOR!#REF!</definedName>
    <definedName name="__CAN496" localSheetId="0">[14]PROCTOR!#REF!</definedName>
    <definedName name="__CAN496">[14]PROCTOR!#REF!</definedName>
    <definedName name="__CAN497" localSheetId="0">[14]PROCTOR!#REF!</definedName>
    <definedName name="__CAN497">[14]PROCTOR!#REF!</definedName>
    <definedName name="__CAN498" localSheetId="0">[14]PROCTOR!#REF!</definedName>
    <definedName name="__CAN498">[14]PROCTOR!#REF!</definedName>
    <definedName name="__CAN499" localSheetId="0">[14]PROCTOR!#REF!</definedName>
    <definedName name="__CAN499">[14]PROCTOR!#REF!</definedName>
    <definedName name="__CAN500" localSheetId="0">[14]PROCTOR!#REF!</definedName>
    <definedName name="__CAN500">[14]PROCTOR!#REF!</definedName>
    <definedName name="__CDG100" localSheetId="0">#REF!</definedName>
    <definedName name="__CDG100">#REF!</definedName>
    <definedName name="__CDG250" localSheetId="0">#REF!</definedName>
    <definedName name="__CDG250">#REF!</definedName>
    <definedName name="__CDG50" localSheetId="0">#REF!</definedName>
    <definedName name="__CDG50">#REF!</definedName>
    <definedName name="__CDG500" localSheetId="0">#REF!</definedName>
    <definedName name="__CDG500">#REF!</definedName>
    <definedName name="__CEM53" localSheetId="0">#REF!</definedName>
    <definedName name="__CEM53">#REF!</definedName>
    <definedName name="__CRN3" localSheetId="0">#REF!</definedName>
    <definedName name="__CRN3">#REF!</definedName>
    <definedName name="__CRN35" localSheetId="0">#REF!</definedName>
    <definedName name="__CRN35">#REF!</definedName>
    <definedName name="__CRN80" localSheetId="0">#REF!</definedName>
    <definedName name="__CRN80">#REF!</definedName>
    <definedName name="__dec05" localSheetId="6" hidden="1">{"'Sheet1'!$A$4386:$N$4591"}</definedName>
    <definedName name="__dec05" localSheetId="0" hidden="1">{"'Sheet1'!$A$4386:$N$4591"}</definedName>
    <definedName name="__dec05" hidden="1">{"'Sheet1'!$A$4386:$N$4591"}</definedName>
    <definedName name="__DIN217" localSheetId="0">#REF!</definedName>
    <definedName name="__DIN217">#REF!</definedName>
    <definedName name="__doc1" localSheetId="0">#REF!</definedName>
    <definedName name="__doc1">#REF!</definedName>
    <definedName name="__DOZ50" localSheetId="0">#REF!</definedName>
    <definedName name="__DOZ50">#REF!</definedName>
    <definedName name="__DOZ80" localSheetId="0">#REF!</definedName>
    <definedName name="__DOZ80">#REF!</definedName>
    <definedName name="__EXC20">'[32]Rate Analysis '!$E$50</definedName>
    <definedName name="__ExV200" localSheetId="0">#REF!</definedName>
    <definedName name="__ExV200">#REF!</definedName>
    <definedName name="__GEN100" localSheetId="0">#REF!</definedName>
    <definedName name="__GEN100">#REF!</definedName>
    <definedName name="__GEN250" localSheetId="0">#REF!</definedName>
    <definedName name="__GEN250">#REF!</definedName>
    <definedName name="__GEN325" localSheetId="0">#REF!</definedName>
    <definedName name="__GEN325">#REF!</definedName>
    <definedName name="__GEN380" localSheetId="0">#REF!</definedName>
    <definedName name="__GEN380">#REF!</definedName>
    <definedName name="__GSB1" localSheetId="0">#REF!</definedName>
    <definedName name="__GSB1">#REF!</definedName>
    <definedName name="__GSB2" localSheetId="0">#REF!</definedName>
    <definedName name="__GSB2">#REF!</definedName>
    <definedName name="__GSB3" localSheetId="0">#REF!</definedName>
    <definedName name="__GSB3">#REF!</definedName>
    <definedName name="__HMP1" localSheetId="0">#REF!</definedName>
    <definedName name="__HMP1">#REF!</definedName>
    <definedName name="__HMP2" localSheetId="0">#REF!</definedName>
    <definedName name="__HMP2">#REF!</definedName>
    <definedName name="__HMP3" localSheetId="0">#REF!</definedName>
    <definedName name="__HMP3">#REF!</definedName>
    <definedName name="__HMP4" localSheetId="0">#REF!</definedName>
    <definedName name="__HMP4">#REF!</definedName>
    <definedName name="__IntlFixup">TRUE()</definedName>
    <definedName name="__Ki1" localSheetId="0">#REF!</definedName>
    <definedName name="__Ki1">#REF!</definedName>
    <definedName name="__Ki2" localSheetId="0">#REF!</definedName>
    <definedName name="__Ki2">#REF!</definedName>
    <definedName name="__lb1" localSheetId="0">#REF!</definedName>
    <definedName name="__lb1">#REF!</definedName>
    <definedName name="__lb2" localSheetId="0">#REF!</definedName>
    <definedName name="__lb2">#REF!</definedName>
    <definedName name="__mac2">200</definedName>
    <definedName name="__MAN1" localSheetId="0">#REF!</definedName>
    <definedName name="__MAN1">#REF!</definedName>
    <definedName name="__MIX10" localSheetId="0">#REF!</definedName>
    <definedName name="__MIX10">#REF!</definedName>
    <definedName name="__MIX15" localSheetId="0">#REF!</definedName>
    <definedName name="__MIX15">#REF!</definedName>
    <definedName name="__MIX15150" localSheetId="0">'[4]Mix Design'!#REF!</definedName>
    <definedName name="__MIX15150">'[4]Mix Design'!#REF!</definedName>
    <definedName name="__MIX1540">'[4]Mix Design'!$P$11</definedName>
    <definedName name="__MIX1580" localSheetId="0">'[4]Mix Design'!#REF!</definedName>
    <definedName name="__MIX1580">'[4]Mix Design'!#REF!</definedName>
    <definedName name="__MIX2">'[5]Mix Design'!$P$12</definedName>
    <definedName name="__MIX20" localSheetId="0">#REF!</definedName>
    <definedName name="__MIX20">#REF!</definedName>
    <definedName name="__MIX2020">'[4]Mix Design'!$P$12</definedName>
    <definedName name="__MIX2040">'[4]Mix Design'!$P$13</definedName>
    <definedName name="__MIX25" localSheetId="0">#REF!</definedName>
    <definedName name="__MIX25">#REF!</definedName>
    <definedName name="__MIX2540">'[4]Mix Design'!$P$15</definedName>
    <definedName name="__Mix255">'[6]Mix Design'!$P$13</definedName>
    <definedName name="__MIX30" localSheetId="0">#REF!</definedName>
    <definedName name="__MIX30">#REF!</definedName>
    <definedName name="__MIX35" localSheetId="0">#REF!</definedName>
    <definedName name="__MIX35">#REF!</definedName>
    <definedName name="__MIX40" localSheetId="0">#REF!</definedName>
    <definedName name="__MIX40">#REF!</definedName>
    <definedName name="__MIX45" localSheetId="0">'[4]Mix Design'!#REF!</definedName>
    <definedName name="__MIX45">'[4]Mix Design'!#REF!</definedName>
    <definedName name="__mm1" localSheetId="0">#REF!</definedName>
    <definedName name="__mm1">#REF!</definedName>
    <definedName name="__mm2" localSheetId="0">#REF!</definedName>
    <definedName name="__mm2">#REF!</definedName>
    <definedName name="__mm3" localSheetId="0">#REF!</definedName>
    <definedName name="__mm3">#REF!</definedName>
    <definedName name="__MUR5" localSheetId="0">#REF!</definedName>
    <definedName name="__MUR5">#REF!</definedName>
    <definedName name="__MUR8" localSheetId="0">#REF!</definedName>
    <definedName name="__MUR8">#REF!</definedName>
    <definedName name="__OPC43" localSheetId="0">#REF!</definedName>
    <definedName name="__OPC43">#REF!</definedName>
    <definedName name="__PB1" localSheetId="0">#REF!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 localSheetId="0">#REF!</definedName>
    <definedName name="__t1">#REF!</definedName>
    <definedName name="__tab1" localSheetId="0">#REF!</definedName>
    <definedName name="__tab1">#REF!</definedName>
    <definedName name="__tab2" localSheetId="0">#REF!</definedName>
    <definedName name="__tab2">#REF!</definedName>
    <definedName name="__TB2" localSheetId="0">#REF!</definedName>
    <definedName name="__TB2">#REF!</definedName>
    <definedName name="__TIP1" localSheetId="0">#REF!</definedName>
    <definedName name="__TIP1">#REF!</definedName>
    <definedName name="__TIP2" localSheetId="0">#REF!</definedName>
    <definedName name="__TIP2">#REF!</definedName>
    <definedName name="__TIP3" localSheetId="0">#REF!</definedName>
    <definedName name="__TIP3">#REF!</definedName>
    <definedName name="_0" localSheetId="0">#REF!</definedName>
    <definedName name="_0">#REF!</definedName>
    <definedName name="_0___0" localSheetId="0">#REF!</definedName>
    <definedName name="_0___0">#REF!</definedName>
    <definedName name="_1" localSheetId="0">[36]당초!#REF!</definedName>
    <definedName name="_1">[36]당초!#REF!</definedName>
    <definedName name="_1_" localSheetId="0">[37]예가표!#REF!</definedName>
    <definedName name="_1_">[37]예가표!#REF!</definedName>
    <definedName name="_10__123Graph_DCHART_1" hidden="1">[38]Cash2!$K$16:$K$36</definedName>
    <definedName name="_11">#N/A</definedName>
    <definedName name="_11F" localSheetId="0" hidden="1">[39]산근!#REF!</definedName>
    <definedName name="_11F" hidden="1">[39]산근!#REF!</definedName>
    <definedName name="_12_0" localSheetId="0">[37]예가표!#REF!</definedName>
    <definedName name="_12_0">[37]예가표!#REF!</definedName>
    <definedName name="_13_0\LA" localSheetId="0">[40]공문!#REF!</definedName>
    <definedName name="_13_0\LA">[40]공문!#REF!</definedName>
    <definedName name="_13_ページング_電話関係" localSheetId="0">#REF!</definedName>
    <definedName name="_13_ページング_電話関係">#REF!</definedName>
    <definedName name="_14_0\MID" localSheetId="0">[40]공문!#REF!</definedName>
    <definedName name="_14_0\MID">[40]공문!#REF!</definedName>
    <definedName name="_15_0\SM" localSheetId="0">[40]공문!#REF!</definedName>
    <definedName name="_15_0\SM">[40]공문!#REF!</definedName>
    <definedName name="_16_0_0__123Grap" localSheetId="0" hidden="1">[41]공문!#REF!</definedName>
    <definedName name="_16_0_0__123Grap" hidden="1">[41]공문!#REF!</definedName>
    <definedName name="_17_0_0_F" localSheetId="0" hidden="1">#REF!</definedName>
    <definedName name="_17_0_0_F" hidden="1">#REF!</definedName>
    <definedName name="_18_0ME" localSheetId="0">[40]공문!#REF!</definedName>
    <definedName name="_18_0ME">[40]공문!#REF!</definedName>
    <definedName name="_19_0ME" localSheetId="0">[40]공문!#REF!</definedName>
    <definedName name="_19_0ME">[40]공문!#REF!</definedName>
    <definedName name="_2" localSheetId="0">[36]당초!#REF!</definedName>
    <definedName name="_2">[36]당초!#REF!</definedName>
    <definedName name="_2\LA" localSheetId="0">[40]공문!#REF!</definedName>
    <definedName name="_2\LA">[40]공문!#REF!</definedName>
    <definedName name="_20_0Print_A" localSheetId="0">#REF!</definedName>
    <definedName name="_20_0Print_A">#REF!</definedName>
    <definedName name="_21_11" localSheetId="0">#REF!</definedName>
    <definedName name="_21_11">#REF!</definedName>
    <definedName name="_22">#N/A</definedName>
    <definedName name="_22_3_0Crite" localSheetId="0">#REF!</definedName>
    <definedName name="_22_3_0Crite">#REF!</definedName>
    <definedName name="_23_3_0Criteria" localSheetId="0">#REF!</definedName>
    <definedName name="_23_3_0Criteria">#REF!</definedName>
    <definedName name="_24_3__Crite" localSheetId="0">#REF!</definedName>
    <definedName name="_24_3__Crite">#REF!</definedName>
    <definedName name="_25_3__Criteria" localSheetId="0">#REF!</definedName>
    <definedName name="_25_3__Criteria">#REF!</definedName>
    <definedName name="_26_4_0Pag" localSheetId="0">#REF!</definedName>
    <definedName name="_26_4_0Pag">#REF!</definedName>
    <definedName name="_27_6" localSheetId="0">#REF!</definedName>
    <definedName name="_27_6">#REF!</definedName>
    <definedName name="_28_7" localSheetId="0">#REF!</definedName>
    <definedName name="_28_7">#REF!</definedName>
    <definedName name="_29_8" localSheetId="0">#REF!</definedName>
    <definedName name="_29_8">#REF!</definedName>
    <definedName name="_2A1" localSheetId="0">'[31]P-Site fac'!#REF!</definedName>
    <definedName name="_2A1">'[31]P-Site fac'!#REF!</definedName>
    <definedName name="_2A3" localSheetId="0">'[31]P-Site fac'!#REF!</definedName>
    <definedName name="_2A3">'[31]P-Site fac'!#REF!</definedName>
    <definedName name="_2A4" localSheetId="0">'[31]P-Site fac'!#REF!</definedName>
    <definedName name="_2A4">'[31]P-Site fac'!#REF!</definedName>
    <definedName name="_3" localSheetId="0">#REF!</definedName>
    <definedName name="_3">#REF!</definedName>
    <definedName name="_3\MID" localSheetId="0">[40]공문!#REF!</definedName>
    <definedName name="_3\MID">[40]공문!#REF!</definedName>
    <definedName name="_30_9" localSheetId="0">#REF!</definedName>
    <definedName name="_30_9">#REF!</definedName>
    <definedName name="_31G_0Extr" localSheetId="0">#REF!</definedName>
    <definedName name="_31G_0Extr">#REF!</definedName>
    <definedName name="_32G_0Extract" localSheetId="0">#REF!</definedName>
    <definedName name="_32G_0Extract">#REF!</definedName>
    <definedName name="_33G__Extr" localSheetId="0">#REF!</definedName>
    <definedName name="_33G__Extr">#REF!</definedName>
    <definedName name="_34G__Extract" localSheetId="0">#REF!</definedName>
    <definedName name="_34G__Extract">#REF!</definedName>
    <definedName name="_35ME" localSheetId="0">[40]공문!#REF!</definedName>
    <definedName name="_35ME">[40]공문!#REF!</definedName>
    <definedName name="_36ME" localSheetId="0">[40]공문!#REF!</definedName>
    <definedName name="_36ME">[40]공문!#REF!</definedName>
    <definedName name="_37Y_0Crite" localSheetId="0">[42]jobhist!#REF!</definedName>
    <definedName name="_37Y_0Crite">[42]jobhist!#REF!</definedName>
    <definedName name="_38Y_0Extr" localSheetId="0">[42]jobhist!#REF!</definedName>
    <definedName name="_38Y_0Extr">[42]jobhist!#REF!</definedName>
    <definedName name="_3B1" localSheetId="0">'[31]P-Ins &amp; Bonds'!#REF!</definedName>
    <definedName name="_3B1">'[31]P-Ins &amp; Bonds'!#REF!</definedName>
    <definedName name="_3B2" localSheetId="0">'[31]P-Ins &amp; Bonds'!#REF!</definedName>
    <definedName name="_3B2">'[31]P-Ins &amp; Bonds'!#REF!</definedName>
    <definedName name="_3B3">[43]PRELIM5!$F$17</definedName>
    <definedName name="_4" localSheetId="0">#REF!</definedName>
    <definedName name="_4">#REF!</definedName>
    <definedName name="_4\SM" localSheetId="0">[40]공문!#REF!</definedName>
    <definedName name="_4\SM">[40]공문!#REF!</definedName>
    <definedName name="_5.0_Hire_and_running_charges_of_winch___grab" localSheetId="0">[44]SOR!#REF!</definedName>
    <definedName name="_5.0_Hire_and_running_charges_of_winch___grab">[44]SOR!#REF!</definedName>
    <definedName name="_5_123Grap" localSheetId="0" hidden="1">[41]공문!#REF!</definedName>
    <definedName name="_5_123Grap" hidden="1">[41]공문!#REF!</definedName>
    <definedName name="_5B5" localSheetId="0">'[31]P-Clients fac'!#REF!</definedName>
    <definedName name="_5B5">'[31]P-Clients fac'!#REF!</definedName>
    <definedName name="_5B6" localSheetId="0">'[31]P-Clients fac'!#REF!</definedName>
    <definedName name="_5B6">'[31]P-Clients fac'!#REF!</definedName>
    <definedName name="_5B7" localSheetId="0">'[31]P-Clients fac'!#REF!</definedName>
    <definedName name="_5B7">'[31]P-Clients fac'!#REF!</definedName>
    <definedName name="_6__123Graph_ACHART_1" hidden="1">[38]Cash2!$G$16:$G$31</definedName>
    <definedName name="_6B8" localSheetId="0">#REF!</definedName>
    <definedName name="_6B8">#REF!</definedName>
    <definedName name="_6B9" localSheetId="0">#REF!</definedName>
    <definedName name="_6B9">#REF!</definedName>
    <definedName name="_7__123Graph_ACHART_2" hidden="1">[38]Z!$T$179:$AH$179</definedName>
    <definedName name="_7C1" localSheetId="0">#REF!</definedName>
    <definedName name="_7C1">#REF!</definedName>
    <definedName name="_7C2" localSheetId="0">#REF!</definedName>
    <definedName name="_7C2">#REF!</definedName>
    <definedName name="_7C3" localSheetId="0">#REF!</definedName>
    <definedName name="_7C3">#REF!</definedName>
    <definedName name="_7D1" localSheetId="0">#REF!</definedName>
    <definedName name="_7D1">#REF!</definedName>
    <definedName name="_7D2" localSheetId="0">#REF!</definedName>
    <definedName name="_7D2">#REF!</definedName>
    <definedName name="_7D3" localSheetId="0">#REF!</definedName>
    <definedName name="_7D3">#REF!</definedName>
    <definedName name="_7D4" localSheetId="0">#REF!</definedName>
    <definedName name="_7D4">#REF!</definedName>
    <definedName name="_7D5" localSheetId="0">#REF!</definedName>
    <definedName name="_7D5">#REF!</definedName>
    <definedName name="_8__123Graph_BCHART_2" hidden="1">[38]Z!$T$180:$AH$180</definedName>
    <definedName name="_9__123Graph_CCHART_1" hidden="1">[38]Cash2!$J$16:$J$36</definedName>
    <definedName name="_A1" localSheetId="0">#REF!</definedName>
    <definedName name="_A1">#REF!</definedName>
    <definedName name="_a2" localSheetId="0">#REF!</definedName>
    <definedName name="_a2">#REF!</definedName>
    <definedName name="_A20000" localSheetId="0">#REF!</definedName>
    <definedName name="_A20000">#REF!</definedName>
    <definedName name="_a3">#N/A</definedName>
    <definedName name="_A65537" localSheetId="0">#REF!</definedName>
    <definedName name="_A65537">#REF!</definedName>
    <definedName name="_A655600" localSheetId="0">#REF!</definedName>
    <definedName name="_A655600">#REF!</definedName>
    <definedName name="_A8" localSheetId="0">#REF!</definedName>
    <definedName name="_A8">#REF!</definedName>
    <definedName name="_ABM10" localSheetId="0">#REF!</definedName>
    <definedName name="_ABM10">#REF!</definedName>
    <definedName name="_ABM40" localSheetId="0">#REF!</definedName>
    <definedName name="_ABM40">#REF!</definedName>
    <definedName name="_ABM6" localSheetId="0">#REF!</definedName>
    <definedName name="_ABM6">#REF!</definedName>
    <definedName name="_ACB10" localSheetId="0">#REF!</definedName>
    <definedName name="_ACB10">#REF!</definedName>
    <definedName name="_ACB20" localSheetId="0">#REF!</definedName>
    <definedName name="_ACB20">#REF!</definedName>
    <definedName name="_ACR10" localSheetId="0">#REF!</definedName>
    <definedName name="_ACR10">#REF!</definedName>
    <definedName name="_ACR20" localSheetId="0">#REF!</definedName>
    <definedName name="_ACR20">#REF!</definedName>
    <definedName name="_AGG6" localSheetId="0">#REF!</definedName>
    <definedName name="_AGG6">#REF!</definedName>
    <definedName name="_AOC2" localSheetId="0">#REF!</definedName>
    <definedName name="_AOC2">#REF!</definedName>
    <definedName name="_ash1" localSheetId="0">[13]ANAL!#REF!</definedName>
    <definedName name="_ash1">[13]ANAL!#REF!</definedName>
    <definedName name="_att2">#N/A</definedName>
    <definedName name="_AWM10" localSheetId="0">#REF!</definedName>
    <definedName name="_AWM10">#REF!</definedName>
    <definedName name="_AWM40" localSheetId="0">#REF!</definedName>
    <definedName name="_AWM40">#REF!</definedName>
    <definedName name="_AWM6" localSheetId="0">#REF!</definedName>
    <definedName name="_AWM6">#REF!</definedName>
    <definedName name="_b111121" localSheetId="0">#REF!</definedName>
    <definedName name="_b111121">#REF!</definedName>
    <definedName name="_b2" localSheetId="0">#REF!</definedName>
    <definedName name="_b2">#REF!</definedName>
    <definedName name="_BAS1" localSheetId="0">#REF!</definedName>
    <definedName name="_BAS1">#REF!</definedName>
    <definedName name="_BOQ3" localSheetId="6">{#N/A,#N/A,FALSE,"mpph1";#N/A,#N/A,FALSE,"mpmseb";#N/A,#N/A,FALSE,"mpph2"}</definedName>
    <definedName name="_BOQ3" localSheetId="0">{#N/A,#N/A,FALSE,"mpph1";#N/A,#N/A,FALSE,"mpmseb";#N/A,#N/A,FALSE,"mpph2"}</definedName>
    <definedName name="_BOQ3">{#N/A,#N/A,FALSE,"mpph1";#N/A,#N/A,FALSE,"mpmseb";#N/A,#N/A,FALSE,"mpph2"}</definedName>
    <definedName name="_C" localSheetId="0">#REF!</definedName>
    <definedName name="_C">#REF!</definedName>
    <definedName name="_C___0" localSheetId="0">#REF!</definedName>
    <definedName name="_C___0">#REF!</definedName>
    <definedName name="_C___13" localSheetId="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0">[14]PROCTOR!#REF!</definedName>
    <definedName name="_CAN458">[14]PROCTOR!#REF!</definedName>
    <definedName name="_CAN486" localSheetId="0">[14]PROCTOR!#REF!</definedName>
    <definedName name="_CAN486">[14]PROCTOR!#REF!</definedName>
    <definedName name="_CAN487" localSheetId="0">[14]PROCTOR!#REF!</definedName>
    <definedName name="_CAN487">[14]PROCTOR!#REF!</definedName>
    <definedName name="_CAN488" localSheetId="0">[14]PROCTOR!#REF!</definedName>
    <definedName name="_CAN488">[14]PROCTOR!#REF!</definedName>
    <definedName name="_CAN489" localSheetId="0">[14]PROCTOR!#REF!</definedName>
    <definedName name="_CAN489">[14]PROCTOR!#REF!</definedName>
    <definedName name="_CAN490" localSheetId="0">[14]PROCTOR!#REF!</definedName>
    <definedName name="_CAN490">[14]PROCTOR!#REF!</definedName>
    <definedName name="_CAN491" localSheetId="0">[14]PROCTOR!#REF!</definedName>
    <definedName name="_CAN491">[14]PROCTOR!#REF!</definedName>
    <definedName name="_CAN492" localSheetId="0">[14]PROCTOR!#REF!</definedName>
    <definedName name="_CAN492">[14]PROCTOR!#REF!</definedName>
    <definedName name="_CAN493" localSheetId="0">[14]PROCTOR!#REF!</definedName>
    <definedName name="_CAN493">[14]PROCTOR!#REF!</definedName>
    <definedName name="_CAN494" localSheetId="0">[14]PROCTOR!#REF!</definedName>
    <definedName name="_CAN494">[14]PROCTOR!#REF!</definedName>
    <definedName name="_CAN495" localSheetId="0">[14]PROCTOR!#REF!</definedName>
    <definedName name="_CAN495">[14]PROCTOR!#REF!</definedName>
    <definedName name="_CAN496" localSheetId="0">[14]PROCTOR!#REF!</definedName>
    <definedName name="_CAN496">[14]PROCTOR!#REF!</definedName>
    <definedName name="_CAN497" localSheetId="0">[14]PROCTOR!#REF!</definedName>
    <definedName name="_CAN497">[14]PROCTOR!#REF!</definedName>
    <definedName name="_CAN498" localSheetId="0">[14]PROCTOR!#REF!</definedName>
    <definedName name="_CAN498">[14]PROCTOR!#REF!</definedName>
    <definedName name="_CAN499" localSheetId="0">[14]PROCTOR!#REF!</definedName>
    <definedName name="_CAN499">[14]PROCTOR!#REF!</definedName>
    <definedName name="_CAN500" localSheetId="0">[14]PROCTOR!#REF!</definedName>
    <definedName name="_CAN500">[14]PROCTOR!#REF!</definedName>
    <definedName name="_CDG100" localSheetId="0">#REF!</definedName>
    <definedName name="_CDG100">#REF!</definedName>
    <definedName name="_CDG250" localSheetId="0">#REF!</definedName>
    <definedName name="_CDG250">#REF!</definedName>
    <definedName name="_CDG50" localSheetId="0">#REF!</definedName>
    <definedName name="_CDG50">#REF!</definedName>
    <definedName name="_CDG500" localSheetId="0">#REF!</definedName>
    <definedName name="_CDG500">#REF!</definedName>
    <definedName name="_CDT1" localSheetId="0">#REF!</definedName>
    <definedName name="_CDT1">#REF!</definedName>
    <definedName name="_CEM53" localSheetId="0">#REF!</definedName>
    <definedName name="_CEM53">#REF!</definedName>
    <definedName name="_CRN3" localSheetId="0">#REF!</definedName>
    <definedName name="_CRN3">#REF!</definedName>
    <definedName name="_CRN35" localSheetId="0">#REF!</definedName>
    <definedName name="_CRN35">#REF!</definedName>
    <definedName name="_CRN80" localSheetId="0">#REF!</definedName>
    <definedName name="_CRN80">#REF!</definedName>
    <definedName name="_CT250" localSheetId="0">'[45]dongia (2)'!#REF!</definedName>
    <definedName name="_CT250">'[45]dongia (2)'!#REF!</definedName>
    <definedName name="_dec05" localSheetId="6" hidden="1">{"'Sheet1'!$A$4386:$N$4591"}</definedName>
    <definedName name="_dec05" localSheetId="0" hidden="1">{"'Sheet1'!$A$4386:$N$4591"}</definedName>
    <definedName name="_dec05" hidden="1">{"'Sheet1'!$A$4386:$N$4591"}</definedName>
    <definedName name="_DIN217" localSheetId="0">#REF!</definedName>
    <definedName name="_DIN217">#REF!</definedName>
    <definedName name="_doc1" localSheetId="0">#REF!</definedName>
    <definedName name="_doc1">#REF!</definedName>
    <definedName name="_DOZ50" localSheetId="0">#REF!</definedName>
    <definedName name="_DOZ50">#REF!</definedName>
    <definedName name="_DOZ80" localSheetId="0">#REF!</definedName>
    <definedName name="_DOZ80">#REF!</definedName>
    <definedName name="_ELL45" localSheetId="0">#REF!</definedName>
    <definedName name="_ELL45">#REF!</definedName>
    <definedName name="_ELL90" localSheetId="0">#REF!</definedName>
    <definedName name="_ELL90">#REF!</definedName>
    <definedName name="_EXC20">'[46]RA Civil'!$E$50</definedName>
    <definedName name="_ExV200" localSheetId="0">#REF!</definedName>
    <definedName name="_ExV200">#REF!</definedName>
    <definedName name="_f2" localSheetId="0">#REF!</definedName>
    <definedName name="_f2">#REF!</definedName>
    <definedName name="_F3" localSheetId="0">#REF!</definedName>
    <definedName name="_F3">#REF!</definedName>
    <definedName name="_FF3" localSheetId="0">#REF!</definedName>
    <definedName name="_FF3">#REF!</definedName>
    <definedName name="_Fill" localSheetId="0" hidden="1">[47]BHANDUP!#REF!</definedName>
    <definedName name="_Fill" hidden="1">[47]BHANDUP!#REF!</definedName>
    <definedName name="_Fill1" localSheetId="0" hidden="1">[47]BHANDUP!#REF!</definedName>
    <definedName name="_Fill1" hidden="1">[47]BHANDUP!#REF!</definedName>
    <definedName name="_xlnm._FilterDatabase" localSheetId="0" hidden="1">#REF!</definedName>
    <definedName name="_xlnm._FilterDatabase" hidden="1">#REF!</definedName>
    <definedName name="_FLK1" localSheetId="0">#REF!</definedName>
    <definedName name="_FLK1">#REF!</definedName>
    <definedName name="_GEN1" localSheetId="0">#REF!</definedName>
    <definedName name="_GEN1">#REF!</definedName>
    <definedName name="_GEN100" localSheetId="0">#REF!</definedName>
    <definedName name="_GEN100">#REF!</definedName>
    <definedName name="_GEN250" localSheetId="0">#REF!</definedName>
    <definedName name="_GEN250">#REF!</definedName>
    <definedName name="_GEN325" localSheetId="0">#REF!</definedName>
    <definedName name="_GEN325">#REF!</definedName>
    <definedName name="_GEN380" localSheetId="0">#REF!</definedName>
    <definedName name="_GEN380">#REF!</definedName>
    <definedName name="_GSB1" localSheetId="0">#REF!</definedName>
    <definedName name="_GSB1">#REF!</definedName>
    <definedName name="_GSB2" localSheetId="0">#REF!</definedName>
    <definedName name="_GSB2">#REF!</definedName>
    <definedName name="_GSB3" localSheetId="0">#REF!</definedName>
    <definedName name="_GSB3">#REF!</definedName>
    <definedName name="_HE02" localSheetId="0">#REF!</definedName>
    <definedName name="_HE02">#REF!</definedName>
    <definedName name="_HE06" localSheetId="0">#REF!</definedName>
    <definedName name="_HE06">#REF!</definedName>
    <definedName name="_HE07" localSheetId="0">#REF!</definedName>
    <definedName name="_HE07">#REF!</definedName>
    <definedName name="_HE08" localSheetId="0">#REF!</definedName>
    <definedName name="_HE08">#REF!</definedName>
    <definedName name="_HE09" localSheetId="0">#REF!</definedName>
    <definedName name="_HE09">#REF!</definedName>
    <definedName name="_HE1" localSheetId="0">#REF!</definedName>
    <definedName name="_HE1">#REF!</definedName>
    <definedName name="_HE11" localSheetId="0">#REF!</definedName>
    <definedName name="_HE11">#REF!</definedName>
    <definedName name="_HE2" localSheetId="0">#REF!</definedName>
    <definedName name="_HE2">#REF!</definedName>
    <definedName name="_HE21" localSheetId="0">#REF!</definedName>
    <definedName name="_HE21">#REF!</definedName>
    <definedName name="_HE3" localSheetId="0">#REF!</definedName>
    <definedName name="_HE3">#REF!</definedName>
    <definedName name="_HE4" localSheetId="0">#REF!</definedName>
    <definedName name="_HE4">#REF!</definedName>
    <definedName name="_HE5" localSheetId="0">#REF!</definedName>
    <definedName name="_HE5">#REF!</definedName>
    <definedName name="_HE61" localSheetId="0">#REF!</definedName>
    <definedName name="_HE61">#REF!</definedName>
    <definedName name="_HE71" localSheetId="0">#REF!</definedName>
    <definedName name="_HE71">#REF!</definedName>
    <definedName name="_HE81" localSheetId="0">#REF!</definedName>
    <definedName name="_HE81">#REF!</definedName>
    <definedName name="_HE91" localSheetId="0">#REF!</definedName>
    <definedName name="_HE91">#REF!</definedName>
    <definedName name="_HED1" localSheetId="0">#REF!</definedName>
    <definedName name="_HED1">#REF!</definedName>
    <definedName name="_HED2" localSheetId="0">#REF!</definedName>
    <definedName name="_HED2">#REF!</definedName>
    <definedName name="_hh1">[48]설산1.나!$A$8:$J$53</definedName>
    <definedName name="_hh2">[48]본사S!$B$10:$P$103</definedName>
    <definedName name="_HM1" localSheetId="0">#REF!</definedName>
    <definedName name="_HM1">#REF!</definedName>
    <definedName name="_HM10" localSheetId="0">#REF!</definedName>
    <definedName name="_HM10">#REF!</definedName>
    <definedName name="_HM11" localSheetId="0">#REF!</definedName>
    <definedName name="_HM11">#REF!</definedName>
    <definedName name="_HM12" localSheetId="0">#REF!</definedName>
    <definedName name="_HM12">#REF!</definedName>
    <definedName name="_HM2" localSheetId="0">#REF!</definedName>
    <definedName name="_HM2">#REF!</definedName>
    <definedName name="_HM3" localSheetId="0">#REF!</definedName>
    <definedName name="_HM3">#REF!</definedName>
    <definedName name="_HM4" localSheetId="0">#REF!</definedName>
    <definedName name="_HM4">#REF!</definedName>
    <definedName name="_HM5" localSheetId="0">#REF!</definedName>
    <definedName name="_HM5">#REF!</definedName>
    <definedName name="_HM6" localSheetId="0">#REF!</definedName>
    <definedName name="_HM6">#REF!</definedName>
    <definedName name="_HM7" localSheetId="0">#REF!</definedName>
    <definedName name="_HM7">#REF!</definedName>
    <definedName name="_HM8" localSheetId="0">#REF!</definedName>
    <definedName name="_HM8">#REF!</definedName>
    <definedName name="_HM9" localSheetId="0">#REF!</definedName>
    <definedName name="_HM9">#REF!</definedName>
    <definedName name="_HMP1" localSheetId="0">#REF!</definedName>
    <definedName name="_HMP1">#REF!</definedName>
    <definedName name="_HMP2" localSheetId="0">#REF!</definedName>
    <definedName name="_HMP2">#REF!</definedName>
    <definedName name="_HMP3" localSheetId="0">#REF!</definedName>
    <definedName name="_HMP3">#REF!</definedName>
    <definedName name="_HMP4" localSheetId="0">#REF!</definedName>
    <definedName name="_HMP4">#REF!</definedName>
    <definedName name="_HV1" localSheetId="0">#REF!</definedName>
    <definedName name="_HV1">#REF!</definedName>
    <definedName name="_IPB1" localSheetId="0">#REF!</definedName>
    <definedName name="_IPB1">#REF!</definedName>
    <definedName name="_K1" localSheetId="0">#REF!</definedName>
    <definedName name="_K1">#REF!</definedName>
    <definedName name="_K2" localSheetId="0">#REF!</definedName>
    <definedName name="_K2">#REF!</definedName>
    <definedName name="_K3" localSheetId="0">#REF!</definedName>
    <definedName name="_K3">#REF!</definedName>
    <definedName name="_K5" localSheetId="0">#REF!</definedName>
    <definedName name="_K5">#REF!</definedName>
    <definedName name="_K6" localSheetId="0">#REF!</definedName>
    <definedName name="_K6">#REF!</definedName>
    <definedName name="_Key1" localSheetId="0" hidden="1">#REF!</definedName>
    <definedName name="_Key1" hidden="1">#REF!</definedName>
    <definedName name="_Key2" localSheetId="0" hidden="1">#REF!</definedName>
    <definedName name="_Key2" hidden="1">#REF!</definedName>
    <definedName name="_KH1" localSheetId="0">#REF!</definedName>
    <definedName name="_KH1">#REF!</definedName>
    <definedName name="_Ki1" localSheetId="0">#REF!</definedName>
    <definedName name="_Ki1">#REF!</definedName>
    <definedName name="_Ki2" localSheetId="0">#REF!</definedName>
    <definedName name="_Ki2">#REF!</definedName>
    <definedName name="_lb1" localSheetId="0">#REF!</definedName>
    <definedName name="_lb1">#REF!</definedName>
    <definedName name="_lb2" localSheetId="0">#REF!</definedName>
    <definedName name="_lb2">#REF!</definedName>
    <definedName name="_LV1" localSheetId="0">#REF!</definedName>
    <definedName name="_LV1">#REF!</definedName>
    <definedName name="_mac2">200</definedName>
    <definedName name="_MAN1" localSheetId="0">#REF!</definedName>
    <definedName name="_MAN1">#REF!</definedName>
    <definedName name="_Mat1">[49]PIPING!$AJ$7:$AJ$221</definedName>
    <definedName name="_Mat2">[49]PIPING!$AK$7:$AK$221</definedName>
    <definedName name="_MIX10" localSheetId="0">#REF!</definedName>
    <definedName name="_MIX10">#REF!</definedName>
    <definedName name="_MIX15" localSheetId="0">#REF!</definedName>
    <definedName name="_MIX15">#REF!</definedName>
    <definedName name="_MIX15150" localSheetId="0">'[4]Mix Design'!#REF!</definedName>
    <definedName name="_MIX15150">'[4]Mix Design'!#REF!</definedName>
    <definedName name="_MIX1540">'[4]Mix Design'!$P$11</definedName>
    <definedName name="_MIX1580" localSheetId="0">'[4]Mix Design'!#REF!</definedName>
    <definedName name="_MIX1580">'[4]Mix Design'!#REF!</definedName>
    <definedName name="_MIX2">'[5]Mix Design'!$P$12</definedName>
    <definedName name="_MIX20" localSheetId="0">#REF!</definedName>
    <definedName name="_MIX20">#REF!</definedName>
    <definedName name="_MIX2020">'[4]Mix Design'!$P$12</definedName>
    <definedName name="_MIX2040">'[4]Mix Design'!$P$13</definedName>
    <definedName name="_MIX25" localSheetId="0">#REF!</definedName>
    <definedName name="_MIX25">#REF!</definedName>
    <definedName name="_MIX2540">'[4]Mix Design'!$P$15</definedName>
    <definedName name="_Mix255">'[6]Mix Design'!$P$13</definedName>
    <definedName name="_MIX30" localSheetId="0">#REF!</definedName>
    <definedName name="_MIX30">#REF!</definedName>
    <definedName name="_MIX35" localSheetId="0">#REF!</definedName>
    <definedName name="_MIX35">#REF!</definedName>
    <definedName name="_MIX40" localSheetId="0">#REF!</definedName>
    <definedName name="_MIX40">#REF!</definedName>
    <definedName name="_MIX45" localSheetId="0">'[4]Mix Design'!#REF!</definedName>
    <definedName name="_MIX45">'[4]Mix Design'!#REF!</definedName>
    <definedName name="_mm1" localSheetId="0">#REF!</definedName>
    <definedName name="_mm1">#REF!</definedName>
    <definedName name="_mm2" localSheetId="0">#REF!</definedName>
    <definedName name="_mm2">#REF!</definedName>
    <definedName name="_mm3" localSheetId="0">#REF!</definedName>
    <definedName name="_mm3">#REF!</definedName>
    <definedName name="_MUR5" localSheetId="0">#REF!</definedName>
    <definedName name="_MUR5">#REF!</definedName>
    <definedName name="_MUR8" localSheetId="0">#REF!</definedName>
    <definedName name="_MUR8">#REF!</definedName>
    <definedName name="_new1">[50]Original!$V$8</definedName>
    <definedName name="_OPC43" localSheetId="0">#REF!</definedName>
    <definedName name="_OPC43">#REF!</definedName>
    <definedName name="_Order1" hidden="1">255</definedName>
    <definedName name="_Order2" hidden="1">0</definedName>
    <definedName name="_p1" localSheetId="0">#REF!</definedName>
    <definedName name="_p1">#REF!</definedName>
    <definedName name="_Parse_In" localSheetId="0" hidden="1">#REF!</definedName>
    <definedName name="_Parse_In" hidden="1">#REF!</definedName>
    <definedName name="_Parse_Out" localSheetId="0" hidden="1">[51]갑지!#REF!</definedName>
    <definedName name="_Parse_Out" hidden="1">[51]갑지!#REF!</definedName>
    <definedName name="_PB1" localSheetId="0">#REF!</definedName>
    <definedName name="_PB1">#REF!</definedName>
    <definedName name="_PIN1" localSheetId="0">#REF!</definedName>
    <definedName name="_PIN1">#REF!</definedName>
    <definedName name="_PPC53">'[46]RA Civil'!$E$19</definedName>
    <definedName name="_RE100" localSheetId="0">#REF!</definedName>
    <definedName name="_RE100">#REF!</definedName>
    <definedName name="_RE104" localSheetId="0">#REF!</definedName>
    <definedName name="_RE104">#REF!</definedName>
    <definedName name="_RE112" localSheetId="0">#REF!</definedName>
    <definedName name="_RE112">#REF!</definedName>
    <definedName name="_RE26" localSheetId="0">#REF!</definedName>
    <definedName name="_RE26">#REF!</definedName>
    <definedName name="_RE28" localSheetId="0">#REF!</definedName>
    <definedName name="_RE28">#REF!</definedName>
    <definedName name="_RE30" localSheetId="0">#REF!</definedName>
    <definedName name="_RE30">#REF!</definedName>
    <definedName name="_RE32" localSheetId="0">#REF!</definedName>
    <definedName name="_RE32">#REF!</definedName>
    <definedName name="_RE34" localSheetId="0">#REF!</definedName>
    <definedName name="_RE34">#REF!</definedName>
    <definedName name="_RE36" localSheetId="0">#REF!</definedName>
    <definedName name="_RE36">#REF!</definedName>
    <definedName name="_RE38" localSheetId="0">#REF!</definedName>
    <definedName name="_RE38">#REF!</definedName>
    <definedName name="_RE40" localSheetId="0">#REF!</definedName>
    <definedName name="_RE40">#REF!</definedName>
    <definedName name="_RE42" localSheetId="0">#REF!</definedName>
    <definedName name="_RE42">#REF!</definedName>
    <definedName name="_RE44" localSheetId="0">#REF!</definedName>
    <definedName name="_RE44">#REF!</definedName>
    <definedName name="_RE48" localSheetId="0">#REF!</definedName>
    <definedName name="_RE48">#REF!</definedName>
    <definedName name="_RE52" localSheetId="0">#REF!</definedName>
    <definedName name="_RE52">#REF!</definedName>
    <definedName name="_RE56" localSheetId="0">#REF!</definedName>
    <definedName name="_RE56">#REF!</definedName>
    <definedName name="_RE60" localSheetId="0">#REF!</definedName>
    <definedName name="_RE60">#REF!</definedName>
    <definedName name="_RE64" localSheetId="0">#REF!</definedName>
    <definedName name="_RE64">#REF!</definedName>
    <definedName name="_RE68" localSheetId="0">#REF!</definedName>
    <definedName name="_RE68">#REF!</definedName>
    <definedName name="_RE72" localSheetId="0">#REF!</definedName>
    <definedName name="_RE72">#REF!</definedName>
    <definedName name="_RE76" localSheetId="0">#REF!</definedName>
    <definedName name="_RE76">#REF!</definedName>
    <definedName name="_RE80" localSheetId="0">#REF!</definedName>
    <definedName name="_RE80">#REF!</definedName>
    <definedName name="_RE88" localSheetId="0">#REF!</definedName>
    <definedName name="_RE88">#REF!</definedName>
    <definedName name="_RE92" localSheetId="0">#REF!</definedName>
    <definedName name="_RE92">#REF!</definedName>
    <definedName name="_RE96" localSheetId="0">#REF!</definedName>
    <definedName name="_RE96">#REF!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 localSheetId="0">'[52]ANAL-PIPE LINE'!#REF!</definedName>
    <definedName name="_SLV10025">'[52]ANAL-PIPE LINE'!#REF!</definedName>
    <definedName name="_SMG1">#N/A</definedName>
    <definedName name="_SMG2">#N/A</definedName>
    <definedName name="_Sort" localSheetId="0" hidden="1">#REF!</definedName>
    <definedName name="_Sort" hidden="1">#REF!</definedName>
    <definedName name="_ssr1" localSheetId="0">'[53]scour depth'!#REF!</definedName>
    <definedName name="_ssr1">'[53]scour depth'!#REF!</definedName>
    <definedName name="_t1" localSheetId="0">#REF!</definedName>
    <definedName name="_t1">#REF!</definedName>
    <definedName name="_tab1" localSheetId="0">#REF!</definedName>
    <definedName name="_tab1">#REF!</definedName>
    <definedName name="_tab2" localSheetId="0">#REF!</definedName>
    <definedName name="_tab2">#REF!</definedName>
    <definedName name="_TB2" localSheetId="0">#REF!</definedName>
    <definedName name="_TB2">#REF!</definedName>
    <definedName name="_tem1">#N/A</definedName>
    <definedName name="_TIP1" localSheetId="0">#REF!</definedName>
    <definedName name="_TIP1">#REF!</definedName>
    <definedName name="_TIP2" localSheetId="0">#REF!</definedName>
    <definedName name="_TIP2">#REF!</definedName>
    <definedName name="_TIP3" localSheetId="0">#REF!</definedName>
    <definedName name="_TIP3">#REF!</definedName>
    <definedName name="_V1">[54]Voucher!$B$1</definedName>
    <definedName name="_V2">[54]Voucher!$R$1</definedName>
    <definedName name="√">"SQRT"</definedName>
    <definedName name="◈002MONO현황" localSheetId="0">#REF!</definedName>
    <definedName name="◈002MONO현황">#REF!</definedName>
    <definedName name="a">[55]Culvert!$H$112</definedName>
    <definedName name="a._Trimmer" localSheetId="0">[44]SOR!#REF!</definedName>
    <definedName name="a._Trimmer">[44]SOR!#REF!</definedName>
    <definedName name="a___0" localSheetId="0">#REF!</definedName>
    <definedName name="a___0">#REF!</definedName>
    <definedName name="a___13" localSheetId="0">#REF!</definedName>
    <definedName name="a___13">#REF!</definedName>
    <definedName name="a__Labour_charges_for_cutting_bending__welding_including_materials." localSheetId="0">[44]SOR!#REF!</definedName>
    <definedName name="a__Labour_charges_for_cutting_bending__welding_including_materials.">[44]SOR!#REF!</definedName>
    <definedName name="a_dash" localSheetId="0">#REF!</definedName>
    <definedName name="a_dash">#REF!</definedName>
    <definedName name="A1_" localSheetId="0">#REF!</definedName>
    <definedName name="A1_">#REF!</definedName>
    <definedName name="A1____0" localSheetId="0">#REF!</definedName>
    <definedName name="A1____0">#REF!</definedName>
    <definedName name="A1____13" localSheetId="0">#REF!</definedName>
    <definedName name="A1____13">#REF!</definedName>
    <definedName name="A10_" localSheetId="0">#REF!</definedName>
    <definedName name="A10_">#REF!</definedName>
    <definedName name="A10____0" localSheetId="0">#REF!</definedName>
    <definedName name="A10____0">#REF!</definedName>
    <definedName name="A10____13" localSheetId="0">#REF!</definedName>
    <definedName name="A10____13">#REF!</definedName>
    <definedName name="A13_" localSheetId="0">#REF!</definedName>
    <definedName name="A13_">#REF!</definedName>
    <definedName name="A13____0" localSheetId="0">#REF!</definedName>
    <definedName name="A13____0">#REF!</definedName>
    <definedName name="A13____13" localSheetId="0">#REF!</definedName>
    <definedName name="A13____13">#REF!</definedName>
    <definedName name="a1o" localSheetId="0">#REF!</definedName>
    <definedName name="a1o">#REF!</definedName>
    <definedName name="A2_" localSheetId="0">#REF!</definedName>
    <definedName name="A2_">#REF!</definedName>
    <definedName name="A2____0" localSheetId="0">#REF!</definedName>
    <definedName name="A2____0">#REF!</definedName>
    <definedName name="A2____13" localSheetId="0">#REF!</definedName>
    <definedName name="A2____13">#REF!</definedName>
    <definedName name="A3_" localSheetId="0">#REF!</definedName>
    <definedName name="A3_">#REF!</definedName>
    <definedName name="A3____0" localSheetId="0">#REF!</definedName>
    <definedName name="A3____0">#REF!</definedName>
    <definedName name="A3____13" localSheetId="0">#REF!</definedName>
    <definedName name="A3____13">#REF!</definedName>
    <definedName name="A4_" localSheetId="0">#REF!</definedName>
    <definedName name="A4_">#REF!</definedName>
    <definedName name="A4____0" localSheetId="0">#REF!</definedName>
    <definedName name="A4____0">#REF!</definedName>
    <definedName name="A4____13" localSheetId="0">#REF!</definedName>
    <definedName name="A4____13">#REF!</definedName>
    <definedName name="A5_" localSheetId="0">#REF!</definedName>
    <definedName name="A5_">#REF!</definedName>
    <definedName name="A5____0" localSheetId="0">#REF!</definedName>
    <definedName name="A5____0">#REF!</definedName>
    <definedName name="A5____13" localSheetId="0">#REF!</definedName>
    <definedName name="A5____13">#REF!</definedName>
    <definedName name="A6_" localSheetId="0">#REF!</definedName>
    <definedName name="A6_">#REF!</definedName>
    <definedName name="A6____0" localSheetId="0">#REF!</definedName>
    <definedName name="A6____0">#REF!</definedName>
    <definedName name="A6____13" localSheetId="0">#REF!</definedName>
    <definedName name="A6____13">#REF!</definedName>
    <definedName name="A7_" localSheetId="0">#REF!</definedName>
    <definedName name="A7_">#REF!</definedName>
    <definedName name="A7____0" localSheetId="0">#REF!</definedName>
    <definedName name="A7____0">#REF!</definedName>
    <definedName name="A7____13" localSheetId="0">#REF!</definedName>
    <definedName name="A7____13">#REF!</definedName>
    <definedName name="A73.1" localSheetId="0">#REF!</definedName>
    <definedName name="A73.1">#REF!</definedName>
    <definedName name="A8_" localSheetId="0">#REF!</definedName>
    <definedName name="A8_">#REF!</definedName>
    <definedName name="A8____0" localSheetId="0">#REF!</definedName>
    <definedName name="A8____0">#REF!</definedName>
    <definedName name="A8____13" localSheetId="0">#REF!</definedName>
    <definedName name="A8____13">#REF!</definedName>
    <definedName name="A9_" localSheetId="0">#REF!</definedName>
    <definedName name="A9_">#REF!</definedName>
    <definedName name="A9____0" localSheetId="0">#REF!</definedName>
    <definedName name="A9____0">#REF!</definedName>
    <definedName name="A9____13" localSheetId="0">#REF!</definedName>
    <definedName name="A9____13">#REF!</definedName>
    <definedName name="aa" localSheetId="0">#REF!</definedName>
    <definedName name="aa">#REF!</definedName>
    <definedName name="AAA" localSheetId="0">[56]PROCTOR!#REF!</definedName>
    <definedName name="AAA">[56]PROCTOR!#REF!</definedName>
    <definedName name="AAAA" localSheetId="6" hidden="1">{"form-D1",#N/A,FALSE,"FORM-D1";"form-D1_amt",#N/A,FALSE,"FORM-D1"}</definedName>
    <definedName name="AAAA" localSheetId="0" hidden="1">{"form-D1",#N/A,FALSE,"FORM-D1";"form-D1_amt",#N/A,FALSE,"FORM-D1"}</definedName>
    <definedName name="AAAA" hidden="1">{"form-D1",#N/A,FALSE,"FORM-D1";"form-D1_amt",#N/A,FALSE,"FORM-D1"}</definedName>
    <definedName name="ab" localSheetId="0">#REF!</definedName>
    <definedName name="ab">#REF!</definedName>
    <definedName name="abc" localSheetId="0">#REF!</definedName>
    <definedName name="abc">#REF!</definedName>
    <definedName name="abcd" localSheetId="0">#REF!</definedName>
    <definedName name="abcd">#REF!</definedName>
    <definedName name="abg" localSheetId="0">#REF!</definedName>
    <definedName name="abg">#REF!</definedName>
    <definedName name="ABS" localSheetId="0">#REF!</definedName>
    <definedName name="ABS">#REF!</definedName>
    <definedName name="AbsEst_10000" localSheetId="0">#REF!</definedName>
    <definedName name="AbsEst_10000">#REF!</definedName>
    <definedName name="Absest_1LL_12" localSheetId="0">#REF!</definedName>
    <definedName name="Absest_1LL_12">#REF!</definedName>
    <definedName name="Absest_1LL_7.5" localSheetId="0">#REF!</definedName>
    <definedName name="Absest_1LL_7.5">#REF!</definedName>
    <definedName name="Absest_30000" localSheetId="0">#REF!</definedName>
    <definedName name="Absest_30000">#REF!</definedName>
    <definedName name="Absest_60000" localSheetId="0">#REF!</definedName>
    <definedName name="Absest_60000">#REF!</definedName>
    <definedName name="ABSTRACT" localSheetId="0">#REF!</definedName>
    <definedName name="ABSTRACT">#REF!</definedName>
    <definedName name="ABSTRACT_ESTIMATE" localSheetId="0">#REF!</definedName>
    <definedName name="ABSTRACT_ESTIMATE">#REF!</definedName>
    <definedName name="ABUTCAP1" localSheetId="0">#REF!</definedName>
    <definedName name="ABUTCAP1">#REF!</definedName>
    <definedName name="ABUTCAP2" localSheetId="0">#REF!</definedName>
    <definedName name="ABUTCAP2">#REF!</definedName>
    <definedName name="ac" localSheetId="0">#REF!</definedName>
    <definedName name="ac">#REF!</definedName>
    <definedName name="AD" localSheetId="6" hidden="1">{"'Sheet1'!$A$4386:$N$4591"}</definedName>
    <definedName name="AD" localSheetId="0" hidden="1">{"'Sheet1'!$A$4386:$N$4591"}</definedName>
    <definedName name="AD" hidden="1">{"'Sheet1'!$A$4386:$N$4591"}</definedName>
    <definedName name="adfsdf" localSheetId="0">#REF!</definedName>
    <definedName name="adfsdf">#REF!</definedName>
    <definedName name="ADITION" localSheetId="6" hidden="1">{"'장비'!$A$3:$M$12"}</definedName>
    <definedName name="ADITION" localSheetId="0" hidden="1">{"'장비'!$A$3:$M$12"}</definedName>
    <definedName name="ADITION" hidden="1">{"'장비'!$A$3:$M$12"}</definedName>
    <definedName name="Admixture" localSheetId="0">#REF!</definedName>
    <definedName name="Admixture">#REF!</definedName>
    <definedName name="adssss" localSheetId="0">#REF!</definedName>
    <definedName name="adssss">#REF!</definedName>
    <definedName name="ADUMP">'[57]Cost of O &amp; O'!$F$13</definedName>
    <definedName name="ae" localSheetId="0">#REF!</definedName>
    <definedName name="ae">#REF!</definedName>
    <definedName name="AEA">[58]ANALYSIS!$C$18</definedName>
    <definedName name="Ag" localSheetId="0">#REF!</definedName>
    <definedName name="Ag">#REF!</definedName>
    <definedName name="Ag___0" localSheetId="0">#REF!</definedName>
    <definedName name="Ag___0">#REF!</definedName>
    <definedName name="Ag___13" localSheetId="0">#REF!</definedName>
    <definedName name="Ag___13">#REF!</definedName>
    <definedName name="agdump" localSheetId="0">#REF!</definedName>
    <definedName name="agdump">#REF!</definedName>
    <definedName name="agedump" localSheetId="0">#REF!</definedName>
    <definedName name="agedump">#REF!</definedName>
    <definedName name="agencydump" localSheetId="0">#REF!</definedName>
    <definedName name="agencydump">#REF!</definedName>
    <definedName name="AGENCYLY" localSheetId="0">#REF!</definedName>
    <definedName name="AGENCYLY">#REF!</definedName>
    <definedName name="AGENCYPLAN" localSheetId="0">#REF!</definedName>
    <definedName name="AGENCYPLAN">#REF!</definedName>
    <definedName name="AGG" localSheetId="0">[59]ANAL!#REF!</definedName>
    <definedName name="AGG">[59]ANAL!#REF!</definedName>
    <definedName name="AGGT">[59]ANAL!$E$14</definedName>
    <definedName name="AGGT1012">'[52]ANAL-PIPE LINE'!$E$20</definedName>
    <definedName name="AGGTS" localSheetId="0">#REF!</definedName>
    <definedName name="AGGTS">#REF!</definedName>
    <definedName name="Agr12mm" localSheetId="0">#REF!</definedName>
    <definedName name="Agr12mm">#REF!</definedName>
    <definedName name="Agr20mm" localSheetId="0">#REF!</definedName>
    <definedName name="Agr20mm">#REF!</definedName>
    <definedName name="Agr40mm" localSheetId="0">#REF!</definedName>
    <definedName name="Agr40mm">#REF!</definedName>
    <definedName name="Agr53mm" localSheetId="0">#REF!</definedName>
    <definedName name="Agr53mm">#REF!</definedName>
    <definedName name="Agr6mm" localSheetId="0">#REF!</definedName>
    <definedName name="Agr6mm">#REF!</definedName>
    <definedName name="agrP" localSheetId="0">#REF!</definedName>
    <definedName name="agrP">#REF!</definedName>
    <definedName name="AH" localSheetId="6" hidden="1">{#N/A,#N/A,FALSE,"CCTV"}</definedName>
    <definedName name="AH" localSheetId="0" hidden="1">{#N/A,#N/A,FALSE,"CCTV"}</definedName>
    <definedName name="AH" hidden="1">{#N/A,#N/A,FALSE,"CCTV"}</definedName>
    <definedName name="ai" localSheetId="0">#REF!</definedName>
    <definedName name="ai">#REF!</definedName>
    <definedName name="AIR" localSheetId="0">#REF!</definedName>
    <definedName name="AIR">#REF!</definedName>
    <definedName name="air_trap" localSheetId="0">#REF!</definedName>
    <definedName name="air_trap">#REF!</definedName>
    <definedName name="AIRC" localSheetId="0">#REF!</definedName>
    <definedName name="AIRC">#REF!</definedName>
    <definedName name="ajartjr" localSheetId="0">#REF!</definedName>
    <definedName name="ajartjr">#REF!</definedName>
    <definedName name="ALDENSITY">[60]CABLERET!$B$10</definedName>
    <definedName name="alfa" localSheetId="0">#REF!</definedName>
    <definedName name="alfa">#REF!</definedName>
    <definedName name="alfa1" localSheetId="0">#REF!</definedName>
    <definedName name="alfa1">#REF!</definedName>
    <definedName name="alload">[60]CABLERET!$D$13:$D$128</definedName>
    <definedName name="ALMARGIN">[60]CABLERET!$D$7</definedName>
    <definedName name="ALPHA" localSheetId="0">#REF!</definedName>
    <definedName name="ALPHA">#REF!</definedName>
    <definedName name="Alw" localSheetId="0">#REF!</definedName>
    <definedName name="Alw">#REF!</definedName>
    <definedName name="alwarsump" localSheetId="0">#REF!</definedName>
    <definedName name="alwarsump">#REF!</definedName>
    <definedName name="Analysis" localSheetId="0">#REF!</definedName>
    <definedName name="Analysis">#REF!</definedName>
    <definedName name="anch" localSheetId="0">#REF!</definedName>
    <definedName name="anch">#REF!</definedName>
    <definedName name="anchalik" localSheetId="0">#REF!</definedName>
    <definedName name="anchalik">#REF!</definedName>
    <definedName name="anchor" localSheetId="0">#REF!</definedName>
    <definedName name="anchor">#REF!</definedName>
    <definedName name="angle" localSheetId="0">#REF!</definedName>
    <definedName name="angle">#REF!</definedName>
    <definedName name="anj" localSheetId="0">#REF!</definedName>
    <definedName name="anj">#REF!</definedName>
    <definedName name="annex7ll" localSheetId="0">#REF!</definedName>
    <definedName name="annex7ll">#REF!</definedName>
    <definedName name="annex7llsump" localSheetId="0">#REF!</definedName>
    <definedName name="annex7llsump">#REF!</definedName>
    <definedName name="annexsump7" localSheetId="0">#REF!</definedName>
    <definedName name="annexsump7">#REF!</definedName>
    <definedName name="annexsump7." localSheetId="0">#REF!</definedName>
    <definedName name="annexsump7.">#REF!</definedName>
    <definedName name="annexsump7.1" localSheetId="0">#REF!</definedName>
    <definedName name="annexsump7.1">#REF!</definedName>
    <definedName name="ANNX18" localSheetId="0">#REF!</definedName>
    <definedName name="ANNX18">#REF!</definedName>
    <definedName name="anscount" hidden="1">1</definedName>
    <definedName name="APLANT" localSheetId="0">#REF!</definedName>
    <definedName name="APLANT">#REF!</definedName>
    <definedName name="APPLI" localSheetId="0">#REF!</definedName>
    <definedName name="APPLI">#REF!</definedName>
    <definedName name="APR" localSheetId="6" hidden="1">{"form-D1",#N/A,FALSE,"FORM-D1";"form-D1_amt",#N/A,FALSE,"FORM-D1"}</definedName>
    <definedName name="APR" localSheetId="0" hidden="1">{"form-D1",#N/A,FALSE,"FORM-D1";"form-D1_amt",#N/A,FALSE,"FORM-D1"}</definedName>
    <definedName name="APR" hidden="1">{"form-D1",#N/A,FALSE,"FORM-D1";"form-D1_amt",#N/A,FALSE,"FORM-D1"}</definedName>
    <definedName name="april_qty" localSheetId="0">#REF!</definedName>
    <definedName name="april_qty">#REF!</definedName>
    <definedName name="aq" localSheetId="0">#REF!</definedName>
    <definedName name="aq">#REF!</definedName>
    <definedName name="ar" localSheetId="0">[61]ANALYSER!#REF!</definedName>
    <definedName name="ar">[61]ANALYSER!#REF!</definedName>
    <definedName name="Architect" localSheetId="0">#REF!</definedName>
    <definedName name="Architect">#REF!</definedName>
    <definedName name="area" localSheetId="0">[62]MixBed!#REF!</definedName>
    <definedName name="area">[62]MixBed!#REF!</definedName>
    <definedName name="AREA_CODE" localSheetId="0">#REF!</definedName>
    <definedName name="AREA_CODE">#REF!</definedName>
    <definedName name="area1" localSheetId="0">[62]MixBed!#REF!</definedName>
    <definedName name="area1">[62]MixBed!#REF!</definedName>
    <definedName name="ARGON">[49]PIPING!$U$6:$U$105</definedName>
    <definedName name="arunan">#N/A</definedName>
    <definedName name="asd" localSheetId="0">#REF!</definedName>
    <definedName name="asd">#REF!</definedName>
    <definedName name="asdf" localSheetId="0">[37]예가표!#REF!</definedName>
    <definedName name="asdf">[37]예가표!#REF!</definedName>
    <definedName name="asdfs" hidden="1">[38]Cash2!$G$16:$G$31</definedName>
    <definedName name="ASH" localSheetId="0">#REF!</definedName>
    <definedName name="ASH">#REF!</definedName>
    <definedName name="ASHOKA" localSheetId="0">#REF!</definedName>
    <definedName name="ASHOKA">#REF!</definedName>
    <definedName name="ASPAV" localSheetId="0">#REF!</definedName>
    <definedName name="ASPAV">#REF!</definedName>
    <definedName name="assdf" hidden="1">[38]Z!$T$179:$AH$179</definedName>
    <definedName name="At" localSheetId="0">#REF!</definedName>
    <definedName name="At">#REF!</definedName>
    <definedName name="Attachment_C_3" localSheetId="0">#REF!</definedName>
    <definedName name="Attachment_C_3">#REF!</definedName>
    <definedName name="autofill_data" localSheetId="0">#REF!</definedName>
    <definedName name="autofill_data">#REF!</definedName>
    <definedName name="AVIBRA">'[57]Cost of O &amp; O'!$F$8</definedName>
    <definedName name="aw" localSheetId="0">#REF!</definedName>
    <definedName name="aw">#REF!</definedName>
    <definedName name="B" localSheetId="0">#REF!</definedName>
    <definedName name="B">#REF!</definedName>
    <definedName name="B___0" localSheetId="0">#REF!</definedName>
    <definedName name="B___0">#REF!</definedName>
    <definedName name="B___13" localSheetId="0">#REF!</definedName>
    <definedName name="B___13">#REF!</definedName>
    <definedName name="b_dash" localSheetId="0">#REF!</definedName>
    <definedName name="b_dash">#REF!</definedName>
    <definedName name="B_FLG" localSheetId="0">#REF!</definedName>
    <definedName name="B_FLG">#REF!</definedName>
    <definedName name="back_pressure" localSheetId="0">#REF!</definedName>
    <definedName name="back_pressure">#REF!</definedName>
    <definedName name="BADWE" localSheetId="6">{#N/A,#N/A,FALSE,"mpph1";#N/A,#N/A,FALSE,"mpmseb";#N/A,#N/A,FALSE,"mpph2"}</definedName>
    <definedName name="BADWE" localSheetId="0">{#N/A,#N/A,FALSE,"mpph1";#N/A,#N/A,FALSE,"mpmseb";#N/A,#N/A,FALSE,"mpph2"}</definedName>
    <definedName name="BADWE">{#N/A,#N/A,FALSE,"mpph1";#N/A,#N/A,FALSE,"mpmseb";#N/A,#N/A,FALSE,"mpph2"}</definedName>
    <definedName name="ball" localSheetId="0">#REF!</definedName>
    <definedName name="ball">#REF!</definedName>
    <definedName name="BAS" localSheetId="0">#REF!</definedName>
    <definedName name="BAS">#REF!</definedName>
    <definedName name="BASE_PLATE" localSheetId="0">#REF!</definedName>
    <definedName name="BASE_PLATE">#REF!</definedName>
    <definedName name="baserate">[63]FINOLEX!$W$17</definedName>
    <definedName name="basew" localSheetId="0">#REF!</definedName>
    <definedName name="basew">#REF!</definedName>
    <definedName name="BATCH" localSheetId="0">#REF!</definedName>
    <definedName name="BATCH">#REF!</definedName>
    <definedName name="BATCH20" localSheetId="0">#REF!</definedName>
    <definedName name="BATCH20">#REF!</definedName>
    <definedName name="BATCH30" localSheetId="0">#REF!</definedName>
    <definedName name="BATCH30">#REF!</definedName>
    <definedName name="Batching_hot_mix_plant" localSheetId="0">[44]SOR!#REF!</definedName>
    <definedName name="Batching_hot_mix_plant">[44]SOR!#REF!</definedName>
    <definedName name="BBOF" localSheetId="0">#REF!</definedName>
    <definedName name="BBOF">#REF!</definedName>
    <definedName name="BC" localSheetId="0">#REF!</definedName>
    <definedName name="BC">#REF!</definedName>
    <definedName name="bcc" localSheetId="0">[13]ANAL!#REF!</definedName>
    <definedName name="bcc">[13]ANAL!#REF!</definedName>
    <definedName name="Bcw">[64]basdat!$D$5</definedName>
    <definedName name="BDCODE">#N/A</definedName>
    <definedName name="beee" localSheetId="0">#REF!</definedName>
    <definedName name="beee">#REF!</definedName>
    <definedName name="beegbegge" localSheetId="0">#REF!</definedName>
    <definedName name="beegbegge">#REF!</definedName>
    <definedName name="begbeg" localSheetId="0">#REF!</definedName>
    <definedName name="begbeg">#REF!</definedName>
    <definedName name="beta" localSheetId="0">#REF!</definedName>
    <definedName name="beta">#REF!</definedName>
    <definedName name="BGrP" localSheetId="0">#REF!</definedName>
    <definedName name="BGrP">#REF!</definedName>
    <definedName name="bheel" localSheetId="0">#REF!</definedName>
    <definedName name="bheel">#REF!</definedName>
    <definedName name="BHIS" localSheetId="0">#REF!</definedName>
    <definedName name="BHIS">#REF!</definedName>
    <definedName name="BIND" localSheetId="0">#REF!</definedName>
    <definedName name="BIND">#REF!</definedName>
    <definedName name="Bindingwire" localSheetId="0">#REF!</definedName>
    <definedName name="Bindingwire">#REF!</definedName>
    <definedName name="BIT" localSheetId="0">#REF!</definedName>
    <definedName name="BIT">#REF!</definedName>
    <definedName name="BITDIST" localSheetId="0">#REF!</definedName>
    <definedName name="BITDIST">#REF!</definedName>
    <definedName name="bkd" localSheetId="6" hidden="1">{"'Sheet1'!$L$16"}</definedName>
    <definedName name="bkd" localSheetId="0" hidden="1">{"'Sheet1'!$L$16"}</definedName>
    <definedName name="bkd" hidden="1">{"'Sheet1'!$L$16"}</definedName>
    <definedName name="BLACKH" localSheetId="0">#REF!</definedName>
    <definedName name="BLACKH">#REF!</definedName>
    <definedName name="Blank1" localSheetId="0">OR(ISBLANK(#REF!),ISBLANK(#REF!))</definedName>
    <definedName name="Blank1">OR(ISBLANK(#REF!),ISBLANK(#REF!))</definedName>
    <definedName name="Blank10">OR(ISBLANK([65]Collab!$D1),ISBLANK([65]Collab!$I1))</definedName>
    <definedName name="Blank11">OR(ISBLANK([65]Transport!$D1),ISBLANK([65]Transport!$G1))</definedName>
    <definedName name="Blank12">OR(ISBLANK('[65]Civil 1'!$D1),ISBLANK('[65]Civil 1'!$K1))</definedName>
    <definedName name="Blank13">OR(ISBLANK('[65]Civil 2'!$D1),ISBLANK('[65]Civil 2'!$K1))</definedName>
    <definedName name="Blank14">OR(ISBLANK('[65]Civil 3'!$D1),ISBLANK('[65]Civil 3'!$K1))</definedName>
    <definedName name="Blank15">OR(ISBLANK('[65]Site 1'!$D1),ISBLANK('[65]Site 1'!$K1))</definedName>
    <definedName name="Blank16">OR(ISBLANK('[65]Site 2'!$D1),ISBLANK('[65]Site 2'!$K1))</definedName>
    <definedName name="Blank17">OR(ISBLANK('[65]Site 3'!$D1),ISBLANK('[65]Site 3'!$K1))</definedName>
    <definedName name="Blank18">OR(ISBLANK('[65]Site Faci'!$D1),ISBLANK('[65]Site Faci'!$K1))</definedName>
    <definedName name="Blank19" localSheetId="0">OR(N([65]Cont!#REF!)=0,N([65]Cont!$G1)=0)</definedName>
    <definedName name="Blank19">OR(N([65]Cont!#REF!)=0,N([65]Cont!$G1)=0)</definedName>
    <definedName name="Blank20" localSheetId="0">OR(N([65]Cont!#REF!)=0,N([65]Cont!$M1)=0)</definedName>
    <definedName name="Blank20">OR(N([65]Cont!#REF!)=0,N([65]Cont!$M1)=0)</definedName>
    <definedName name="Blank21">OR(ISBLANK('[65]Engg-Exec-1'!$D1),ISBLANK('[65]Engg-Exec-1'!$H1))</definedName>
    <definedName name="Blank22">OR(ISBLANK('[65]Site-Precom-1'!$D1),ISBLANK('[65]Site-Precom-1'!$H1))</definedName>
    <definedName name="Blank23">OR(ISBLANK('[65]Site-Precom-Vendor'!$D1),ISBLANK('[65]Site-Precom-Vendor'!$I1))</definedName>
    <definedName name="Blank24">OR(ISBLANK('[65]Risk-Anal'!$D1),ISBLANK('[65]Risk-Anal'!$I1),ISBLANK('[65]Risk-Anal'!$J1),ISBLANK('[65]Risk-Anal'!$K1),ISBLANK('[65]Risk-Anal'!$L1))</definedName>
    <definedName name="Blank25" localSheetId="0">OR(N([65]Cont!#REF!)=0,N([65]Cont!$P1)=0)</definedName>
    <definedName name="Blank25">OR(N([65]Cont!#REF!)=0,N([65]Cont!$P1)=0)</definedName>
    <definedName name="Block01_1" localSheetId="0">#REF!</definedName>
    <definedName name="Block01_1">#REF!</definedName>
    <definedName name="Block02" localSheetId="0">'[66]form-c4'!#REF!</definedName>
    <definedName name="Block02">'[66]form-c4'!#REF!</definedName>
    <definedName name="Block13">OR(ISBLANK('[65]Civil 2'!$D1),ISBLANK('[65]Civil 2'!$K1))</definedName>
    <definedName name="bm" localSheetId="6" hidden="1">{"'Sheet1'!$L$16"}</definedName>
    <definedName name="bm" localSheetId="0" hidden="1">{"'Sheet1'!$L$16"}</definedName>
    <definedName name="bm" hidden="1">{"'Sheet1'!$L$16"}</definedName>
    <definedName name="bn" localSheetId="6" hidden="1">{"'Sheet1'!$L$16"}</definedName>
    <definedName name="bn" localSheetId="0" hidden="1">{"'Sheet1'!$L$16"}</definedName>
    <definedName name="bn" hidden="1">{"'Sheet1'!$L$16"}</definedName>
    <definedName name="bol" localSheetId="0">#REF!</definedName>
    <definedName name="bol">#REF!</definedName>
    <definedName name="Bold">'[46]RA Civil'!$E$30</definedName>
    <definedName name="BOLT" localSheetId="0">#REF!</definedName>
    <definedName name="BOLT">#REF!</definedName>
    <definedName name="boml" localSheetId="0">#REF!</definedName>
    <definedName name="boml">#REF!</definedName>
    <definedName name="Bonus_E" localSheetId="0">'[67]SITE OVERHEADS'!#REF!</definedName>
    <definedName name="Bonus_E">'[67]SITE OVERHEADS'!#REF!</definedName>
    <definedName name="BOQ" localSheetId="0">#REF!</definedName>
    <definedName name="BOQ">#REF!</definedName>
    <definedName name="BORE_HOLE_DATA" localSheetId="0">#REF!</definedName>
    <definedName name="BORE_HOLE_DATA">#REF!</definedName>
    <definedName name="BOSS" localSheetId="0">#REF!</definedName>
    <definedName name="BOSS">#REF!</definedName>
    <definedName name="botl" localSheetId="0">#REF!</definedName>
    <definedName name="botl">#REF!</definedName>
    <definedName name="botn" localSheetId="0">#REF!</definedName>
    <definedName name="botn">#REF!</definedName>
    <definedName name="BOULD" localSheetId="0">#REF!</definedName>
    <definedName name="BOULD">#REF!</definedName>
    <definedName name="BOX" localSheetId="0">#REF!</definedName>
    <definedName name="BOX">#REF!</definedName>
    <definedName name="bp" localSheetId="0">[68]BP!#REF!</definedName>
    <definedName name="bp">[68]BP!#REF!</definedName>
    <definedName name="Breaks" localSheetId="0">#REF!</definedName>
    <definedName name="Breaks">#REF!</definedName>
    <definedName name="BRIBAT">'[46]RA Civil'!$E$38</definedName>
    <definedName name="BRICKS" localSheetId="0">#REF!</definedName>
    <definedName name="BRICKS">#REF!</definedName>
    <definedName name="BROM" localSheetId="0">#REF!</definedName>
    <definedName name="BROM">#REF!</definedName>
    <definedName name="broom" localSheetId="0">#REF!</definedName>
    <definedName name="broom">#REF!</definedName>
    <definedName name="btoe" localSheetId="0">#REF!</definedName>
    <definedName name="btoe">#REF!</definedName>
    <definedName name="bua" localSheetId="0">#REF!</definedName>
    <definedName name="bua">#REF!</definedName>
    <definedName name="BUDDHA" localSheetId="0">#REF!</definedName>
    <definedName name="BUDDHA">#REF!</definedName>
    <definedName name="building">'[69]DETAILED  BOQ'!$A$2</definedName>
    <definedName name="building___0" localSheetId="0">#REF!</definedName>
    <definedName name="building___0">#REF!</definedName>
    <definedName name="building___11" localSheetId="0">#REF!</definedName>
    <definedName name="building___11">#REF!</definedName>
    <definedName name="building___12" localSheetId="0">#REF!</definedName>
    <definedName name="building___12">#REF!</definedName>
    <definedName name="BuiltIn_Print_Area___0" localSheetId="0">#REF!</definedName>
    <definedName name="BuiltIn_Print_Area___0">#REF!</definedName>
    <definedName name="BuiltIn_Print_Area___0___0___0___0___0" localSheetId="0">[70]procurement!#REF!</definedName>
    <definedName name="BuiltIn_Print_Area___0___0___0___0___0">[70]procurement!#REF!</definedName>
    <definedName name="BuiltIn_Print_Area___0___0___0___0___0___0" localSheetId="0">#REF!</definedName>
    <definedName name="BuiltIn_Print_Area___0___0___0___0___0___0">#REF!</definedName>
    <definedName name="BuiltIn_Print_Titles___0">#N/A</definedName>
    <definedName name="BuiltIn_Print_Titles___0___0___0___0" localSheetId="0">#REF!</definedName>
    <definedName name="BuiltIn_Print_Titles___0___0___0___0">#REF!</definedName>
    <definedName name="butterfly" localSheetId="0">#REF!</definedName>
    <definedName name="butterfly">#REF!</definedName>
    <definedName name="bw" localSheetId="0">#REF!</definedName>
    <definedName name="bw">#REF!</definedName>
    <definedName name="bwf" localSheetId="0">#REF!</definedName>
    <definedName name="bwf">#REF!</definedName>
    <definedName name="bwfbfwb" localSheetId="0">#REF!</definedName>
    <definedName name="bwfbfwb">#REF!</definedName>
    <definedName name="BWIRE" localSheetId="0">#REF!</definedName>
    <definedName name="BWIRE">#REF!</definedName>
    <definedName name="BWORK" localSheetId="0">#REF!</definedName>
    <definedName name="BWORK">#REF!</definedName>
    <definedName name="Bx" localSheetId="0">#REF!</definedName>
    <definedName name="Bx">#REF!</definedName>
    <definedName name="Bx___0" localSheetId="0">#REF!</definedName>
    <definedName name="Bx___0">#REF!</definedName>
    <definedName name="Bx___13" localSheetId="0">#REF!</definedName>
    <definedName name="Bx___13">#REF!</definedName>
    <definedName name="C_">#N/A</definedName>
    <definedName name="c_margin" localSheetId="0">#REF!</definedName>
    <definedName name="c_margin">#REF!</definedName>
    <definedName name="ca">[71]INPUT!$G$127*1.5</definedName>
    <definedName name="ca0" localSheetId="0">#REF!</definedName>
    <definedName name="ca0">#REF!</definedName>
    <definedName name="ca10.3" localSheetId="0">#REF!</definedName>
    <definedName name="ca10.3">#REF!</definedName>
    <definedName name="ca11.3" localSheetId="0">#REF!</definedName>
    <definedName name="ca11.3">#REF!</definedName>
    <definedName name="ca12.3" localSheetId="0">#REF!</definedName>
    <definedName name="ca12.3">#REF!</definedName>
    <definedName name="ca13.3" localSheetId="0">#REF!</definedName>
    <definedName name="ca13.3">#REF!</definedName>
    <definedName name="ca14.3" localSheetId="0">#REF!</definedName>
    <definedName name="ca14.3">#REF!</definedName>
    <definedName name="ca15.3" localSheetId="0">#REF!</definedName>
    <definedName name="ca15.3">#REF!</definedName>
    <definedName name="ca16.3" localSheetId="0">#REF!</definedName>
    <definedName name="ca16.3">#REF!</definedName>
    <definedName name="ca17.3" localSheetId="0">#REF!</definedName>
    <definedName name="ca17.3">#REF!</definedName>
    <definedName name="ca18.3" localSheetId="0">#REF!</definedName>
    <definedName name="ca18.3">#REF!</definedName>
    <definedName name="ca19.3" localSheetId="0">#REF!</definedName>
    <definedName name="ca19.3">#REF!</definedName>
    <definedName name="ca20.3" localSheetId="0">#REF!</definedName>
    <definedName name="ca20.3">#REF!</definedName>
    <definedName name="ca3.3" localSheetId="0">#REF!</definedName>
    <definedName name="ca3.3">#REF!</definedName>
    <definedName name="ca4.3" localSheetId="0">#REF!</definedName>
    <definedName name="ca4.3">#REF!</definedName>
    <definedName name="ca5.3" localSheetId="0">#REF!</definedName>
    <definedName name="ca5.3">#REF!</definedName>
    <definedName name="ca6.3" localSheetId="0">#REF!</definedName>
    <definedName name="ca6.3">#REF!</definedName>
    <definedName name="ca7.3" localSheetId="0">#REF!</definedName>
    <definedName name="ca7.3">#REF!</definedName>
    <definedName name="ca8.3" localSheetId="0">#REF!</definedName>
    <definedName name="ca8.3">#REF!</definedName>
    <definedName name="ca9.3" localSheetId="0">#REF!</definedName>
    <definedName name="ca9.3">#REF!</definedName>
    <definedName name="cable">[60]CABLERET!$B$13:$B$128</definedName>
    <definedName name="CABLE_A">'[72]LOCAL RATES'!$B$5:$G$19</definedName>
    <definedName name="CABLE_G">'[72]LOCAL RATES'!$A$5:$H$18</definedName>
    <definedName name="CABLE1" localSheetId="0">#REF!</definedName>
    <definedName name="CABLE1">#REF!</definedName>
    <definedName name="CalcAgencyPrice" localSheetId="0">#REF!</definedName>
    <definedName name="CalcAgencyPrice">#REF!</definedName>
    <definedName name="cant" localSheetId="0">'[73]Staff Acco.'!#REF!</definedName>
    <definedName name="cant">'[73]Staff Acco.'!#REF!</definedName>
    <definedName name="CAP" localSheetId="0">#REF!</definedName>
    <definedName name="CAP">#REF!</definedName>
    <definedName name="CAPAPR" localSheetId="0">#REF!</definedName>
    <definedName name="CAPAPR">#REF!</definedName>
    <definedName name="CAPAUG" localSheetId="0">#REF!</definedName>
    <definedName name="CAPAUG">#REF!</definedName>
    <definedName name="CAPDEC" localSheetId="0">#REF!</definedName>
    <definedName name="CAPDEC">#REF!</definedName>
    <definedName name="CAPFEB" localSheetId="0">#REF!</definedName>
    <definedName name="CAPFEB">#REF!</definedName>
    <definedName name="capital" localSheetId="0">#REF!</definedName>
    <definedName name="capital">#REF!</definedName>
    <definedName name="CAPITALA" localSheetId="0">#REF!</definedName>
    <definedName name="CAPITALA">#REF!</definedName>
    <definedName name="CAPJAN" localSheetId="0">#REF!</definedName>
    <definedName name="CAPJAN">#REF!</definedName>
    <definedName name="CAPJUL" localSheetId="0">#REF!</definedName>
    <definedName name="CAPJUL">#REF!</definedName>
    <definedName name="CAPJUN" localSheetId="0">#REF!</definedName>
    <definedName name="CAPJUN">#REF!</definedName>
    <definedName name="CAPMAR" localSheetId="0">#REF!</definedName>
    <definedName name="CAPMAR">#REF!</definedName>
    <definedName name="CAPMAY" localSheetId="0">#REF!</definedName>
    <definedName name="CAPMAY">#REF!</definedName>
    <definedName name="CAPNOV" localSheetId="0">#REF!</definedName>
    <definedName name="CAPNOV">#REF!</definedName>
    <definedName name="CAPOCT" localSheetId="0">#REF!</definedName>
    <definedName name="CAPOCT">#REF!</definedName>
    <definedName name="CAPSEP" localSheetId="0">#REF!</definedName>
    <definedName name="CAPSEP">#REF!</definedName>
    <definedName name="CAR" localSheetId="0">#REF!</definedName>
    <definedName name="CAR">#REF!</definedName>
    <definedName name="carpet" localSheetId="0">#REF!</definedName>
    <definedName name="carpet">#REF!</definedName>
    <definedName name="carpet___0" localSheetId="0">#REF!</definedName>
    <definedName name="carpet___0">#REF!</definedName>
    <definedName name="carpet___11" localSheetId="0">#REF!</definedName>
    <definedName name="carpet___11">#REF!</definedName>
    <definedName name="carpet___12" localSheetId="0">#REF!</definedName>
    <definedName name="carpet___12">#REF!</definedName>
    <definedName name="cash" localSheetId="6" hidden="1">{"'Sheet1'!$A$4386:$N$4591"}</definedName>
    <definedName name="cash" localSheetId="0" hidden="1">{"'Sheet1'!$A$4386:$N$4591"}</definedName>
    <definedName name="cash" hidden="1">{"'Sheet1'!$A$4386:$N$4591"}</definedName>
    <definedName name="cc">'[74]purpose&amp;input'!$E$143:'[74]purpose&amp;input'!$F$143</definedName>
    <definedName name="CCBP" localSheetId="0">#REF!</definedName>
    <definedName name="CCBP">#REF!</definedName>
    <definedName name="cccc">'[46]RA Civil'!$E$57</definedName>
    <definedName name="CCRUSH" localSheetId="0">#REF!</definedName>
    <definedName name="CCRUSH">#REF!</definedName>
    <definedName name="cdds" localSheetId="0">#REF!</definedName>
    <definedName name="cdds">#REF!</definedName>
    <definedName name="CDOZ" localSheetId="0">#REF!</definedName>
    <definedName name="CDOZ">#REF!</definedName>
    <definedName name="cdsdim">[75]csdim!$A$2:$A$1375</definedName>
    <definedName name="cdsloadrange">[75]cdsload!$A$3:$A$70</definedName>
    <definedName name="CDT" localSheetId="0">#REF!</definedName>
    <definedName name="CDT">#REF!</definedName>
    <definedName name="CDWSSM">[76]R2!$H$21:$H$27</definedName>
    <definedName name="CDWSSP">[76]R2!$I$21:$I$27</definedName>
    <definedName name="CE" localSheetId="0">#REF!</definedName>
    <definedName name="CE">#REF!</definedName>
    <definedName name="cem" localSheetId="0">#REF!</definedName>
    <definedName name="cem">#REF!</definedName>
    <definedName name="Cement" localSheetId="0">#REF!</definedName>
    <definedName name="Cement">#REF!</definedName>
    <definedName name="cementpaint" localSheetId="0">#REF!</definedName>
    <definedName name="cementpaint">#REF!</definedName>
    <definedName name="CEXC" localSheetId="0">#REF!</definedName>
    <definedName name="CEXC">#REF!</definedName>
    <definedName name="CFTi">'[46]RA Civil'!$E$41</definedName>
    <definedName name="CGRD" localSheetId="0">#REF!</definedName>
    <definedName name="CGRD">#REF!</definedName>
    <definedName name="CGW" localSheetId="0">#REF!</definedName>
    <definedName name="CGW">#REF!</definedName>
    <definedName name="CHAINAGE" localSheetId="0">#REF!</definedName>
    <definedName name="CHAINAGE">#REF!</definedName>
    <definedName name="CHAINAGEM">[77]HYDRAULICS!$H$2</definedName>
    <definedName name="Chandramauli" localSheetId="0">#REF!</definedName>
    <definedName name="Chandramauli">#REF!</definedName>
    <definedName name="chandramauli1" localSheetId="0">#REF!</definedName>
    <definedName name="chandramauli1">#REF!</definedName>
    <definedName name="CHANDRAMAULI2" localSheetId="0">[78]FACE!#REF!</definedName>
    <definedName name="CHANDRAMAULI2">[78]FACE!#REF!</definedName>
    <definedName name="chandramauli3" localSheetId="0">#REF!</definedName>
    <definedName name="chandramauli3">#REF!</definedName>
    <definedName name="Charges_of_road_roller" localSheetId="0">[44]SOR!#REF!</definedName>
    <definedName name="Charges_of_road_roller">[44]SOR!#REF!</definedName>
    <definedName name="check" localSheetId="0">#REF!</definedName>
    <definedName name="check">#REF!</definedName>
    <definedName name="checked" localSheetId="0">#REF!</definedName>
    <definedName name="checked">#REF!</definedName>
    <definedName name="CHMP" localSheetId="0">#REF!</definedName>
    <definedName name="CHMP">#REF!</definedName>
    <definedName name="chsdim">[75]csdim!$A$1376:$A$2509</definedName>
    <definedName name="chsloadrange">[75]chsload!$A$3:$A$62</definedName>
    <definedName name="CHW" localSheetId="0">#REF!</definedName>
    <definedName name="CHW">#REF!</definedName>
    <definedName name="CJCB" localSheetId="0">#REF!</definedName>
    <definedName name="CJCB">#REF!</definedName>
    <definedName name="ck" localSheetId="0">#REF!</definedName>
    <definedName name="ck">#REF!</definedName>
    <definedName name="cl">150</definedName>
    <definedName name="Class_end" localSheetId="0">[65]Ranges!#REF!</definedName>
    <definedName name="Class_end">[65]Ranges!#REF!</definedName>
    <definedName name="Class_start" localSheetId="0">[65]Ranges!#REF!</definedName>
    <definedName name="Class_start">[65]Ranges!#REF!</definedName>
    <definedName name="CLAY" localSheetId="0">#REF!</definedName>
    <definedName name="CLAY">#REF!</definedName>
    <definedName name="CLEAR">[79]!CLEAR</definedName>
    <definedName name="clearspan1" localSheetId="0">[78]FACE!#REF!</definedName>
    <definedName name="clearspan1">[78]FACE!#REF!</definedName>
    <definedName name="clearspan11" localSheetId="0">#REF!</definedName>
    <definedName name="clearspan11">#REF!</definedName>
    <definedName name="CLOAD" localSheetId="0">#REF!</definedName>
    <definedName name="CLOAD">#REF!</definedName>
    <definedName name="cmain" localSheetId="0">#REF!</definedName>
    <definedName name="cmain">#REF!</definedName>
    <definedName name="CMIX" localSheetId="0">#REF!</definedName>
    <definedName name="CMIX">#REF!</definedName>
    <definedName name="cmort3">'[22]Rates Basic'!$D$21</definedName>
    <definedName name="CmpJakOpo" localSheetId="0">#REF!</definedName>
    <definedName name="CmpJakOpo">#REF!</definedName>
    <definedName name="cn" localSheetId="6" hidden="1">{"'Sheet1'!$L$16"}</definedName>
    <definedName name="cn" localSheetId="0" hidden="1">{"'Sheet1'!$L$16"}</definedName>
    <definedName name="cn" hidden="1">{"'Sheet1'!$L$16"}</definedName>
    <definedName name="cnvert">#N/A</definedName>
    <definedName name="COARSE" localSheetId="0">#REF!</definedName>
    <definedName name="COARSE">#REF!</definedName>
    <definedName name="Coarsesand" localSheetId="0">#REF!</definedName>
    <definedName name="Coarsesand">#REF!</definedName>
    <definedName name="coat" localSheetId="0">#REF!</definedName>
    <definedName name="coat">#REF!</definedName>
    <definedName name="Code">[49]PIPING!$AI$7:$AI$221</definedName>
    <definedName name="CODES">[76]R2!$C$39:$C$86</definedName>
    <definedName name="col" localSheetId="0">#REF!</definedName>
    <definedName name="col">#REF!</definedName>
    <definedName name="col___0" localSheetId="0">#REF!</definedName>
    <definedName name="col___0">#REF!</definedName>
    <definedName name="col___11" localSheetId="0">#REF!</definedName>
    <definedName name="col___11">#REF!</definedName>
    <definedName name="col___12" localSheetId="0">#REF!</definedName>
    <definedName name="col___12">#REF!</definedName>
    <definedName name="Collaborator" localSheetId="0">[65]User!#REF!</definedName>
    <definedName name="Collaborator">[65]User!#REF!</definedName>
    <definedName name="Columns" localSheetId="0">#REF!</definedName>
    <definedName name="Columns">#REF!</definedName>
    <definedName name="COM" localSheetId="0">#REF!</definedName>
    <definedName name="COM">#REF!</definedName>
    <definedName name="Commission" localSheetId="0">#REF!</definedName>
    <definedName name="Commission">#REF!</definedName>
    <definedName name="COMMPART">[75]CLAMP!$A$2:$D$605</definedName>
    <definedName name="COMP" localSheetId="0">#REF!</definedName>
    <definedName name="COMP">#REF!</definedName>
    <definedName name="Company" localSheetId="0">#REF!</definedName>
    <definedName name="Company">#REF!</definedName>
    <definedName name="COMPARISON" localSheetId="6">{#N/A,#N/A,FALSE,"mpph1";#N/A,#N/A,FALSE,"mpmseb";#N/A,#N/A,FALSE,"mpph2"}</definedName>
    <definedName name="COMPARISON" localSheetId="0">{#N/A,#N/A,FALSE,"mpph1";#N/A,#N/A,FALSE,"mpmseb";#N/A,#N/A,FALSE,"mpph2"}</definedName>
    <definedName name="COMPARISON">{#N/A,#N/A,FALSE,"mpph1";#N/A,#N/A,FALSE,"mpmseb";#N/A,#N/A,FALSE,"mpph2"}</definedName>
    <definedName name="ConBlks">'[80]RA Civil'!$E$39</definedName>
    <definedName name="conc_dens" localSheetId="0">#REF!</definedName>
    <definedName name="conc_dens">#REF!</definedName>
    <definedName name="conden" localSheetId="0">#REF!</definedName>
    <definedName name="conden">#REF!</definedName>
    <definedName name="condition" localSheetId="6" hidden="1">{"'장비'!$A$3:$M$12"}</definedName>
    <definedName name="condition" localSheetId="0" hidden="1">{"'장비'!$A$3:$M$12"}</definedName>
    <definedName name="condition" hidden="1">{"'장비'!$A$3:$M$12"}</definedName>
    <definedName name="CONDUIT" localSheetId="0">#REF!</definedName>
    <definedName name="CONDUIT">#REF!</definedName>
    <definedName name="CONT" localSheetId="0">#REF!</definedName>
    <definedName name="CONT">#REF!</definedName>
    <definedName name="CONT1" localSheetId="0">#REF!</definedName>
    <definedName name="CONT1">#REF!</definedName>
    <definedName name="Convent." localSheetId="0">#REF!</definedName>
    <definedName name="Convent.">#REF!</definedName>
    <definedName name="COS" localSheetId="0">#REF!</definedName>
    <definedName name="COS">#REF!</definedName>
    <definedName name="Cost_for_10_Hp_Hr." localSheetId="0">[44]SOR!#REF!</definedName>
    <definedName name="Cost_for_10_Hp_Hr.">[44]SOR!#REF!</definedName>
    <definedName name="Cost_of_water_including_filling_the_tanker" localSheetId="0">[44]SOR!#REF!</definedName>
    <definedName name="Cost_of_water_including_filling_the_tanker">[44]SOR!#REF!</definedName>
    <definedName name="costcod" localSheetId="0">#REF!</definedName>
    <definedName name="costcod">#REF!</definedName>
    <definedName name="costcode" localSheetId="0">#REF!</definedName>
    <definedName name="costcode">#REF!</definedName>
    <definedName name="costing" localSheetId="0">#REF!</definedName>
    <definedName name="costing">#REF!</definedName>
    <definedName name="COU" localSheetId="0">#REF!</definedName>
    <definedName name="COU">#REF!</definedName>
    <definedName name="COU___0" localSheetId="0">#REF!</definedName>
    <definedName name="COU___0">#REF!</definedName>
    <definedName name="COU___13" localSheetId="0">#REF!</definedName>
    <definedName name="COU___13">#REF!</definedName>
    <definedName name="Country">'[81]GM 000'!$I$4</definedName>
    <definedName name="Cover_blocks" localSheetId="0">[44]SOR!#REF!</definedName>
    <definedName name="Cover_blocks">[44]SOR!#REF!</definedName>
    <definedName name="CPFM" localSheetId="0">#REF!</definedName>
    <definedName name="CPFM">#REF!</definedName>
    <definedName name="CPFS" localSheetId="0">#REF!</definedName>
    <definedName name="CPFS">#REF!</definedName>
    <definedName name="CPHEEO" localSheetId="0">'[82]boq ht'!#REF!</definedName>
    <definedName name="CPHEEO">'[82]boq ht'!#REF!</definedName>
    <definedName name="CPLG" localSheetId="0">#REF!</definedName>
    <definedName name="CPLG">#REF!</definedName>
    <definedName name="CPM" localSheetId="0">#REF!</definedName>
    <definedName name="CPM">#REF!</definedName>
    <definedName name="CPUMP" localSheetId="0">#REF!</definedName>
    <definedName name="CPUMP">#REF!</definedName>
    <definedName name="CP새단가" localSheetId="0">#REF!</definedName>
    <definedName name="CP새단가">#REF!</definedName>
    <definedName name="_xlnm.Criteria">[83]八幡!$L$200</definedName>
    <definedName name="Criteria_MI" localSheetId="0">[84]estm_mech!#REF!</definedName>
    <definedName name="Criteria_MI">[84]estm_mech!#REF!</definedName>
    <definedName name="CRMB60" localSheetId="0">#REF!</definedName>
    <definedName name="CRMB60">#REF!</definedName>
    <definedName name="CRUSH" localSheetId="0">#REF!</definedName>
    <definedName name="CRUSH">#REF!</definedName>
    <definedName name="crush_s" localSheetId="0">#REF!</definedName>
    <definedName name="crush_s">#REF!</definedName>
    <definedName name="CRUSH1" localSheetId="0">#REF!</definedName>
    <definedName name="CRUSH1">#REF!</definedName>
    <definedName name="CRUSH2" localSheetId="0">#REF!</definedName>
    <definedName name="CRUSH2">#REF!</definedName>
    <definedName name="Cs" localSheetId="0">#REF!</definedName>
    <definedName name="Cs">#REF!</definedName>
    <definedName name="Cs___0" localSheetId="0">#REF!</definedName>
    <definedName name="Cs___0">#REF!</definedName>
    <definedName name="Cs___13" localSheetId="0">#REF!</definedName>
    <definedName name="Cs___13">#REF!</definedName>
    <definedName name="CSAND" localSheetId="0">#REF!</definedName>
    <definedName name="CSAND">#REF!</definedName>
    <definedName name="CSCP" localSheetId="0">#REF!</definedName>
    <definedName name="CSCP">#REF!</definedName>
    <definedName name="CSFP" localSheetId="0">#REF!</definedName>
    <definedName name="CSFP">#REF!</definedName>
    <definedName name="CSPREAD" localSheetId="0">#REF!</definedName>
    <definedName name="CSPREAD">#REF!</definedName>
    <definedName name="CSWP" localSheetId="0">#REF!</definedName>
    <definedName name="CSWP">#REF!</definedName>
    <definedName name="CTIP10" localSheetId="0">#REF!</definedName>
    <definedName name="CTIP10">#REF!</definedName>
    <definedName name="CTIP20" localSheetId="0">#REF!</definedName>
    <definedName name="CTIP20">#REF!</definedName>
    <definedName name="CTM" localSheetId="0">#REF!</definedName>
    <definedName name="CTM">#REF!</definedName>
    <definedName name="CTROL" localSheetId="0">#REF!</definedName>
    <definedName name="CTROL">#REF!</definedName>
    <definedName name="cu0" localSheetId="0">#REF!</definedName>
    <definedName name="cu0">#REF!</definedName>
    <definedName name="cu10.3" localSheetId="0">#REF!</definedName>
    <definedName name="cu10.3">#REF!</definedName>
    <definedName name="cu11.3" localSheetId="0">#REF!</definedName>
    <definedName name="cu11.3">#REF!</definedName>
    <definedName name="cu12.3" localSheetId="0">#REF!</definedName>
    <definedName name="cu12.3">#REF!</definedName>
    <definedName name="cu13.3" localSheetId="0">#REF!</definedName>
    <definedName name="cu13.3">#REF!</definedName>
    <definedName name="cu14.3" localSheetId="0">#REF!</definedName>
    <definedName name="cu14.3">#REF!</definedName>
    <definedName name="cu15.3" localSheetId="0">#REF!</definedName>
    <definedName name="cu15.3">#REF!</definedName>
    <definedName name="cu16.3" localSheetId="0">#REF!</definedName>
    <definedName name="cu16.3">#REF!</definedName>
    <definedName name="cu17.3" localSheetId="0">#REF!</definedName>
    <definedName name="cu17.3">#REF!</definedName>
    <definedName name="cu18.3" localSheetId="0">#REF!</definedName>
    <definedName name="cu18.3">#REF!</definedName>
    <definedName name="cu19.3" localSheetId="0">#REF!</definedName>
    <definedName name="cu19.3">#REF!</definedName>
    <definedName name="cu20.3" localSheetId="0">#REF!</definedName>
    <definedName name="cu20.3">#REF!</definedName>
    <definedName name="cu3.3" localSheetId="0">#REF!</definedName>
    <definedName name="cu3.3">#REF!</definedName>
    <definedName name="cu4.3" localSheetId="0">#REF!</definedName>
    <definedName name="cu4.3">#REF!</definedName>
    <definedName name="cu5.3" localSheetId="0">#REF!</definedName>
    <definedName name="cu5.3">#REF!</definedName>
    <definedName name="cu6.3" localSheetId="0">#REF!</definedName>
    <definedName name="cu6.3">#REF!</definedName>
    <definedName name="cu7.3" localSheetId="0">#REF!</definedName>
    <definedName name="cu7.3">#REF!</definedName>
    <definedName name="cu8.3" localSheetId="0">#REF!</definedName>
    <definedName name="cu8.3">#REF!</definedName>
    <definedName name="cu9.3" localSheetId="0">#REF!</definedName>
    <definedName name="cu9.3">#REF!</definedName>
    <definedName name="CUDENSITY">[60]CABLERET!$B$9</definedName>
    <definedName name="cuload">[60]CABLERET!$E$13:$E$128</definedName>
    <definedName name="CUMARGIN">[60]CABLERET!$E$7</definedName>
    <definedName name="cummeas_may1006" localSheetId="0">#REF!</definedName>
    <definedName name="cummeas_may1006">#REF!</definedName>
    <definedName name="cummeas_up_to_mar" localSheetId="0">#REF!</definedName>
    <definedName name="cummeas_up_to_mar">#REF!</definedName>
    <definedName name="current1" localSheetId="0">#REF!</definedName>
    <definedName name="current1">#REF!</definedName>
    <definedName name="current2" localSheetId="0">#REF!</definedName>
    <definedName name="current2">#REF!</definedName>
    <definedName name="current3" localSheetId="0">#REF!</definedName>
    <definedName name="current3">#REF!</definedName>
    <definedName name="current4" localSheetId="0">#REF!</definedName>
    <definedName name="current4">#REF!</definedName>
    <definedName name="current5" localSheetId="0">#REF!</definedName>
    <definedName name="current5">#REF!</definedName>
    <definedName name="cutstone" localSheetId="0">#REF!</definedName>
    <definedName name="cutstone">#REF!</definedName>
    <definedName name="cvr" localSheetId="0">#REF!</definedName>
    <definedName name="cvr">#REF!</definedName>
    <definedName name="cvrheel" localSheetId="0">#REF!</definedName>
    <definedName name="cvrheel">#REF!</definedName>
    <definedName name="CVROL" localSheetId="0">#REF!</definedName>
    <definedName name="CVROL">#REF!</definedName>
    <definedName name="cvrtoe" localSheetId="0">#REF!</definedName>
    <definedName name="cvrtoe">#REF!</definedName>
    <definedName name="cvsdim">[75]csdim!$A$2510:$A$3147</definedName>
    <definedName name="cvsloadrange">[75]cvsload!$A$3:$A$66</definedName>
    <definedName name="cw">20</definedName>
    <definedName name="CWMM" localSheetId="0">#REF!</definedName>
    <definedName name="CWMM">#REF!</definedName>
    <definedName name="CWTi">'[46]RA Civil'!$E$42</definedName>
    <definedName name="czvnzcvnz" localSheetId="0">#REF!</definedName>
    <definedName name="czvnzcvnz">#REF!</definedName>
    <definedName name="d" localSheetId="0">#REF!</definedName>
    <definedName name="d">#REF!</definedName>
    <definedName name="d._Staging_to_keep_deflactometer___hire_charges_of_deflectometer" localSheetId="0">[44]SOR!#REF!</definedName>
    <definedName name="d._Staging_to_keep_deflactometer___hire_charges_of_deflectometer">[44]SOR!#REF!</definedName>
    <definedName name="D.L.R.B.___Km.8.395_of_Left_Main_Canal" localSheetId="0">#REF!</definedName>
    <definedName name="D.L.R.B.___Km.8.395_of_Left_Main_Canal">#REF!</definedName>
    <definedName name="D_" localSheetId="0">#REF!</definedName>
    <definedName name="D_">#REF!</definedName>
    <definedName name="d___0" localSheetId="0">#REF!</definedName>
    <definedName name="d___0">#REF!</definedName>
    <definedName name="d___13" localSheetId="0">#REF!</definedName>
    <definedName name="d___13">#REF!</definedName>
    <definedName name="d_jp" localSheetId="6" hidden="1">{"'Sheet1'!$A$4386:$N$4591"}</definedName>
    <definedName name="d_jp" localSheetId="0" hidden="1">{"'Sheet1'!$A$4386:$N$4591"}</definedName>
    <definedName name="d_jp" hidden="1">{"'Sheet1'!$A$4386:$N$4591"}</definedName>
    <definedName name="D_T">'[85]Discom Details'!$F$721</definedName>
    <definedName name="D65536A1" localSheetId="0">#REF!</definedName>
    <definedName name="D65536A1">#REF!</definedName>
    <definedName name="DA">[49]PIPING!$W$6:$W$105</definedName>
    <definedName name="DAGG" localSheetId="0">#REF!</definedName>
    <definedName name="DAGG">#REF!</definedName>
    <definedName name="dara" localSheetId="0">#REF!</definedName>
    <definedName name="dara">#REF!</definedName>
    <definedName name="DaRWk1" localSheetId="0">#REF!</definedName>
    <definedName name="DaRWk1">#REF!</definedName>
    <definedName name="DaRWk10" localSheetId="0">#REF!</definedName>
    <definedName name="DaRWk10">#REF!</definedName>
    <definedName name="DaRWk11" localSheetId="0">#REF!</definedName>
    <definedName name="DaRWk11">#REF!</definedName>
    <definedName name="DaRWk12" localSheetId="0">#REF!</definedName>
    <definedName name="DaRWk12">#REF!</definedName>
    <definedName name="DaRWk2" localSheetId="0">#REF!</definedName>
    <definedName name="DaRWk2">#REF!</definedName>
    <definedName name="DaRWk3" localSheetId="0">#REF!</definedName>
    <definedName name="DaRWk3">#REF!</definedName>
    <definedName name="DaRWk4" localSheetId="0">#REF!</definedName>
    <definedName name="DaRWk4">#REF!</definedName>
    <definedName name="DaRWk5" localSheetId="0">#REF!</definedName>
    <definedName name="DaRWk5">#REF!</definedName>
    <definedName name="DaRWk6" localSheetId="0">#REF!</definedName>
    <definedName name="DaRWk6">#REF!</definedName>
    <definedName name="DaRWk8" localSheetId="0">#REF!</definedName>
    <definedName name="DaRWk8">#REF!</definedName>
    <definedName name="DaRwk9" localSheetId="0">#REF!</definedName>
    <definedName name="DaRwk9">#REF!</definedName>
    <definedName name="dasdfds" localSheetId="0">#REF!</definedName>
    <definedName name="dasdfds">#REF!</definedName>
    <definedName name="DASP" localSheetId="0">#REF!</definedName>
    <definedName name="DASP">#REF!</definedName>
    <definedName name="data" localSheetId="0">#REF!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[87]DATA!$A$4:$AZ$54</definedName>
    <definedName name="DATA1" localSheetId="0">#REF!</definedName>
    <definedName name="DATA1">#REF!</definedName>
    <definedName name="data2" localSheetId="0">#REF!</definedName>
    <definedName name="data2">#REF!</definedName>
    <definedName name="_xlnm.Database" localSheetId="0">#REF!</definedName>
    <definedName name="_xlnm.Database">#REF!</definedName>
    <definedName name="Database_MI" localSheetId="0">[84]estm_mech!#REF!</definedName>
    <definedName name="Database_MI">[84]estm_mech!#REF!</definedName>
    <definedName name="databaseii">[88]대비내역!$A$2:$G$1137</definedName>
    <definedName name="datalist" localSheetId="0">#REF!</definedName>
    <definedName name="datalist">#REF!</definedName>
    <definedName name="date">[89]Cover!$D$22</definedName>
    <definedName name="dates" localSheetId="0">'[90]ETC Plant Cost'!#REF!</definedName>
    <definedName name="dates">'[90]ETC Plant Cost'!#REF!</definedName>
    <definedName name="Datum" localSheetId="0">#REF!</definedName>
    <definedName name="Datum">#REF!</definedName>
    <definedName name="DaWk7" localSheetId="0">#REF!</definedName>
    <definedName name="DaWk7">#REF!</definedName>
    <definedName name="db" localSheetId="0">#REF!</definedName>
    <definedName name="db">#REF!</definedName>
    <definedName name="db___0" localSheetId="0">#REF!</definedName>
    <definedName name="db___0">#REF!</definedName>
    <definedName name="db___13" localSheetId="0">#REF!</definedName>
    <definedName name="db___13">#REF!</definedName>
    <definedName name="DBIT" localSheetId="0">#REF!</definedName>
    <definedName name="DBIT">#REF!</definedName>
    <definedName name="dbrwk1" localSheetId="0">#REF!</definedName>
    <definedName name="dbrwk1">#REF!</definedName>
    <definedName name="dbrwk10" localSheetId="0">#REF!</definedName>
    <definedName name="dbrwk10">#REF!</definedName>
    <definedName name="dbrwk11" localSheetId="0">#REF!</definedName>
    <definedName name="dbrwk11">#REF!</definedName>
    <definedName name="dbrwk12" localSheetId="0">#REF!</definedName>
    <definedName name="dbrwk12">#REF!</definedName>
    <definedName name="dbrwk2" localSheetId="0">#REF!</definedName>
    <definedName name="dbrwk2">#REF!</definedName>
    <definedName name="dbrwk3" localSheetId="0">#REF!</definedName>
    <definedName name="dbrwk3">#REF!</definedName>
    <definedName name="dbrwk4" localSheetId="0">#REF!</definedName>
    <definedName name="dbrwk4">#REF!</definedName>
    <definedName name="dbrwk5" localSheetId="0">#REF!</definedName>
    <definedName name="dbrwk5">#REF!</definedName>
    <definedName name="dbrwk6" localSheetId="0">#REF!</definedName>
    <definedName name="dbrwk6">#REF!</definedName>
    <definedName name="dbrwk7" localSheetId="0">#REF!</definedName>
    <definedName name="dbrwk7">#REF!</definedName>
    <definedName name="dbrwk8" localSheetId="0">#REF!</definedName>
    <definedName name="dbrwk8">#REF!</definedName>
    <definedName name="dbrwk9" localSheetId="0">#REF!</definedName>
    <definedName name="dbrwk9">#REF!</definedName>
    <definedName name="dbssb" localSheetId="0">#REF!</definedName>
    <definedName name="dbssb">#REF!</definedName>
    <definedName name="dc">[55]Culvert!$H$112</definedName>
    <definedName name="dceff" localSheetId="0">#REF!</definedName>
    <definedName name="dceff">#REF!</definedName>
    <definedName name="DCLAY">'[4]Cost of O &amp; O'!$F$14</definedName>
    <definedName name="DCOARSE" localSheetId="0">#REF!</definedName>
    <definedName name="DCOARSE">#REF!</definedName>
    <definedName name="dcrw" localSheetId="0">#REF!</definedName>
    <definedName name="dcrw">#REF!</definedName>
    <definedName name="dcrwk1" localSheetId="0">#REF!</definedName>
    <definedName name="dcrwk1">#REF!</definedName>
    <definedName name="dcrwk10" localSheetId="0">#REF!</definedName>
    <definedName name="dcrwk10">#REF!</definedName>
    <definedName name="dcrwk11" localSheetId="0">#REF!</definedName>
    <definedName name="dcrwk11">#REF!</definedName>
    <definedName name="dcrwk12" localSheetId="0">#REF!</definedName>
    <definedName name="dcrwk12">#REF!</definedName>
    <definedName name="dcrwk2" localSheetId="0">#REF!</definedName>
    <definedName name="dcrwk2">#REF!</definedName>
    <definedName name="dcrwk3" localSheetId="0">#REF!</definedName>
    <definedName name="dcrwk3">#REF!</definedName>
    <definedName name="dcrwk4" localSheetId="0">#REF!</definedName>
    <definedName name="dcrwk4">#REF!</definedName>
    <definedName name="dcrwk5" localSheetId="0">#REF!</definedName>
    <definedName name="dcrwk5">#REF!</definedName>
    <definedName name="dcrwk6" localSheetId="0">#REF!</definedName>
    <definedName name="dcrwk6">#REF!</definedName>
    <definedName name="dcrwk7" localSheetId="0">#REF!</definedName>
    <definedName name="dcrwk7">#REF!</definedName>
    <definedName name="dcrwk8" localSheetId="0">#REF!</definedName>
    <definedName name="dcrwk8">#REF!</definedName>
    <definedName name="dcrwk9" localSheetId="0">#REF!</definedName>
    <definedName name="dcrwk9">#REF!</definedName>
    <definedName name="DCSAND" localSheetId="0">#REF!</definedName>
    <definedName name="DCSAND">#REF!</definedName>
    <definedName name="dd">[91]Analysis!$C$9</definedName>
    <definedName name="DDD" localSheetId="0">#REF!</definedName>
    <definedName name="DDD">#REF!</definedName>
    <definedName name="DDDD" localSheetId="6" hidden="1">{"form-D1",#N/A,FALSE,"FORM-D1";"form-D1_amt",#N/A,FALSE,"FORM-D1"}</definedName>
    <definedName name="DDDD" localSheetId="0" hidden="1">{"form-D1",#N/A,FALSE,"FORM-D1";"form-D1_amt",#N/A,FALSE,"FORM-D1"}</definedName>
    <definedName name="DDDD" hidden="1">{"form-D1",#N/A,FALSE,"FORM-D1";"form-D1_amt",#N/A,FALSE,"FORM-D1"}</definedName>
    <definedName name="DDDDDD">[79]!CLEAR</definedName>
    <definedName name="de" localSheetId="6" hidden="1">{"form-D1",#N/A,FALSE,"FORM-D1";"form-D1_amt",#N/A,FALSE,"FORM-D1"}</definedName>
    <definedName name="de" localSheetId="0" hidden="1">{"form-D1",#N/A,FALSE,"FORM-D1";"form-D1_amt",#N/A,FALSE,"FORM-D1"}</definedName>
    <definedName name="de" hidden="1">{"form-D1",#N/A,FALSE,"FORM-D1";"form-D1_amt",#N/A,FALSE,"FORM-D1"}</definedName>
    <definedName name="Deck_hh" localSheetId="0">#REF!</definedName>
    <definedName name="Deck_hh">#REF!</definedName>
    <definedName name="Deck_hv" localSheetId="0">#REF!</definedName>
    <definedName name="Deck_hv">#REF!</definedName>
    <definedName name="DEL" localSheetId="0">#REF!</definedName>
    <definedName name="DEL">#REF!</definedName>
    <definedName name="DelDC" localSheetId="0">#REF!</definedName>
    <definedName name="DelDC">#REF!</definedName>
    <definedName name="DelDm" localSheetId="0">#REF!</definedName>
    <definedName name="DelDm">#REF!</definedName>
    <definedName name="Delivery" localSheetId="0">#REF!</definedName>
    <definedName name="Delivery">#REF!</definedName>
    <definedName name="delta" localSheetId="0">#REF!</definedName>
    <definedName name="delta">#REF!</definedName>
    <definedName name="DELTA20" localSheetId="0">#REF!</definedName>
    <definedName name="DELTA20">#REF!</definedName>
    <definedName name="DELTA20___0" localSheetId="0">#REF!</definedName>
    <definedName name="DELTA20___0">#REF!</definedName>
    <definedName name="DELTA20___13" localSheetId="0">#REF!</definedName>
    <definedName name="DELTA20___13">#REF!</definedName>
    <definedName name="DelType" localSheetId="0">#REF!</definedName>
    <definedName name="DelType">#REF!</definedName>
    <definedName name="Density" localSheetId="0">#REF!</definedName>
    <definedName name="Density">#REF!</definedName>
    <definedName name="depth" localSheetId="0">#REF!</definedName>
    <definedName name="depth">#REF!</definedName>
    <definedName name="deptLookup" localSheetId="0">#REF!</definedName>
    <definedName name="deptLookup">#REF!</definedName>
    <definedName name="des" localSheetId="0">#REF!</definedName>
    <definedName name="des">#REF!</definedName>
    <definedName name="designed" localSheetId="0">#REF!</definedName>
    <definedName name="designed">#REF!</definedName>
    <definedName name="Detest_10000" localSheetId="0">#REF!</definedName>
    <definedName name="Detest_10000">#REF!</definedName>
    <definedName name="Detest_1LL_12" localSheetId="0">#REF!</definedName>
    <definedName name="Detest_1LL_12">#REF!</definedName>
    <definedName name="Detest_1LL_7.5" localSheetId="0">#REF!</definedName>
    <definedName name="Detest_1LL_7.5">#REF!</definedName>
    <definedName name="Detest_30000" localSheetId="0">#REF!</definedName>
    <definedName name="Detest_30000">#REF!</definedName>
    <definedName name="Detest_60000" localSheetId="0">#REF!</definedName>
    <definedName name="Detest_60000">#REF!</definedName>
    <definedName name="df" localSheetId="0">#REF!</definedName>
    <definedName name="df">#REF!</definedName>
    <definedName name="dfaf" localSheetId="6" hidden="1">{"'장비'!$A$3:$M$12"}</definedName>
    <definedName name="dfaf" localSheetId="0" hidden="1">{"'장비'!$A$3:$M$12"}</definedName>
    <definedName name="dfaf" hidden="1">{"'장비'!$A$3:$M$12"}</definedName>
    <definedName name="dfdfs" localSheetId="6" hidden="1">{"'Sheet1'!$A$4386:$N$4591"}</definedName>
    <definedName name="dfdfs" localSheetId="0" hidden="1">{"'Sheet1'!$A$4386:$N$4591"}</definedName>
    <definedName name="dfdfs" hidden="1">{"'Sheet1'!$A$4386:$N$4591"}</definedName>
    <definedName name="DFF">[79]!CLEAR</definedName>
    <definedName name="dfgddz" localSheetId="0">#REF!</definedName>
    <definedName name="dfgddz">#REF!</definedName>
    <definedName name="dfghs" localSheetId="0">#REF!</definedName>
    <definedName name="dfghs">#REF!</definedName>
    <definedName name="DFINE">'[4]Cost of O &amp; O'!$F$15</definedName>
    <definedName name="dfsdfafd" localSheetId="0">#REF!</definedName>
    <definedName name="dfsdfafd">#REF!</definedName>
    <definedName name="dg" localSheetId="0" hidden="1">#REF!</definedName>
    <definedName name="dg" hidden="1">#REF!</definedName>
    <definedName name="DGSB" localSheetId="0">#REF!</definedName>
    <definedName name="DGSB">#REF!</definedName>
    <definedName name="DHROCK" localSheetId="0">#REF!</definedName>
    <definedName name="DHROCK">#REF!</definedName>
    <definedName name="DHTML" localSheetId="6" hidden="1">{"'Sheet1'!$A$4386:$N$4591"}</definedName>
    <definedName name="DHTML" localSheetId="0" hidden="1">{"'Sheet1'!$A$4386:$N$4591"}</definedName>
    <definedName name="DHTML" hidden="1">{"'Sheet1'!$A$4386:$N$4591"}</definedName>
    <definedName name="Di" localSheetId="0">#REF!</definedName>
    <definedName name="Di">#REF!</definedName>
    <definedName name="DIA" localSheetId="0">#REF!</definedName>
    <definedName name="DIA">#REF!</definedName>
    <definedName name="diameter" localSheetId="0">#REF!</definedName>
    <definedName name="diameter">#REF!</definedName>
    <definedName name="diaphragm" localSheetId="0">#REF!</definedName>
    <definedName name="diaphragm">#REF!</definedName>
    <definedName name="DIns" localSheetId="0">#REF!</definedName>
    <definedName name="DIns">#REF!</definedName>
    <definedName name="Disclocation_C" localSheetId="0">'[92]SITE OVERHEADS'!#REF!</definedName>
    <definedName name="Disclocation_C">'[92]SITE OVERHEADS'!#REF!</definedName>
    <definedName name="DISCOUNTAL">[60]CABLERET!$D$3</definedName>
    <definedName name="DISCOUNTCU">[60]CABLERET!$E$3</definedName>
    <definedName name="djfgjhdh" localSheetId="0">#REF!</definedName>
    <definedName name="djfgjhdh">#REF!</definedName>
    <definedName name="dk" localSheetId="0">#REF!</definedName>
    <definedName name="dk">#REF!</definedName>
    <definedName name="dl" localSheetId="0">#REF!</definedName>
    <definedName name="dl">#REF!</definedName>
    <definedName name="dl___0" localSheetId="0">#REF!</definedName>
    <definedName name="dl___0">#REF!</definedName>
    <definedName name="dl___13" localSheetId="0">#REF!</definedName>
    <definedName name="dl___13">#REF!</definedName>
    <definedName name="dlq">#N/A</definedName>
    <definedName name="dlqckf2">#N/A</definedName>
    <definedName name="DMUCK">'[4]Cost of O &amp; O'!$F$17</definedName>
    <definedName name="DMUR" localSheetId="0">#REF!</definedName>
    <definedName name="DMUR">#REF!</definedName>
    <definedName name="Do" localSheetId="0">#REF!</definedName>
    <definedName name="Do">#REF!</definedName>
    <definedName name="DOC_Title">'[81]GM 000'!$C$1</definedName>
    <definedName name="docu" localSheetId="0">#REF!</definedName>
    <definedName name="docu">#REF!</definedName>
    <definedName name="DOW_CORNING_789_SILICONE_SEALANT" localSheetId="0">#REF!</definedName>
    <definedName name="DOW_CORNING_789_SILICONE_SEALANT">#REF!</definedName>
    <definedName name="down" localSheetId="0">'[93]6-2차'!#REF!</definedName>
    <definedName name="down">'[93]6-2차'!#REF!</definedName>
    <definedName name="DOZ" localSheetId="0">#REF!</definedName>
    <definedName name="DOZ">#REF!</definedName>
    <definedName name="dozer">'[94]Cost of O &amp; O'!$F$15</definedName>
    <definedName name="dq" localSheetId="0">#REF!</definedName>
    <definedName name="dq">#REF!</definedName>
    <definedName name="drain_trap" localSheetId="0">#REF!</definedName>
    <definedName name="drain_trap">#REF!</definedName>
    <definedName name="DRES" localSheetId="0">#REF!</definedName>
    <definedName name="DRES">#REF!</definedName>
    <definedName name="DRILL" localSheetId="0">#REF!</definedName>
    <definedName name="DRILL">#REF!</definedName>
    <definedName name="DRIP">'[4]Cost of O &amp; O'!$F$18</definedName>
    <definedName name="DRIV" localSheetId="0">#REF!</definedName>
    <definedName name="DRIV">#REF!</definedName>
    <definedName name="DROCK" localSheetId="0">#REF!</definedName>
    <definedName name="DROCK">#REF!</definedName>
    <definedName name="ds">#N/A</definedName>
    <definedName name="Ds___0" localSheetId="0">#REF!</definedName>
    <definedName name="Ds___0">#REF!</definedName>
    <definedName name="Ds___13" localSheetId="0">#REF!</definedName>
    <definedName name="Ds___13">#REF!</definedName>
    <definedName name="DSAND" localSheetId="0">#REF!</definedName>
    <definedName name="DSAND">#REF!</definedName>
    <definedName name="dsgdf" localSheetId="0">#REF!</definedName>
    <definedName name="dsgdf">#REF!</definedName>
    <definedName name="DSOIL" localSheetId="0">#REF!</definedName>
    <definedName name="DSOIL">#REF!</definedName>
    <definedName name="DSROCK" localSheetId="0">#REF!</definedName>
    <definedName name="DSROCK">#REF!</definedName>
    <definedName name="dual_plate_check" localSheetId="0">#REF!</definedName>
    <definedName name="dual_plate_check">#REF!</definedName>
    <definedName name="DUB" localSheetId="0">#REF!</definedName>
    <definedName name="DUB">#REF!</definedName>
    <definedName name="DUMP" localSheetId="0">#REF!</definedName>
    <definedName name="DUMP">#REF!</definedName>
    <definedName name="dumppr" localSheetId="0">#REF!</definedName>
    <definedName name="dumppr">#REF!</definedName>
    <definedName name="duplex_strainer" localSheetId="0">#REF!</definedName>
    <definedName name="duplex_strainer">#REF!</definedName>
    <definedName name="Dust" localSheetId="0">#REF!</definedName>
    <definedName name="Dust">#REF!</definedName>
    <definedName name="Dv" localSheetId="0">#REF!</definedName>
    <definedName name="Dv">#REF!</definedName>
    <definedName name="dvv" localSheetId="0">#REF!</definedName>
    <definedName name="dvv">#REF!</definedName>
    <definedName name="dw" localSheetId="6" hidden="1">{"'Sheet1'!$L$16"}</definedName>
    <definedName name="dw" localSheetId="0" hidden="1">{"'Sheet1'!$L$16"}</definedName>
    <definedName name="dw" hidden="1">{"'Sheet1'!$L$16"}</definedName>
    <definedName name="Dx" localSheetId="0">#REF!</definedName>
    <definedName name="Dx">#REF!</definedName>
    <definedName name="dx_shape" localSheetId="0">#REF!</definedName>
    <definedName name="dx_shape">#REF!</definedName>
    <definedName name="Dy" localSheetId="0">#REF!</definedName>
    <definedName name="Dy">#REF!</definedName>
    <definedName name="E">'[95]PRECAST lightconc-II'!$K$20</definedName>
    <definedName name="e_margin" localSheetId="0">#REF!</definedName>
    <definedName name="e_margin">#REF!</definedName>
    <definedName name="E_span" localSheetId="0">#REF!</definedName>
    <definedName name="E_span">#REF!</definedName>
    <definedName name="EAGG" localSheetId="0">#REF!</definedName>
    <definedName name="EAGG">#REF!</definedName>
    <definedName name="EAR">'[46]RA Civil'!$E$21</definedName>
    <definedName name="Earth" localSheetId="0">#REF!</definedName>
    <definedName name="Earth">#REF!</definedName>
    <definedName name="EARTH1" localSheetId="0">#REF!</definedName>
    <definedName name="EARTH1">#REF!</definedName>
    <definedName name="ECLAY" localSheetId="0">#REF!</definedName>
    <definedName name="ECLAY">#REF!</definedName>
    <definedName name="ECOARSE" localSheetId="0">#REF!</definedName>
    <definedName name="ECOARSE">#REF!</definedName>
    <definedName name="ECON" localSheetId="0">#REF!</definedName>
    <definedName name="ECON">#REF!</definedName>
    <definedName name="ECSAND" localSheetId="0">#REF!</definedName>
    <definedName name="ECSAND">#REF!</definedName>
    <definedName name="ED" localSheetId="0">#REF!</definedName>
    <definedName name="ED">#REF!</definedName>
    <definedName name="EEEE" localSheetId="6" hidden="1">{"form-D1",#N/A,FALSE,"FORM-D1";"form-D1_amt",#N/A,FALSE,"FORM-D1"}</definedName>
    <definedName name="EEEE" localSheetId="0" hidden="1">{"form-D1",#N/A,FALSE,"FORM-D1";"form-D1_amt",#N/A,FALSE,"FORM-D1"}</definedName>
    <definedName name="EEEE" hidden="1">{"form-D1",#N/A,FALSE,"FORM-D1";"form-D1_amt",#N/A,FALSE,"FORM-D1"}</definedName>
    <definedName name="eehr" localSheetId="0">#REF!</definedName>
    <definedName name="eehr">#REF!</definedName>
    <definedName name="eehrw" localSheetId="0">#REF!</definedName>
    <definedName name="eehrw">#REF!</definedName>
    <definedName name="effectivespan1" localSheetId="0">[78]FACE!#REF!</definedName>
    <definedName name="effectivespan1">[78]FACE!#REF!</definedName>
    <definedName name="EFINE">'[4]Cost of O &amp; O'!$F$7</definedName>
    <definedName name="eg" localSheetId="0">#REF!</definedName>
    <definedName name="eg">#REF!</definedName>
    <definedName name="egbe" localSheetId="0">#REF!</definedName>
    <definedName name="egbe">#REF!</definedName>
    <definedName name="EGSB" localSheetId="0">#REF!</definedName>
    <definedName name="EGSB">#REF!</definedName>
    <definedName name="EHM" localSheetId="0">#REF!</definedName>
    <definedName name="EHM">#REF!</definedName>
    <definedName name="EHROCK" localSheetId="0">#REF!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 localSheetId="0">#REF!</definedName>
    <definedName name="ELEMENT_CODE">#REF!</definedName>
    <definedName name="Em" localSheetId="0">#REF!</definedName>
    <definedName name="Em">#REF!</definedName>
    <definedName name="Em___0" localSheetId="0">#REF!</definedName>
    <definedName name="Em___0">#REF!</definedName>
    <definedName name="Em___13" localSheetId="0">#REF!</definedName>
    <definedName name="Em___13">#REF!</definedName>
    <definedName name="EMB" localSheetId="0">#REF!</definedName>
    <definedName name="EMB">#REF!</definedName>
    <definedName name="EMDIST" localSheetId="0">#REF!</definedName>
    <definedName name="EMDIST">#REF!</definedName>
    <definedName name="EMOL">[96]Sheet1!$C$400:$F$409</definedName>
    <definedName name="EMUCK">'[4]Cost of O &amp; O'!$F$9</definedName>
    <definedName name="EMUL" localSheetId="0">#REF!</definedName>
    <definedName name="EMUL">#REF!</definedName>
    <definedName name="EMUR" localSheetId="0">#REF!</definedName>
    <definedName name="EMUR">#REF!</definedName>
    <definedName name="enter" localSheetId="0">#REF!</definedName>
    <definedName name="enter">#REF!</definedName>
    <definedName name="EOL" localSheetId="0">#REF!</definedName>
    <definedName name="EOL">#REF!</definedName>
    <definedName name="eq." localSheetId="0">[97]A!#REF!</definedName>
    <definedName name="eq.">[97]A!#REF!</definedName>
    <definedName name="eq_index" localSheetId="0">#REF!</definedName>
    <definedName name="eq_index">#REF!</definedName>
    <definedName name="EQ_JTS">[49]PIPING!$AA$6:$AA$105</definedName>
    <definedName name="eq_name">[98]eq_data!$C$5:$C$54</definedName>
    <definedName name="EQMOB" localSheetId="0">#REF!</definedName>
    <definedName name="EQMOB">#REF!</definedName>
    <definedName name="equip" localSheetId="0">[94]Analysis!#REF!</definedName>
    <definedName name="equip">[94]Analysis!#REF!</definedName>
    <definedName name="equip." localSheetId="0">[97]A!#REF!</definedName>
    <definedName name="equip.">[97]A!#REF!</definedName>
    <definedName name="EQUIPLIST" localSheetId="0">#REF!</definedName>
    <definedName name="EQUIPLIST">#REF!</definedName>
    <definedName name="ERECT" localSheetId="0">#REF!</definedName>
    <definedName name="ERECT">#REF!</definedName>
    <definedName name="ERIP">'[4]Cost of O &amp; O'!$F$10</definedName>
    <definedName name="EROCK" localSheetId="0">#REF!</definedName>
    <definedName name="EROCK">#REF!</definedName>
    <definedName name="ErrName162821590" hidden="1">[38]Cash2!$K$16:$K$36</definedName>
    <definedName name="ErrName410073220" localSheetId="0">#REF!</definedName>
    <definedName name="ErrName410073220">#REF!</definedName>
    <definedName name="ErrName646587132">"SQRT"</definedName>
    <definedName name="ERUB" localSheetId="0">#REF!</definedName>
    <definedName name="ERUB">#REF!</definedName>
    <definedName name="es" localSheetId="6" hidden="1">{"'Sheet1'!$L$16"}</definedName>
    <definedName name="es" localSheetId="0" hidden="1">{"'Sheet1'!$L$16"}</definedName>
    <definedName name="es" hidden="1">{"'Sheet1'!$L$16"}</definedName>
    <definedName name="Es___0" localSheetId="0">#REF!</definedName>
    <definedName name="Es___0">#REF!</definedName>
    <definedName name="Es___13" localSheetId="0">#REF!</definedName>
    <definedName name="Es___13">#REF!</definedName>
    <definedName name="ESAND" localSheetId="0">#REF!</definedName>
    <definedName name="ESAND">#REF!</definedName>
    <definedName name="ESC" localSheetId="0">#REF!</definedName>
    <definedName name="ESC">#REF!</definedName>
    <definedName name="ESOIL" localSheetId="0">#REF!</definedName>
    <definedName name="ESOIL">#REF!</definedName>
    <definedName name="ESROCK" localSheetId="0">#REF!</definedName>
    <definedName name="ESROCK">#REF!</definedName>
    <definedName name="et" localSheetId="6" hidden="1">{"'Sheet1'!$L$16"}</definedName>
    <definedName name="et" localSheetId="0" hidden="1">{"'Sheet1'!$L$16"}</definedName>
    <definedName name="et" hidden="1">{"'Sheet1'!$L$16"}</definedName>
    <definedName name="Et___0" localSheetId="0">#REF!</definedName>
    <definedName name="Et___0">#REF!</definedName>
    <definedName name="Et___13" localSheetId="0">#REF!</definedName>
    <definedName name="Et___13">#REF!</definedName>
    <definedName name="EVA" localSheetId="0">#REF!</definedName>
    <definedName name="EVA">#REF!</definedName>
    <definedName name="ex_joint" localSheetId="0">#REF!</definedName>
    <definedName name="ex_joint">#REF!</definedName>
    <definedName name="EXC" localSheetId="0">#REF!</definedName>
    <definedName name="EXC">#REF!</definedName>
    <definedName name="EXC20B">'[46]RA Civil'!$E$51</definedName>
    <definedName name="EXC20BPOL">'[46]RA Civil'!$F$51</definedName>
    <definedName name="EXC20POL">'[46]RA Civil'!$F$50</definedName>
    <definedName name="EXCAVATION">[60]CABLERET!$I$3</definedName>
    <definedName name="excavcl" localSheetId="0">#REF!</definedName>
    <definedName name="excavcl">#REF!</definedName>
    <definedName name="EXICEAL">[60]CABLERET!$D$2</definedName>
    <definedName name="EXICECU">[60]CABLERET!$E$2</definedName>
    <definedName name="_xlnm.Extract" localSheetId="0">#REF!</definedName>
    <definedName name="_xlnm.Extract">#REF!</definedName>
    <definedName name="Extract_MI" localSheetId="0">[84]estm_mech!#REF!</definedName>
    <definedName name="Extract_MI">[84]estm_mech!#REF!</definedName>
    <definedName name="EXTRW">[76]R2!$C$20</definedName>
    <definedName name="EXW">[99]SUMMARY!$F$137:$F$140</definedName>
    <definedName name="F" localSheetId="0">#REF!</definedName>
    <definedName name="F">#REF!</definedName>
    <definedName name="F_AREA" localSheetId="0">#REF!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 localSheetId="0">#REF!</definedName>
    <definedName name="f_shape">#REF!</definedName>
    <definedName name="F_SIZE">#N/A</definedName>
    <definedName name="F_THICK" localSheetId="0">#REF!</definedName>
    <definedName name="F_THICK">#REF!</definedName>
    <definedName name="F_UNIT">#N/A</definedName>
    <definedName name="fa">35.31*13</definedName>
    <definedName name="FabricatedTMT" localSheetId="0">#REF!</definedName>
    <definedName name="FabricatedTMT">#REF!</definedName>
    <definedName name="Fb" localSheetId="0">#REF!</definedName>
    <definedName name="Fb">#REF!</definedName>
    <definedName name="FBLbearing14" localSheetId="0">#REF!</definedName>
    <definedName name="FBLbearing14">#REF!</definedName>
    <definedName name="FBLclearspan" localSheetId="0">[78]FACE!#REF!</definedName>
    <definedName name="FBLclearspan">[78]FACE!#REF!</definedName>
    <definedName name="FBLclearspan11" localSheetId="0">#REF!</definedName>
    <definedName name="FBLclearspan11">#REF!</definedName>
    <definedName name="FBLeffectivespan" localSheetId="0">[78]FACE!#REF!</definedName>
    <definedName name="FBLeffectivespan">[78]FACE!#REF!</definedName>
    <definedName name="FBLeffectivespan12" localSheetId="0">#REF!</definedName>
    <definedName name="FBLeffectivespan12">#REF!</definedName>
    <definedName name="FBLoverallspan" localSheetId="0">[78]FACE!#REF!</definedName>
    <definedName name="FBLoverallspan">[78]FACE!#REF!</definedName>
    <definedName name="FBLoverallspan13" localSheetId="0">#REF!</definedName>
    <definedName name="FBLoverallspan13">#REF!</definedName>
    <definedName name="fc" localSheetId="0">#REF!</definedName>
    <definedName name="fc">#REF!</definedName>
    <definedName name="FCK">[100]Below_Earth!$H$12</definedName>
    <definedName name="FCON" localSheetId="0">#REF!</definedName>
    <definedName name="FCON">#REF!</definedName>
    <definedName name="fd" localSheetId="6" hidden="1">{"'Sheet1'!$L$16"}</definedName>
    <definedName name="fd" localSheetId="0" hidden="1">{"'Sheet1'!$L$16"}</definedName>
    <definedName name="fd" hidden="1">{"'Sheet1'!$L$16"}</definedName>
    <definedName name="fdgk" localSheetId="6" hidden="1">{"'Sheet1'!$L$16"}</definedName>
    <definedName name="fdgk" localSheetId="0" hidden="1">{"'Sheet1'!$L$16"}</definedName>
    <definedName name="fdgk" hidden="1">{"'Sheet1'!$L$16"}</definedName>
    <definedName name="fdn_no" localSheetId="0">#REF!</definedName>
    <definedName name="fdn_no">#REF!</definedName>
    <definedName name="FDNDATA" localSheetId="0">#REF!</definedName>
    <definedName name="FDNDATA">#REF!</definedName>
    <definedName name="FDNKe" localSheetId="0">#REF!</definedName>
    <definedName name="FDNKe">#REF!</definedName>
    <definedName name="fe" localSheetId="6" hidden="1">{"'Sheet1'!$L$16"}</definedName>
    <definedName name="fe" localSheetId="0" hidden="1">{"'Sheet1'!$L$16"}</definedName>
    <definedName name="fe" hidden="1">{"'Sheet1'!$L$16"}</definedName>
    <definedName name="feb_qty_rev_3" localSheetId="0">#REF!</definedName>
    <definedName name="feb_qty_rev_3">#REF!</definedName>
    <definedName name="feb_rev4_qty" localSheetId="0">#REF!</definedName>
    <definedName name="feb_rev4_qty">#REF!</definedName>
    <definedName name="FF" localSheetId="0">#REF!</definedName>
    <definedName name="FF">#REF!</definedName>
    <definedName name="fff" localSheetId="0">'[101]scour depth'!#REF!</definedName>
    <definedName name="fff">'[101]scour depth'!#REF!</definedName>
    <definedName name="fg" localSheetId="0">#REF!</definedName>
    <definedName name="fg">#REF!</definedName>
    <definedName name="Fh" localSheetId="0">#REF!</definedName>
    <definedName name="Fh">#REF!</definedName>
    <definedName name="FHM" localSheetId="0">#REF!</definedName>
    <definedName name="FHM">#REF!</definedName>
    <definedName name="Fhwl" localSheetId="0">#REF!</definedName>
    <definedName name="Fhwl">#REF!</definedName>
    <definedName name="fi" localSheetId="0">#REF!</definedName>
    <definedName name="fi">#REF!</definedName>
    <definedName name="filename1" localSheetId="0">#REF!</definedName>
    <definedName name="filename1">#REF!</definedName>
    <definedName name="FILM" localSheetId="0">#REF!</definedName>
    <definedName name="FILM">#REF!</definedName>
    <definedName name="final_report" localSheetId="0">#REF!</definedName>
    <definedName name="final_report">#REF!</definedName>
    <definedName name="final_report1" localSheetId="0">#REF!</definedName>
    <definedName name="final_report1">#REF!</definedName>
    <definedName name="FINE" localSheetId="0">#REF!</definedName>
    <definedName name="FINE">#REF!</definedName>
    <definedName name="FIT" localSheetId="0">#REF!</definedName>
    <definedName name="FIT">#REF!</definedName>
    <definedName name="FIT___0" localSheetId="0">#REF!</definedName>
    <definedName name="FIT___0">#REF!</definedName>
    <definedName name="FIT___13" localSheetId="0">#REF!</definedName>
    <definedName name="FIT___13">#REF!</definedName>
    <definedName name="FITH" localSheetId="0">#REF!</definedName>
    <definedName name="FITH">#REF!</definedName>
    <definedName name="fjhgfd" localSheetId="6" hidden="1">{"'Sheet1'!$A$4386:$N$4591"}</definedName>
    <definedName name="fjhgfd" localSheetId="0" hidden="1">{"'Sheet1'!$A$4386:$N$4591"}</definedName>
    <definedName name="fjhgfd" hidden="1">{"'Sheet1'!$A$4386:$N$4591"}</definedName>
    <definedName name="FLG" localSheetId="0">#REF!</definedName>
    <definedName name="FLG">#REF!</definedName>
    <definedName name="FLG_Orifice" localSheetId="0">#REF!</definedName>
    <definedName name="FLG_Orifice">#REF!</definedName>
    <definedName name="FLK" localSheetId="0">#REF!</definedName>
    <definedName name="FLK">#REF!</definedName>
    <definedName name="Floor" localSheetId="0">#REF!</definedName>
    <definedName name="Floor">#REF!</definedName>
    <definedName name="FMAZ" localSheetId="0">#REF!</definedName>
    <definedName name="FMAZ">#REF!</definedName>
    <definedName name="fme" localSheetId="0">#REF!</definedName>
    <definedName name="fme">#REF!</definedName>
    <definedName name="FML">'[46]RA Civil'!$E$9</definedName>
    <definedName name="fmw" localSheetId="0">#REF!</definedName>
    <definedName name="fmw">#REF!</definedName>
    <definedName name="fo" localSheetId="0">#REF!</definedName>
    <definedName name="fo">#REF!</definedName>
    <definedName name="FOOTERLFT" localSheetId="0">#REF!</definedName>
    <definedName name="FOOTERLFT">#REF!</definedName>
    <definedName name="FOOTERLFT1" localSheetId="0">#REF!</definedName>
    <definedName name="FOOTERLFT1">#REF!</definedName>
    <definedName name="FOOTERLFT2" localSheetId="0">#REF!</definedName>
    <definedName name="FOOTERLFT2">#REF!</definedName>
    <definedName name="FOOTERLFT3" localSheetId="0">#REF!</definedName>
    <definedName name="FOOTERLFT3">#REF!</definedName>
    <definedName name="FOOTERLFTM" localSheetId="0">#REF!</definedName>
    <definedName name="FOOTERLFTM">#REF!</definedName>
    <definedName name="FOOTERRGHT" localSheetId="0">#REF!</definedName>
    <definedName name="FOOTERRGHT">#REF!</definedName>
    <definedName name="FOOTERRGHT1" localSheetId="0">#REF!</definedName>
    <definedName name="FOOTERRGHT1">#REF!</definedName>
    <definedName name="FOOTERRGT" localSheetId="0">#REF!</definedName>
    <definedName name="FOOTERRGT">#REF!</definedName>
    <definedName name="FOREX">[99]SUMMARY!$F$73:$F$82</definedName>
    <definedName name="form" localSheetId="0">#REF!</definedName>
    <definedName name="form">#REF!</definedName>
    <definedName name="formu" localSheetId="0">#REF!</definedName>
    <definedName name="formu">#REF!</definedName>
    <definedName name="formula" localSheetId="0">#REF!</definedName>
    <definedName name="formula">#REF!</definedName>
    <definedName name="FOS" localSheetId="0">#REF!</definedName>
    <definedName name="FOS">#REF!</definedName>
    <definedName name="fp" localSheetId="0">'[102]Boiler&amp;TG'!#REF!</definedName>
    <definedName name="fp">'[102]Boiler&amp;TG'!#REF!</definedName>
    <definedName name="francis" localSheetId="0">#REF!</definedName>
    <definedName name="francis">#REF!</definedName>
    <definedName name="FROM__BUSAN_KOREA" localSheetId="0">#REF!</definedName>
    <definedName name="FROM__BUSAN_KOREA">#REF!</definedName>
    <definedName name="fs" localSheetId="6" hidden="1">{"'Sheet1'!$L$16"}</definedName>
    <definedName name="fs" localSheetId="0" hidden="1">{"'Sheet1'!$L$16"}</definedName>
    <definedName name="fs" hidden="1">{"'Sheet1'!$L$16"}</definedName>
    <definedName name="FSLbearing14" localSheetId="0">#REF!</definedName>
    <definedName name="FSLbearing14">#REF!</definedName>
    <definedName name="FSLclearspan" localSheetId="0">[78]FACE!#REF!</definedName>
    <definedName name="FSLclearspan">[78]FACE!#REF!</definedName>
    <definedName name="FSLclearspan11" localSheetId="0">#REF!</definedName>
    <definedName name="FSLclearspan11">#REF!</definedName>
    <definedName name="FSLeffectivespan" localSheetId="0">[78]FACE!#REF!</definedName>
    <definedName name="FSLeffectivespan">[78]FACE!#REF!</definedName>
    <definedName name="FSLeffectivespan12" localSheetId="0">#REF!</definedName>
    <definedName name="FSLeffectivespan12">#REF!</definedName>
    <definedName name="FSLoverallspan" localSheetId="0">[78]FACE!#REF!</definedName>
    <definedName name="FSLoverallspan">[78]FACE!#REF!</definedName>
    <definedName name="FSLoverallspan13" localSheetId="0">#REF!</definedName>
    <definedName name="FSLoverallspan13">#REF!</definedName>
    <definedName name="FST." localSheetId="0">#REF!</definedName>
    <definedName name="FST.">#REF!</definedName>
    <definedName name="fullview" localSheetId="0">#REF!</definedName>
    <definedName name="fullview">#REF!</definedName>
    <definedName name="funds" localSheetId="6" hidden="1">{"'Sheet1'!$A$4386:$N$4591"}</definedName>
    <definedName name="funds" localSheetId="0" hidden="1">{"'Sheet1'!$A$4386:$N$4591"}</definedName>
    <definedName name="funds" hidden="1">{"'Sheet1'!$A$4386:$N$4591"}</definedName>
    <definedName name="fv" localSheetId="0">#REF!</definedName>
    <definedName name="fv">#REF!</definedName>
    <definedName name="FW_AMT">[49]PIPING!$P$6:$P$105</definedName>
    <definedName name="FW_QTY">[49]PIPING!$N$6:$N$105</definedName>
    <definedName name="FW_RATE">[49]PIPING!$AR$7:$AS$30</definedName>
    <definedName name="FW_SPEC">[49]PIPING!$M$6:$M$105</definedName>
    <definedName name="G" localSheetId="0">#REF!</definedName>
    <definedName name="G">#REF!</definedName>
    <definedName name="gama" localSheetId="0">#REF!</definedName>
    <definedName name="gama">#REF!</definedName>
    <definedName name="gamah" localSheetId="0">#REF!</definedName>
    <definedName name="gamah">#REF!</definedName>
    <definedName name="GANESH" localSheetId="0">#REF!</definedName>
    <definedName name="GANESH">#REF!</definedName>
    <definedName name="gate" localSheetId="0">#REF!</definedName>
    <definedName name="gate">#REF!</definedName>
    <definedName name="gbegb" localSheetId="0">#REF!</definedName>
    <definedName name="gbegb">#REF!</definedName>
    <definedName name="gbgb" localSheetId="0">#REF!</definedName>
    <definedName name="gbgb">#REF!</definedName>
    <definedName name="gbv" localSheetId="0">#REF!</definedName>
    <definedName name="gbv">#REF!</definedName>
    <definedName name="GDFAC">[76]R2!$F$21:$F$32</definedName>
    <definedName name="gdfg" hidden="1">[38]Z!$T$180:$AH$180</definedName>
    <definedName name="GEN" localSheetId="0">#REF!</definedName>
    <definedName name="GEN">#REF!</definedName>
    <definedName name="gg" localSheetId="0">#REF!</definedName>
    <definedName name="gg">#REF!</definedName>
    <definedName name="ggbeb" localSheetId="0">#REF!</definedName>
    <definedName name="ggbeb">#REF!</definedName>
    <definedName name="GGG" localSheetId="0">#REF!</definedName>
    <definedName name="GGG">#REF!</definedName>
    <definedName name="ghldg">#N/A</definedName>
    <definedName name="GI" localSheetId="0">#REF!</definedName>
    <definedName name="GI">#REF!</definedName>
    <definedName name="gid" localSheetId="6" hidden="1">{"'Sheet1'!$L$16"}</definedName>
    <definedName name="gid" localSheetId="0" hidden="1">{"'Sheet1'!$L$16"}</definedName>
    <definedName name="gid" hidden="1">{"'Sheet1'!$L$16"}</definedName>
    <definedName name="gj" localSheetId="6" hidden="1">{"'Sheet1'!$L$16"}</definedName>
    <definedName name="gj" localSheetId="0" hidden="1">{"'Sheet1'!$L$16"}</definedName>
    <definedName name="gj" hidden="1">{"'Sheet1'!$L$16"}</definedName>
    <definedName name="gkd" localSheetId="6" hidden="1">{"'Sheet1'!$L$16"}</definedName>
    <definedName name="gkd" localSheetId="0" hidden="1">{"'Sheet1'!$L$16"}</definedName>
    <definedName name="gkd" hidden="1">{"'Sheet1'!$L$16"}</definedName>
    <definedName name="globe" localSheetId="0">#REF!</definedName>
    <definedName name="globe">#REF!</definedName>
    <definedName name="gov" localSheetId="0">#REF!</definedName>
    <definedName name="gov">#REF!</definedName>
    <definedName name="GRAD" localSheetId="0">#REF!</definedName>
    <definedName name="GRAD">#REF!</definedName>
    <definedName name="GRADE" localSheetId="0">#REF!</definedName>
    <definedName name="GRADE">#REF!</definedName>
    <definedName name="Gravel_incl_transport" localSheetId="0">#REF!</definedName>
    <definedName name="Gravel_incl_transport">#REF!</definedName>
    <definedName name="GRID" localSheetId="0">#REF!</definedName>
    <definedName name="GRID">#REF!</definedName>
    <definedName name="grit" localSheetId="0">#REF!</definedName>
    <definedName name="grit">#REF!</definedName>
    <definedName name="GRLvl" localSheetId="0">#REF!</definedName>
    <definedName name="GRLvl">#REF!</definedName>
    <definedName name="Group1" localSheetId="0">#REF!</definedName>
    <definedName name="Group1">#REF!</definedName>
    <definedName name="Group2" localSheetId="0">#REF!</definedName>
    <definedName name="Group2">#REF!</definedName>
    <definedName name="GROUT">'[4]Cost of O &amp; O'!$F$34</definedName>
    <definedName name="grout_type" localSheetId="0">#REF!</definedName>
    <definedName name="grout_type">#REF!</definedName>
    <definedName name="GrphActSales" localSheetId="0">#REF!</definedName>
    <definedName name="GrphActSales">#REF!</definedName>
    <definedName name="GrphActStk" localSheetId="0">#REF!</definedName>
    <definedName name="GrphActStk">#REF!</definedName>
    <definedName name="GrphPlanSales" localSheetId="0">#REF!</definedName>
    <definedName name="GrphPlanSales">#REF!</definedName>
    <definedName name="GrphTgtStk" localSheetId="0">#REF!</definedName>
    <definedName name="GrphTgtStk">#REF!</definedName>
    <definedName name="gs" localSheetId="0">#REF!</definedName>
    <definedName name="gs">#REF!</definedName>
    <definedName name="GSB" localSheetId="0">#REF!</definedName>
    <definedName name="GSB">#REF!</definedName>
    <definedName name="GSBP" localSheetId="0">#REF!</definedName>
    <definedName name="GSBP">#REF!</definedName>
    <definedName name="gsg" localSheetId="0">#REF!</definedName>
    <definedName name="gsg">#REF!</definedName>
    <definedName name="GTTA" localSheetId="0">#REF!</definedName>
    <definedName name="GTTA">#REF!</definedName>
    <definedName name="GTTB" localSheetId="0">#REF!</definedName>
    <definedName name="GTTB">#REF!</definedName>
    <definedName name="GV" localSheetId="6" hidden="1">{#N/A,#N/A,FALSE,"CCTV"}</definedName>
    <definedName name="GV" localSheetId="0" hidden="1">{#N/A,#N/A,FALSE,"CCTV"}</definedName>
    <definedName name="GV" hidden="1">{#N/A,#N/A,FALSE,"CCTV"}</definedName>
    <definedName name="H" localSheetId="0">[103]TOEC!#REF!</definedName>
    <definedName name="H">[103]TOEC!#REF!</definedName>
    <definedName name="H___0" localSheetId="0">#REF!</definedName>
    <definedName name="H___0">#REF!</definedName>
    <definedName name="H___13" localSheetId="0">#REF!</definedName>
    <definedName name="H___13">#REF!</definedName>
    <definedName name="h_af" localSheetId="0">#REF!</definedName>
    <definedName name="h_af">#REF!</definedName>
    <definedName name="h_bf" localSheetId="0">#REF!</definedName>
    <definedName name="h_bf">#REF!</definedName>
    <definedName name="H0" localSheetId="0">#REF!</definedName>
    <definedName name="H0">#REF!</definedName>
    <definedName name="H0___0" localSheetId="0">#REF!</definedName>
    <definedName name="H0___0">#REF!</definedName>
    <definedName name="H0___13" localSheetId="0">#REF!</definedName>
    <definedName name="H0___13">#REF!</definedName>
    <definedName name="HAMM" localSheetId="0">#REF!</definedName>
    <definedName name="HAMM">#REF!</definedName>
    <definedName name="HARI" localSheetId="0">#REF!</definedName>
    <definedName name="HARI">#REF!</definedName>
    <definedName name="HBLACK" localSheetId="0">#REF!</definedName>
    <definedName name="HBLACK">#REF!</definedName>
    <definedName name="HCAR" localSheetId="0">#REF!</definedName>
    <definedName name="HCAR">#REF!</definedName>
    <definedName name="Hcbdw" localSheetId="0">'[104]purpose&amp;input'!#REF!</definedName>
    <definedName name="Hcbdw">'[104]purpose&amp;input'!#REF!</definedName>
    <definedName name="Hcw" localSheetId="0">'[104]purpose&amp;input'!#REF!</definedName>
    <definedName name="Hcw">'[104]purpose&amp;input'!#REF!</definedName>
    <definedName name="HE" localSheetId="0">#REF!</definedName>
    <definedName name="HE">#REF!</definedName>
    <definedName name="header" localSheetId="0">#REF!</definedName>
    <definedName name="header">#REF!</definedName>
    <definedName name="HEADERGHT" localSheetId="0">#REF!</definedName>
    <definedName name="HEADERGHT">#REF!</definedName>
    <definedName name="HEADERGT" localSheetId="0">#REF!</definedName>
    <definedName name="HEADERGT">#REF!</definedName>
    <definedName name="HEADERLFT" localSheetId="0">#REF!</definedName>
    <definedName name="HEADERLFT">#REF!</definedName>
    <definedName name="HEADERLFT2" localSheetId="0">#REF!</definedName>
    <definedName name="HEADERLFT2">#REF!</definedName>
    <definedName name="HEADERLFT3" localSheetId="0">#REF!</definedName>
    <definedName name="HEADERLFT3">#REF!</definedName>
    <definedName name="HEADERRGT" localSheetId="0">#REF!</definedName>
    <definedName name="HEADERRGT">#REF!</definedName>
    <definedName name="HEADERRT2" localSheetId="0">#REF!</definedName>
    <definedName name="HEADERRT2">#REF!</definedName>
    <definedName name="HEADERRT3">[105]ABSTRACT!$G$4</definedName>
    <definedName name="hf" localSheetId="0">#REF!</definedName>
    <definedName name="hf">#REF!</definedName>
    <definedName name="HFOHSD">'[35]Executive Summary -Thermal'!$A$4:$H$96</definedName>
    <definedName name="hh" localSheetId="0">#REF!</definedName>
    <definedName name="hh">#REF!</definedName>
    <definedName name="hh___0" localSheetId="0">#REF!</definedName>
    <definedName name="hh___0">#REF!</definedName>
    <definedName name="hh___13" localSheetId="0">#REF!</definedName>
    <definedName name="hh___13">#REF!</definedName>
    <definedName name="Hhpc" localSheetId="0">'[104]purpose&amp;input'!#REF!</definedName>
    <definedName name="Hhpc">'[104]purpose&amp;input'!#REF!</definedName>
    <definedName name="hhr" localSheetId="0">'[106]Pier Design(with offset)'!#REF!</definedName>
    <definedName name="hhr">'[106]Pier Design(with offset)'!#REF!</definedName>
    <definedName name="hi" localSheetId="0">#REF!</definedName>
    <definedName name="hi">#REF!</definedName>
    <definedName name="HINDHUSTAN" localSheetId="0">#REF!</definedName>
    <definedName name="HINDHUSTAN">#REF!</definedName>
    <definedName name="HIns" localSheetId="0">#REF!</definedName>
    <definedName name="HIns">#REF!</definedName>
    <definedName name="Hipc" localSheetId="0">'[104]purpose&amp;input'!#REF!</definedName>
    <definedName name="Hipc">'[104]purpose&amp;input'!#REF!</definedName>
    <definedName name="Hiway">[54]Voucher!$R$1</definedName>
    <definedName name="hj" localSheetId="6" hidden="1">{"'Sheet1'!$L$16"}</definedName>
    <definedName name="hj" localSheetId="0" hidden="1">{"'Sheet1'!$L$16"}</definedName>
    <definedName name="hj" hidden="1">{"'Sheet1'!$L$16"}</definedName>
    <definedName name="HJK">[107]DETAILED!$J$6</definedName>
    <definedName name="Hlp" localSheetId="0">'[104]purpose&amp;input'!#REF!</definedName>
    <definedName name="Hlp">'[104]purpose&amp;input'!#REF!</definedName>
    <definedName name="HM" localSheetId="0">#REF!</definedName>
    <definedName name="HM">#REF!</definedName>
    <definedName name="ＨＭ_ＨＥ_合__計" localSheetId="0">#REF!</definedName>
    <definedName name="ＨＭ_ＨＥ_合__計">#REF!</definedName>
    <definedName name="HMAS" localSheetId="0">#REF!</definedName>
    <definedName name="HMAS">#REF!</definedName>
    <definedName name="HN" localSheetId="0">#REF!</definedName>
    <definedName name="HN">#REF!</definedName>
    <definedName name="ho" localSheetId="0">#REF!</definedName>
    <definedName name="ho">#REF!</definedName>
    <definedName name="ho___0" localSheetId="0">#REF!</definedName>
    <definedName name="ho___0">#REF!</definedName>
    <definedName name="ho___13" localSheetId="0">#REF!</definedName>
    <definedName name="ho___13">#REF!</definedName>
    <definedName name="hoi" localSheetId="0">#REF!</definedName>
    <definedName name="hoi">#REF!</definedName>
    <definedName name="HPC" localSheetId="0">#REF!</definedName>
    <definedName name="HPC">#REF!</definedName>
    <definedName name="hr" localSheetId="0">'[106]Pier Design(with offset)'!#REF!</definedName>
    <definedName name="hr">'[106]Pier Design(with offset)'!#REF!</definedName>
    <definedName name="Hs" localSheetId="0">#REF!</definedName>
    <definedName name="Hs">#REF!</definedName>
    <definedName name="hS___0" localSheetId="0">#REF!</definedName>
    <definedName name="hS___0">#REF!</definedName>
    <definedName name="hS___13" localSheetId="0">#REF!</definedName>
    <definedName name="hS___13">#REF!</definedName>
    <definedName name="Hs_atm" localSheetId="0">'[108]purpose&amp;input'!#REF!</definedName>
    <definedName name="Hs_atm">'[108]purpose&amp;input'!#REF!</definedName>
    <definedName name="HSD">'[46]RA Civil'!$E$40</definedName>
    <definedName name="HSPF" localSheetId="0">#REF!</definedName>
    <definedName name="HSPF">#REF!</definedName>
    <definedName name="HT" localSheetId="0">#REF!</definedName>
    <definedName name="HT">#REF!</definedName>
    <definedName name="HTA" localSheetId="0">#REF!</definedName>
    <definedName name="HTA">#REF!</definedName>
    <definedName name="HTML" localSheetId="6" hidden="1">{"'장비'!$A$3:$M$12"}</definedName>
    <definedName name="HTML" localSheetId="0" hidden="1">{"'장비'!$A$3:$M$12"}</definedName>
    <definedName name="HTML" hidden="1">{"'장비'!$A$3:$M$12"}</definedName>
    <definedName name="HTML_CodePage" hidden="1">1252</definedName>
    <definedName name="HTML_Control" localSheetId="6" hidden="1">{"'Bill No. 7'!$A$1:$G$32"}</definedName>
    <definedName name="HTML_Control" localSheetId="0" hidden="1">{"'Bill No. 7'!$A$1:$G$32"}</definedName>
    <definedName name="HTML_Control" hidden="1">{"'Bill No. 7'!$A$1:$G$32"}</definedName>
    <definedName name="HTML_control2" localSheetId="6" hidden="1">{"'Sheet1'!$A$4386:$N$4591"}</definedName>
    <definedName name="HTML_control2" localSheetId="0"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0">'[109]Pier Design(with offset)'!#REF!</definedName>
    <definedName name="htr">'[109]Pier Design(with offset)'!#REF!</definedName>
    <definedName name="HTS" localSheetId="0">#REF!</definedName>
    <definedName name="HTS">#REF!</definedName>
    <definedName name="Hu" localSheetId="0">#REF!</definedName>
    <definedName name="Hu">#REF!</definedName>
    <definedName name="Hu___0" localSheetId="0">#REF!</definedName>
    <definedName name="Hu___0">#REF!</definedName>
    <definedName name="Hu___13" localSheetId="0">#REF!</definedName>
    <definedName name="Hu___13">#REF!</definedName>
    <definedName name="HV" localSheetId="0">#REF!</definedName>
    <definedName name="HV">#REF!</definedName>
    <definedName name="hvacrates" localSheetId="0">#REF!</definedName>
    <definedName name="hvacrates">#REF!</definedName>
    <definedName name="Hw" localSheetId="0">#REF!</definedName>
    <definedName name="Hw">#REF!</definedName>
    <definedName name="Hw_atm" localSheetId="0">'[104]purpose&amp;input'!#REF!</definedName>
    <definedName name="Hw_atm">'[104]purpose&amp;input'!#REF!</definedName>
    <definedName name="hxb" localSheetId="0">#REF!</definedName>
    <definedName name="hxb">#REF!</definedName>
    <definedName name="hxi" localSheetId="0">#REF!</definedName>
    <definedName name="hxi">#REF!</definedName>
    <definedName name="HYSD">'[110]LOCAL RATES'!$H$14</definedName>
    <definedName name="I">#N/A</definedName>
    <definedName name="I___0" localSheetId="0">#REF!</definedName>
    <definedName name="I___0">#REF!</definedName>
    <definedName name="I___13" localSheetId="0">#REF!</definedName>
    <definedName name="I___13">#REF!</definedName>
    <definedName name="I_AREA" localSheetId="0">#REF!</definedName>
    <definedName name="I_AREA">#REF!</definedName>
    <definedName name="I_MATERIAL" localSheetId="0">#REF!</definedName>
    <definedName name="I_MATERIAL">#REF!</definedName>
    <definedName name="I_THICK" localSheetId="0">#REF!</definedName>
    <definedName name="I_THICK">#REF!</definedName>
    <definedName name="IAM" localSheetId="6" hidden="1">{"'Sheet1'!$A$4386:$N$4591"}</definedName>
    <definedName name="IAM" localSheetId="0" hidden="1">{"'Sheet1'!$A$4386:$N$4591"}</definedName>
    <definedName name="IAM" hidden="1">{"'Sheet1'!$A$4386:$N$4591"}</definedName>
    <definedName name="ic">5%</definedName>
    <definedName name="ie" localSheetId="6" hidden="1">{"'Sheet1'!$L$16"}</definedName>
    <definedName name="ie" localSheetId="0" hidden="1">{"'Sheet1'!$L$16"}</definedName>
    <definedName name="ie" hidden="1">{"'Sheet1'!$L$16"}</definedName>
    <definedName name="IELWSALES" localSheetId="0">#REF!</definedName>
    <definedName name="IELWSALES">#REF!</definedName>
    <definedName name="IELYSALES" localSheetId="0">#REF!</definedName>
    <definedName name="IELYSALES">#REF!</definedName>
    <definedName name="IEPLANSALES" localSheetId="0">#REF!</definedName>
    <definedName name="IEPLANSALES">#REF!</definedName>
    <definedName name="IESP" localSheetId="0">#REF!</definedName>
    <definedName name="IESP">#REF!</definedName>
    <definedName name="if" localSheetId="0">#REF!</definedName>
    <definedName name="if">#REF!</definedName>
    <definedName name="Ig" localSheetId="0">#REF!</definedName>
    <definedName name="Ig">#REF!</definedName>
    <definedName name="Ig___0" localSheetId="0">#REF!</definedName>
    <definedName name="Ig___0">#REF!</definedName>
    <definedName name="Ig___13" localSheetId="0">#REF!</definedName>
    <definedName name="Ig___13">#REF!</definedName>
    <definedName name="ii" localSheetId="6" hidden="1">{#N/A,#N/A,FALSE,"CCTV"}</definedName>
    <definedName name="ii" localSheetId="0" hidden="1">{#N/A,#N/A,FALSE,"CCTV"}</definedName>
    <definedName name="ii" hidden="1">{#N/A,#N/A,FALSE,"CCTV"}</definedName>
    <definedName name="INCH_DIA">[49]PIPING!$I$6:$I$105</definedName>
    <definedName name="Index">[111]FIRST!$H$1</definedName>
    <definedName name="INPUT_VALVE" localSheetId="0">#REF!</definedName>
    <definedName name="INPUT_VALVE">#REF!</definedName>
    <definedName name="InputData">[112]Testing!$E$8:$E$12,[112]Testing!$E$15:$E$18,[112]Testing!$E$21:$E$23,[112]Testing!$E$26:$E$27,[112]Testing!$E$30:$E$33,[112]Testing!$E$35:$E$37,[112]Testing!$D$43:$F$47</definedName>
    <definedName name="insertplate_and_exp_joint" localSheetId="0">#REF!</definedName>
    <definedName name="insertplate_and_exp_joint">#REF!</definedName>
    <definedName name="inter" localSheetId="0">#REF!</definedName>
    <definedName name="inter">#REF!</definedName>
    <definedName name="IntFreeCred" localSheetId="0">#REF!</definedName>
    <definedName name="IntFreeCred">#REF!</definedName>
    <definedName name="iop" localSheetId="6" hidden="1">{"'Sheet1'!$L$16"}</definedName>
    <definedName name="iop" localSheetId="0" hidden="1">{"'Sheet1'!$L$16"}</definedName>
    <definedName name="iop" hidden="1">{"'Sheet1'!$L$16"}</definedName>
    <definedName name="IPB" localSheetId="0">#REF!</definedName>
    <definedName name="IPB">#REF!</definedName>
    <definedName name="ipc" localSheetId="0">#REF!</definedName>
    <definedName name="ipc">#REF!</definedName>
    <definedName name="ipu" localSheetId="0">#REF!</definedName>
    <definedName name="ipu">#REF!</definedName>
    <definedName name="ipu___0" localSheetId="0">#REF!</definedName>
    <definedName name="ipu___0">#REF!</definedName>
    <definedName name="ipu___13" localSheetId="0">#REF!</definedName>
    <definedName name="ipu___13">#REF!</definedName>
    <definedName name="is" localSheetId="6" hidden="1">{"'Sheet1'!$L$16"}</definedName>
    <definedName name="is" localSheetId="0" hidden="1">{"'Sheet1'!$L$16"}</definedName>
    <definedName name="is" hidden="1">{"'Sheet1'!$L$16"}</definedName>
    <definedName name="issue_summ">'[113]water prop.'!$A$1</definedName>
    <definedName name="issue_summary1" localSheetId="0">'[114]purpose&amp;input'!#REF!</definedName>
    <definedName name="issue_summary1">'[114]purpose&amp;input'!#REF!</definedName>
    <definedName name="it" localSheetId="6" hidden="1">{"'Sheet1'!$L$16"}</definedName>
    <definedName name="it" localSheetId="0" hidden="1">{"'Sheet1'!$L$16"}</definedName>
    <definedName name="it" hidden="1">{"'Sheet1'!$L$16"}</definedName>
    <definedName name="ITEM" localSheetId="0">#REF!</definedName>
    <definedName name="ITEM">#REF!</definedName>
    <definedName name="iteration">[115]!iteration</definedName>
    <definedName name="ITNUM">#N/A</definedName>
    <definedName name="ITRY" localSheetId="0">#REF!</definedName>
    <definedName name="ITRY">#REF!</definedName>
    <definedName name="ITRY1" localSheetId="0">#REF!</definedName>
    <definedName name="ITRY1">#REF!</definedName>
    <definedName name="J" localSheetId="0">#REF!</definedName>
    <definedName name="J">#REF!</definedName>
    <definedName name="j_filler" localSheetId="0">#REF!</definedName>
    <definedName name="j_filler">#REF!</definedName>
    <definedName name="JACK">'[4]Cost of O &amp; O'!$F$32</definedName>
    <definedName name="jartj" localSheetId="0">#REF!</definedName>
    <definedName name="jartj">#REF!</definedName>
    <definedName name="JCB" localSheetId="0">#REF!</definedName>
    <definedName name="JCB">#REF!</definedName>
    <definedName name="JCBPOL">'[46]RA Civil'!$F$48</definedName>
    <definedName name="jdrjd" localSheetId="0">#REF!</definedName>
    <definedName name="jdrjd">#REF!</definedName>
    <definedName name="JDTRH">[116]DETAILED!$J$6</definedName>
    <definedName name="JEJS" localSheetId="0">#REF!</definedName>
    <definedName name="JEJS">#REF!</definedName>
    <definedName name="JEJS___0" localSheetId="0">#REF!</definedName>
    <definedName name="JEJS___0">#REF!</definedName>
    <definedName name="JEJS___11" localSheetId="0">#REF!</definedName>
    <definedName name="JEJS___11">#REF!</definedName>
    <definedName name="JEJS___12" localSheetId="0">#REF!</definedName>
    <definedName name="JEJS___12">#REF!</definedName>
    <definedName name="JEJS___13" localSheetId="0">#REF!</definedName>
    <definedName name="JEJS___13">#REF!</definedName>
    <definedName name="JEJS___4" localSheetId="0">#REF!</definedName>
    <definedName name="JEJS___4">#REF!</definedName>
    <definedName name="jey" localSheetId="0">#REF!</definedName>
    <definedName name="jey">#REF!</definedName>
    <definedName name="JK" localSheetId="0">#REF!</definedName>
    <definedName name="JK">#REF!</definedName>
    <definedName name="jldl" localSheetId="0">#REF!</definedName>
    <definedName name="jldl">#REF!</definedName>
    <definedName name="job" localSheetId="0">#REF!</definedName>
    <definedName name="job">#REF!</definedName>
    <definedName name="job___0" localSheetId="0">#REF!</definedName>
    <definedName name="job___0">#REF!</definedName>
    <definedName name="job___11" localSheetId="0">#REF!</definedName>
    <definedName name="job___11">#REF!</definedName>
    <definedName name="job___12" localSheetId="0">#REF!</definedName>
    <definedName name="job___12">#REF!</definedName>
    <definedName name="JobID" localSheetId="0">#REF!</definedName>
    <definedName name="JobID">#REF!</definedName>
    <definedName name="Jobtypes">[117]FORM7!$R$3:$S$7</definedName>
    <definedName name="JOI_RATE" localSheetId="0">#REF!</definedName>
    <definedName name="JOI_RATE">#REF!</definedName>
    <definedName name="js" localSheetId="0">#REF!</definedName>
    <definedName name="js">#REF!</definedName>
    <definedName name="JUMBO">'[4]Cost of O &amp; O'!$F$39</definedName>
    <definedName name="k" localSheetId="6" hidden="1">{"form-D1",#N/A,FALSE,"FORM-D1";"form-D1_amt",#N/A,FALSE,"FORM-D1"}</definedName>
    <definedName name="k" localSheetId="0" hidden="1">{"form-D1",#N/A,FALSE,"FORM-D1";"form-D1_amt",#N/A,FALSE,"FORM-D1"}</definedName>
    <definedName name="k" hidden="1">{"form-D1",#N/A,FALSE,"FORM-D1";"form-D1_amt",#N/A,FALSE,"FORM-D1"}</definedName>
    <definedName name="K___0" localSheetId="0">#REF!</definedName>
    <definedName name="K___0">#REF!</definedName>
    <definedName name="K___13" localSheetId="0">#REF!</definedName>
    <definedName name="K___13">#REF!</definedName>
    <definedName name="Ka" localSheetId="0">#REF!</definedName>
    <definedName name="Ka">#REF!</definedName>
    <definedName name="KARNA" localSheetId="0">#REF!</definedName>
    <definedName name="KARNA">#REF!</definedName>
    <definedName name="kb" localSheetId="0">#REF!</definedName>
    <definedName name="kb">#REF!</definedName>
    <definedName name="kc" localSheetId="0">#REF!</definedName>
    <definedName name="kc">#REF!</definedName>
    <definedName name="KE" localSheetId="0">#REF!</definedName>
    <definedName name="KE">#REF!</definedName>
    <definedName name="KEII">'[35]Executive Summary -Thermal'!$H$4:$I$31</definedName>
    <definedName name="KEIIU">'[35]Executive Summary -Thermal'!$A$4:$F$31</definedName>
    <definedName name="KERB" localSheetId="0">#REF!</definedName>
    <definedName name="KERB">#REF!</definedName>
    <definedName name="KH" localSheetId="0">#REF!</definedName>
    <definedName name="KH">#REF!</definedName>
    <definedName name="Kh___0" localSheetId="0">#REF!</definedName>
    <definedName name="Kh___0">#REF!</definedName>
    <definedName name="Kh___13" localSheetId="0">#REF!</definedName>
    <definedName name="Kh___13">#REF!</definedName>
    <definedName name="KHAL" localSheetId="0">#REF!</definedName>
    <definedName name="KHAL">#REF!</definedName>
    <definedName name="Ki" localSheetId="0">#REF!</definedName>
    <definedName name="Ki">#REF!</definedName>
    <definedName name="Ki___0" localSheetId="0">#REF!</definedName>
    <definedName name="Ki___0">#REF!</definedName>
    <definedName name="Ki___13" localSheetId="0">#REF!</definedName>
    <definedName name="Ki___13">#REF!</definedName>
    <definedName name="Ki1___0" localSheetId="0">#REF!</definedName>
    <definedName name="Ki1___0">#REF!</definedName>
    <definedName name="Ki1___13" localSheetId="0">#REF!</definedName>
    <definedName name="Ki1___13">#REF!</definedName>
    <definedName name="Ki2___0" localSheetId="0">#REF!</definedName>
    <definedName name="Ki2___0">#REF!</definedName>
    <definedName name="Ki2___13" localSheetId="0">#REF!</definedName>
    <definedName name="Ki2___13">#REF!</definedName>
    <definedName name="Kii" localSheetId="0">#REF!</definedName>
    <definedName name="Kii">#REF!</definedName>
    <definedName name="Kii___0" localSheetId="0">#REF!</definedName>
    <definedName name="Kii___0">#REF!</definedName>
    <definedName name="Kii___13" localSheetId="0">#REF!</definedName>
    <definedName name="Kii___13">#REF!</definedName>
    <definedName name="kk" localSheetId="0">#REF!</definedName>
    <definedName name="kk">#REF!</definedName>
    <definedName name="Km" localSheetId="0">#REF!</definedName>
    <definedName name="Km">#REF!</definedName>
    <definedName name="Km___0" localSheetId="0">#REF!</definedName>
    <definedName name="Km___0">#REF!</definedName>
    <definedName name="Km___13" localSheetId="0">#REF!</definedName>
    <definedName name="Km___13">#REF!</definedName>
    <definedName name="KOTASTN">'[46]RA Civil'!$E$43</definedName>
    <definedName name="Kp" localSheetId="0">#REF!</definedName>
    <definedName name="Kp">#REF!</definedName>
    <definedName name="Ks" localSheetId="0">#REF!</definedName>
    <definedName name="Ks">#REF!</definedName>
    <definedName name="Ks___0" localSheetId="0">#REF!</definedName>
    <definedName name="Ks___0">#REF!</definedName>
    <definedName name="Ks___13" localSheetId="0">#REF!</definedName>
    <definedName name="Ks___13">#REF!</definedName>
    <definedName name="KTA" localSheetId="0">#REF!</definedName>
    <definedName name="KTA">#REF!</definedName>
    <definedName name="KTB" localSheetId="0">#REF!</definedName>
    <definedName name="KTB">#REF!</definedName>
    <definedName name="KTX" localSheetId="0">#REF!</definedName>
    <definedName name="KTX">#REF!</definedName>
    <definedName name="KU" localSheetId="0">#REF!</definedName>
    <definedName name="KU">#REF!</definedName>
    <definedName name="L" localSheetId="0">#REF!</definedName>
    <definedName name="L">#REF!</definedName>
    <definedName name="L___0" localSheetId="0">#REF!</definedName>
    <definedName name="L___0">#REF!</definedName>
    <definedName name="L___13" localSheetId="0">#REF!</definedName>
    <definedName name="L___13">#REF!</definedName>
    <definedName name="LAB_RATE" localSheetId="0">#REF!</definedName>
    <definedName name="LAB_RATE">#REF!</definedName>
    <definedName name="LABM1" localSheetId="0">#REF!</definedName>
    <definedName name="LABM1">#REF!</definedName>
    <definedName name="LABM2" localSheetId="0">#REF!</definedName>
    <definedName name="LABM2">#REF!</definedName>
    <definedName name="LABM3" localSheetId="0">#REF!</definedName>
    <definedName name="LABM3">#REF!</definedName>
    <definedName name="LABM4" localSheetId="0">#REF!</definedName>
    <definedName name="LABM4">#REF!</definedName>
    <definedName name="LABM5" localSheetId="0">#REF!</definedName>
    <definedName name="LABM5">#REF!</definedName>
    <definedName name="LABM6" localSheetId="0">#REF!</definedName>
    <definedName name="LABM6">#REF!</definedName>
    <definedName name="LAC">[118]S2groupcode!$G$2</definedName>
    <definedName name="LACB1" localSheetId="0">#REF!</definedName>
    <definedName name="LACB1">#REF!</definedName>
    <definedName name="LACB2" localSheetId="0">#REF!</definedName>
    <definedName name="LACB2">#REF!</definedName>
    <definedName name="LACB3" localSheetId="0">#REF!</definedName>
    <definedName name="LACB3">#REF!</definedName>
    <definedName name="LACB4" localSheetId="0">#REF!</definedName>
    <definedName name="LACB4">#REF!</definedName>
    <definedName name="LACB5" localSheetId="0">#REF!</definedName>
    <definedName name="LACB5">#REF!</definedName>
    <definedName name="LACB6" localSheetId="0">#REF!</definedName>
    <definedName name="LACB6">#REF!</definedName>
    <definedName name="LACR1" localSheetId="0">#REF!</definedName>
    <definedName name="LACR1">#REF!</definedName>
    <definedName name="LACR2" localSheetId="0">#REF!</definedName>
    <definedName name="LACR2">#REF!</definedName>
    <definedName name="LACR3" localSheetId="0">#REF!</definedName>
    <definedName name="LACR3">#REF!</definedName>
    <definedName name="LACR4" localSheetId="0">#REF!</definedName>
    <definedName name="LACR4">#REF!</definedName>
    <definedName name="LACR5" localSheetId="0">#REF!</definedName>
    <definedName name="LACR5">#REF!</definedName>
    <definedName name="LACR6" localSheetId="0">#REF!</definedName>
    <definedName name="LACR6">#REF!</definedName>
    <definedName name="LACS">[119]PLAN_FEB97!$A$2</definedName>
    <definedName name="LAGG1" localSheetId="0">#REF!</definedName>
    <definedName name="LAGG1">#REF!</definedName>
    <definedName name="LAGG2" localSheetId="0">#REF!</definedName>
    <definedName name="LAGG2">#REF!</definedName>
    <definedName name="LAGG3" localSheetId="0">#REF!</definedName>
    <definedName name="LAGG3">#REF!</definedName>
    <definedName name="LAGG6" localSheetId="0">#REF!</definedName>
    <definedName name="LAGG6">#REF!</definedName>
    <definedName name="LAMP" localSheetId="0">#REF!</definedName>
    <definedName name="LAMP">#REF!</definedName>
    <definedName name="LAMP___0" localSheetId="0">#REF!</definedName>
    <definedName name="LAMP___0">#REF!</definedName>
    <definedName name="LAMP___13" localSheetId="0">#REF!</definedName>
    <definedName name="LAMP___13">#REF!</definedName>
    <definedName name="latent">'[120]steam table'!$N$5:$Q$102</definedName>
    <definedName name="LATH" localSheetId="0">#REF!</definedName>
    <definedName name="LATH">#REF!</definedName>
    <definedName name="LAWM1" localSheetId="0">#REF!</definedName>
    <definedName name="LAWM1">#REF!</definedName>
    <definedName name="LAWM2" localSheetId="0">#REF!</definedName>
    <definedName name="LAWM2">#REF!</definedName>
    <definedName name="LAWM3" localSheetId="0">#REF!</definedName>
    <definedName name="LAWM3">#REF!</definedName>
    <definedName name="LAWM4" localSheetId="0">#REF!</definedName>
    <definedName name="LAWM4">#REF!</definedName>
    <definedName name="LAWM5" localSheetId="0">#REF!</definedName>
    <definedName name="LAWM5">#REF!</definedName>
    <definedName name="LAWM6" localSheetId="0">#REF!</definedName>
    <definedName name="LAWM6">#REF!</definedName>
    <definedName name="LBM" localSheetId="0">#REF!</definedName>
    <definedName name="LBM">#REF!</definedName>
    <definedName name="LBMod" localSheetId="0">#REF!</definedName>
    <definedName name="LBMod">#REF!</definedName>
    <definedName name="LBOULD" localSheetId="0">#REF!</definedName>
    <definedName name="LBOULD">#REF!</definedName>
    <definedName name="LC" localSheetId="0">#REF!</definedName>
    <definedName name="LC">#REF!</definedName>
    <definedName name="Lc___0" localSheetId="0">#REF!</definedName>
    <definedName name="Lc___0">#REF!</definedName>
    <definedName name="Lc___13" localSheetId="0">#REF!</definedName>
    <definedName name="Lc___13">#REF!</definedName>
    <definedName name="LCON" localSheetId="0">#REF!</definedName>
    <definedName name="LCON">#REF!</definedName>
    <definedName name="LCSAND1" localSheetId="0">#REF!</definedName>
    <definedName name="LCSAND1">#REF!</definedName>
    <definedName name="LCSAND2" localSheetId="0">#REF!</definedName>
    <definedName name="LCSAND2">#REF!</definedName>
    <definedName name="LCSAND3" localSheetId="0">#REF!</definedName>
    <definedName name="LCSAND3">#REF!</definedName>
    <definedName name="LCSAND6" localSheetId="0">#REF!</definedName>
    <definedName name="LCSAND6">#REF!</definedName>
    <definedName name="lean" localSheetId="0">#REF!</definedName>
    <definedName name="lean">#REF!</definedName>
    <definedName name="lef" localSheetId="0">#REF!</definedName>
    <definedName name="lef">#REF!</definedName>
    <definedName name="Leff">[64]basdat!$D$4</definedName>
    <definedName name="lel" localSheetId="0">#REF!</definedName>
    <definedName name="lel">#REF!</definedName>
    <definedName name="len" localSheetId="0">#REF!</definedName>
    <definedName name="len">#REF!</definedName>
    <definedName name="LGSB1" localSheetId="0">#REF!</definedName>
    <definedName name="LGSB1">#REF!</definedName>
    <definedName name="LGSB2" localSheetId="0">#REF!</definedName>
    <definedName name="LGSB2">#REF!</definedName>
    <definedName name="LGSB3" localSheetId="0">#REF!</definedName>
    <definedName name="LGSB3">#REF!</definedName>
    <definedName name="LGSB4" localSheetId="0">#REF!</definedName>
    <definedName name="LGSB4">#REF!</definedName>
    <definedName name="LGSB5" localSheetId="0">#REF!</definedName>
    <definedName name="LGSB5">#REF!</definedName>
    <definedName name="LGSB6" localSheetId="0">#REF!</definedName>
    <definedName name="LGSB6">#REF!</definedName>
    <definedName name="limcount" hidden="1">1</definedName>
    <definedName name="LINE1" localSheetId="0">#REF!</definedName>
    <definedName name="LINE1">#REF!</definedName>
    <definedName name="lk" localSheetId="6" hidden="1">{#N/A,#N/A,FALSE,"CCTV"}</definedName>
    <definedName name="lk" localSheetId="0" hidden="1">{#N/A,#N/A,FALSE,"CCTV"}</definedName>
    <definedName name="lk" hidden="1">{#N/A,#N/A,FALSE,"CCTV"}</definedName>
    <definedName name="LL" localSheetId="0">#REF!</definedName>
    <definedName name="LL">#REF!</definedName>
    <definedName name="llllllllllllllllllll" localSheetId="0">#REF!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 localSheetId="0">#REF!</definedName>
    <definedName name="LMUR1">#REF!</definedName>
    <definedName name="LMUR2" localSheetId="0">#REF!</definedName>
    <definedName name="LMUR2">#REF!</definedName>
    <definedName name="LMUR3" localSheetId="0">#REF!</definedName>
    <definedName name="LMUR3">#REF!</definedName>
    <definedName name="LMUR4" localSheetId="0">#REF!</definedName>
    <definedName name="LMUR4">#REF!</definedName>
    <definedName name="LMUR5" localSheetId="0">#REF!</definedName>
    <definedName name="LMUR5">#REF!</definedName>
    <definedName name="LMUR6" localSheetId="0">#REF!</definedName>
    <definedName name="LMUR6">#REF!</definedName>
    <definedName name="LOAD" localSheetId="0">#REF!</definedName>
    <definedName name="LOAD">#REF!</definedName>
    <definedName name="LOCO">'[4]Cost of O &amp; O'!$F$40</definedName>
    <definedName name="Lr" localSheetId="0">#REF!</definedName>
    <definedName name="Lr">#REF!</definedName>
    <definedName name="Lr___0" localSheetId="0">#REF!</definedName>
    <definedName name="Lr___0">#REF!</definedName>
    <definedName name="Lr___13" localSheetId="0">#REF!</definedName>
    <definedName name="Lr___13">#REF!</definedName>
    <definedName name="LRUB1" localSheetId="0">#REF!</definedName>
    <definedName name="LRUB1">#REF!</definedName>
    <definedName name="LRUB2" localSheetId="0">#REF!</definedName>
    <definedName name="LRUB2">#REF!</definedName>
    <definedName name="LRUB3" localSheetId="0">#REF!</definedName>
    <definedName name="LRUB3">#REF!</definedName>
    <definedName name="LRUB4" localSheetId="0">#REF!</definedName>
    <definedName name="LRUB4">#REF!</definedName>
    <definedName name="LRUB5" localSheetId="0">#REF!</definedName>
    <definedName name="LRUB5">#REF!</definedName>
    <definedName name="LRUB6" localSheetId="0">#REF!</definedName>
    <definedName name="LRUB6">#REF!</definedName>
    <definedName name="LSAND1" localSheetId="0">#REF!</definedName>
    <definedName name="LSAND1">#REF!</definedName>
    <definedName name="LSAND2" localSheetId="0">#REF!</definedName>
    <definedName name="LSAND2">#REF!</definedName>
    <definedName name="LSAND3" localSheetId="0">#REF!</definedName>
    <definedName name="LSAND3">#REF!</definedName>
    <definedName name="LSAND6" localSheetId="0">#REF!</definedName>
    <definedName name="LSAND6">#REF!</definedName>
    <definedName name="LSANDB1" localSheetId="0">#REF!</definedName>
    <definedName name="LSANDB1">#REF!</definedName>
    <definedName name="LSANDB2" localSheetId="0">#REF!</definedName>
    <definedName name="LSANDB2">#REF!</definedName>
    <definedName name="LSANDB3" localSheetId="0">#REF!</definedName>
    <definedName name="LSANDB3">#REF!</definedName>
    <definedName name="LSANDB4" localSheetId="0">#REF!</definedName>
    <definedName name="LSANDB4">#REF!</definedName>
    <definedName name="LSANDB5" localSheetId="0">#REF!</definedName>
    <definedName name="LSANDB5">#REF!</definedName>
    <definedName name="LSANDB6" localSheetId="0">#REF!</definedName>
    <definedName name="LSANDB6">#REF!</definedName>
    <definedName name="LSANDR1" localSheetId="0">#REF!</definedName>
    <definedName name="LSANDR1">#REF!</definedName>
    <definedName name="LSANDR2" localSheetId="0">#REF!</definedName>
    <definedName name="LSANDR2">#REF!</definedName>
    <definedName name="LSANDR3" localSheetId="0">#REF!</definedName>
    <definedName name="LSANDR3">#REF!</definedName>
    <definedName name="LSANDR4" localSheetId="0">#REF!</definedName>
    <definedName name="LSANDR4">#REF!</definedName>
    <definedName name="LSANDR5" localSheetId="0">#REF!</definedName>
    <definedName name="LSANDR5">#REF!</definedName>
    <definedName name="LSANDR6" localSheetId="0">#REF!</definedName>
    <definedName name="LSANDR6">#REF!</definedName>
    <definedName name="lt" localSheetId="0">'[106]Pier Design(with offset)'!#REF!</definedName>
    <definedName name="lt">'[106]Pier Design(with offset)'!#REF!</definedName>
    <definedName name="ltr" localSheetId="0">'[109]Pier Design(with offset)'!#REF!</definedName>
    <definedName name="ltr">'[109]Pier Design(with offset)'!#REF!</definedName>
    <definedName name="LUMEN" localSheetId="0">#REF!</definedName>
    <definedName name="LUMEN">#REF!</definedName>
    <definedName name="LUMEN___0" localSheetId="0">#REF!</definedName>
    <definedName name="LUMEN___0">#REF!</definedName>
    <definedName name="LUMEN___13" localSheetId="0">#REF!</definedName>
    <definedName name="LUMEN___13">#REF!</definedName>
    <definedName name="LUX" localSheetId="0">#REF!</definedName>
    <definedName name="LUX">#REF!</definedName>
    <definedName name="LUX___0" localSheetId="0">#REF!</definedName>
    <definedName name="LUX___0">#REF!</definedName>
    <definedName name="LUX___13" localSheetId="0">#REF!</definedName>
    <definedName name="LUX___13">#REF!</definedName>
    <definedName name="LV" localSheetId="0">#REF!</definedName>
    <definedName name="LV">#REF!</definedName>
    <definedName name="LWHの送信">[121]!LWHの送信</definedName>
    <definedName name="LWMM" localSheetId="0">#REF!</definedName>
    <definedName name="LWMM">#REF!</definedName>
    <definedName name="LWSALES" localSheetId="0">#REF!</definedName>
    <definedName name="LWSALES">#REF!</definedName>
    <definedName name="lx" localSheetId="0">#REF!</definedName>
    <definedName name="lx">#REF!</definedName>
    <definedName name="Lx___0" localSheetId="0">#REF!</definedName>
    <definedName name="Lx___0">#REF!</definedName>
    <definedName name="Lx___13" localSheetId="0">#REF!</definedName>
    <definedName name="Lx___13">#REF!</definedName>
    <definedName name="ly" localSheetId="0">#REF!</definedName>
    <definedName name="ly">#REF!</definedName>
    <definedName name="LYBin" localSheetId="0">#REF!</definedName>
    <definedName name="LYBin">#REF!</definedName>
    <definedName name="LYHolds" localSheetId="0">#REF!</definedName>
    <definedName name="LYHolds">#REF!</definedName>
    <definedName name="LYNet" localSheetId="0">#REF!</definedName>
    <definedName name="LYNet">#REF!</definedName>
    <definedName name="LYoos" localSheetId="0">#REF!</definedName>
    <definedName name="LYoos">#REF!</definedName>
    <definedName name="LYReselects" localSheetId="0">#REF!</definedName>
    <definedName name="LYReselects">#REF!</definedName>
    <definedName name="LYReturns" localSheetId="0">#REF!</definedName>
    <definedName name="LYReturns">#REF!</definedName>
    <definedName name="LYSales" localSheetId="0">#REF!</definedName>
    <definedName name="LYSales">#REF!</definedName>
    <definedName name="LYTotal" localSheetId="0">#REF!</definedName>
    <definedName name="LYTotal">#REF!</definedName>
    <definedName name="m" localSheetId="0">#REF!</definedName>
    <definedName name="m">#REF!</definedName>
    <definedName name="m___0" localSheetId="0">#REF!</definedName>
    <definedName name="m___0">#REF!</definedName>
    <definedName name="m___13" localSheetId="0">#REF!</definedName>
    <definedName name="m___13">#REF!</definedName>
    <definedName name="m1.5bgl" localSheetId="0">#REF!</definedName>
    <definedName name="m1.5bgl">#REF!</definedName>
    <definedName name="m10.98agl" localSheetId="0">#REF!</definedName>
    <definedName name="m10.98agl">#REF!</definedName>
    <definedName name="m10.98bgl" localSheetId="0">#REF!</definedName>
    <definedName name="m10.98bgl">#REF!</definedName>
    <definedName name="M10cement" localSheetId="0">#REF!</definedName>
    <definedName name="M10cement">#REF!</definedName>
    <definedName name="m14.64agl" localSheetId="0">#REF!</definedName>
    <definedName name="m14.64agl">#REF!</definedName>
    <definedName name="m14.64bgl" localSheetId="0">#REF!</definedName>
    <definedName name="m14.64bgl">#REF!</definedName>
    <definedName name="M15cement" localSheetId="0">#REF!</definedName>
    <definedName name="M15cement">#REF!</definedName>
    <definedName name="M15Grd" localSheetId="0">#REF!</definedName>
    <definedName name="M15Grd">#REF!</definedName>
    <definedName name="m18.3agl" localSheetId="0">#REF!</definedName>
    <definedName name="m18.3agl">#REF!</definedName>
    <definedName name="m18.3bgl" localSheetId="0">#REF!</definedName>
    <definedName name="m18.3bgl">#REF!</definedName>
    <definedName name="M20Grd" localSheetId="0">#REF!</definedName>
    <definedName name="M20Grd">#REF!</definedName>
    <definedName name="M20PCCcement" localSheetId="0">#REF!</definedName>
    <definedName name="M20PCCcement">#REF!</definedName>
    <definedName name="M20RCCcement" localSheetId="0">#REF!</definedName>
    <definedName name="M20RCCcement">#REF!</definedName>
    <definedName name="m21.96agl" localSheetId="0">#REF!</definedName>
    <definedName name="m21.96agl">#REF!</definedName>
    <definedName name="m21.96bgl" localSheetId="0">#REF!</definedName>
    <definedName name="m21.96bgl">#REF!</definedName>
    <definedName name="M25Grd" localSheetId="0">#REF!</definedName>
    <definedName name="M25Grd">#REF!</definedName>
    <definedName name="M25PCCcement" localSheetId="0">#REF!</definedName>
    <definedName name="M25PCCcement">#REF!</definedName>
    <definedName name="M25RCCcement" localSheetId="0">#REF!</definedName>
    <definedName name="M25RCCcement">#REF!</definedName>
    <definedName name="M30cement" localSheetId="0">#REF!</definedName>
    <definedName name="M30cement">#REF!</definedName>
    <definedName name="M30Grd" localSheetId="0">#REF!</definedName>
    <definedName name="M30Grd">#REF!</definedName>
    <definedName name="M35cement" localSheetId="0">#REF!</definedName>
    <definedName name="M35cement">#REF!</definedName>
    <definedName name="M35PILE" localSheetId="0">'[4]Mix Design'!#REF!</definedName>
    <definedName name="M35PILE">'[4]Mix Design'!#REF!</definedName>
    <definedName name="m4.5agl" localSheetId="0">#REF!</definedName>
    <definedName name="m4.5agl">#REF!</definedName>
    <definedName name="m4.5bgl" localSheetId="0">#REF!</definedName>
    <definedName name="m4.5bgl">#REF!</definedName>
    <definedName name="M40cement" localSheetId="0">#REF!</definedName>
    <definedName name="M40cement">#REF!</definedName>
    <definedName name="M50cement" localSheetId="0">#REF!</definedName>
    <definedName name="M50cement">#REF!</definedName>
    <definedName name="m7.32agl" localSheetId="0">#REF!</definedName>
    <definedName name="m7.32agl">#REF!</definedName>
    <definedName name="m7.32bgl" localSheetId="0">#REF!</definedName>
    <definedName name="m7.32bgl">#REF!</definedName>
    <definedName name="Ma" localSheetId="0">'[104]purpose&amp;input'!#REF!</definedName>
    <definedName name="Ma">'[104]purpose&amp;input'!#REF!</definedName>
    <definedName name="Ma_v" localSheetId="0">'[104]purpose&amp;input'!#REF!</definedName>
    <definedName name="Ma_v">'[104]purpose&amp;input'!#REF!</definedName>
    <definedName name="mac">75</definedName>
    <definedName name="machinery">[91]Analysis!$C$18</definedName>
    <definedName name="man" localSheetId="0">#REF!</definedName>
    <definedName name="man">#REF!</definedName>
    <definedName name="man___0" localSheetId="0">#REF!</definedName>
    <definedName name="man___0">#REF!</definedName>
    <definedName name="man___11" localSheetId="0">#REF!</definedName>
    <definedName name="man___11">#REF!</definedName>
    <definedName name="man___12" localSheetId="0">#REF!</definedName>
    <definedName name="man___12">#REF!</definedName>
    <definedName name="MAN_DAY">[49]PIPING!$L$6:$L$105</definedName>
    <definedName name="manday1" localSheetId="0">#REF!</definedName>
    <definedName name="manday1">#REF!</definedName>
    <definedName name="manday1___0" localSheetId="0">#REF!</definedName>
    <definedName name="manday1___0">#REF!</definedName>
    <definedName name="manday1___11" localSheetId="0">#REF!</definedName>
    <definedName name="manday1___11">#REF!</definedName>
    <definedName name="manday1___12" localSheetId="0">#REF!</definedName>
    <definedName name="manday1___12">#REF!</definedName>
    <definedName name="manpower_details" localSheetId="0">#REF!</definedName>
    <definedName name="manpower_details">#REF!</definedName>
    <definedName name="march_qty" localSheetId="0">#REF!</definedName>
    <definedName name="march_qty">#REF!</definedName>
    <definedName name="MARGINPLAN" localSheetId="0">#REF!</definedName>
    <definedName name="MARGINPLAN">#REF!</definedName>
    <definedName name="MARGINPROJ" localSheetId="0">#REF!</definedName>
    <definedName name="MARGINPROJ">#REF!</definedName>
    <definedName name="marjin" localSheetId="0">'[82]boq ht'!#REF!</definedName>
    <definedName name="marjin">'[82]boq ht'!#REF!</definedName>
    <definedName name="mason">'[22]Rates Basic'!$D$3</definedName>
    <definedName name="materials" localSheetId="0">#REF!</definedName>
    <definedName name="materials">#REF!</definedName>
    <definedName name="MATL">[49]PIPING!$AL$7:$AN$221</definedName>
    <definedName name="MATL_CLASS">[49]PIPING!$AC$6:$AC$105</definedName>
    <definedName name="MATL1">'[34]CODE-STR'!$A$3:$B$40</definedName>
    <definedName name="MaxSNo">[54]Data!$J$3</definedName>
    <definedName name="MAZ" localSheetId="0">#REF!</definedName>
    <definedName name="MAZ">#REF!</definedName>
    <definedName name="Mb" localSheetId="0">'[104]purpose&amp;input'!#REF!</definedName>
    <definedName name="Mb">'[104]purpose&amp;input'!#REF!</definedName>
    <definedName name="Mb_v" localSheetId="0">'[104]purpose&amp;input'!#REF!</definedName>
    <definedName name="Mb_v">'[104]purpose&amp;input'!#REF!</definedName>
    <definedName name="MBIT" localSheetId="0">#REF!</definedName>
    <definedName name="MBIT">#REF!</definedName>
    <definedName name="Mc" localSheetId="0">#REF!</definedName>
    <definedName name="Mc">#REF!</definedName>
    <definedName name="Mc_v" localSheetId="0">#REF!</definedName>
    <definedName name="Mc_v">#REF!</definedName>
    <definedName name="MCAR">'[4]Cost of O &amp; O'!$F$41</definedName>
    <definedName name="MCBDB" localSheetId="6">{#N/A,#N/A,FALSE,"mpph1";#N/A,#N/A,FALSE,"mpmseb";#N/A,#N/A,FALSE,"mpph2"}</definedName>
    <definedName name="MCBDB" localSheetId="0">{#N/A,#N/A,FALSE,"mpph1";#N/A,#N/A,FALSE,"mpmseb";#N/A,#N/A,FALSE,"mpph2"}</definedName>
    <definedName name="MCBDB">{#N/A,#N/A,FALSE,"mpph1";#N/A,#N/A,FALSE,"mpmseb";#N/A,#N/A,FALSE,"mpph2"}</definedName>
    <definedName name="Mcbdo" localSheetId="0">#REF!</definedName>
    <definedName name="Mcbdo">#REF!</definedName>
    <definedName name="MCOOK" localSheetId="0">#REF!</definedName>
    <definedName name="MCOOK">#REF!</definedName>
    <definedName name="Mcwc" localSheetId="0">#REF!</definedName>
    <definedName name="Mcwc">#REF!</definedName>
    <definedName name="Mcws" localSheetId="0">#REF!</definedName>
    <definedName name="Mcws">#REF!</definedName>
    <definedName name="Md" localSheetId="0">#REF!</definedName>
    <definedName name="Md">#REF!</definedName>
    <definedName name="Md_v" localSheetId="0">#REF!</definedName>
    <definedName name="Md_v">#REF!</definedName>
    <definedName name="Me" localSheetId="0">#REF!</definedName>
    <definedName name="Me">#REF!</definedName>
    <definedName name="Me_v" localSheetId="0">#REF!</definedName>
    <definedName name="Me_v">#REF!</definedName>
    <definedName name="mech" localSheetId="0">#REF!</definedName>
    <definedName name="mech">#REF!</definedName>
    <definedName name="MET">[58]ANALYSIS!$C$9</definedName>
    <definedName name="METAL" localSheetId="0">#REF!</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 localSheetId="0">'[123]scour depth'!#REF!</definedName>
    <definedName name="MF">'[123]scour depth'!#REF!</definedName>
    <definedName name="MF___0" localSheetId="0">#REF!</definedName>
    <definedName name="MF___0">#REF!</definedName>
    <definedName name="MF___13" localSheetId="0">#REF!</definedName>
    <definedName name="MF___13">#REF!</definedName>
    <definedName name="Mf_v" localSheetId="0">#REF!</definedName>
    <definedName name="Mf_v">#REF!</definedName>
    <definedName name="mfg_process">[124]MFG_TAG!$A$1:$X$27</definedName>
    <definedName name="MFG_TAG">[125]Sheet1!$A$1:$X$27</definedName>
    <definedName name="Mg" localSheetId="0">#REF!</definedName>
    <definedName name="Mg">#REF!</definedName>
    <definedName name="Mg_v" localSheetId="0">#REF!</definedName>
    <definedName name="Mg_v">#REF!</definedName>
    <definedName name="Mh" localSheetId="0">#REF!</definedName>
    <definedName name="Mh">#REF!</definedName>
    <definedName name="Mh_v" localSheetId="0">#REF!</definedName>
    <definedName name="Mh_v">#REF!</definedName>
    <definedName name="Mhpc" localSheetId="0">'[104]purpose&amp;input'!#REF!:'[104]purpose&amp;input'!#REF!</definedName>
    <definedName name="Mhpc">'[104]purpose&amp;input'!#REF!:'[104]purpose&amp;input'!#REF!</definedName>
    <definedName name="Mhpipd" localSheetId="0">'[104]purpose&amp;input'!#REF!</definedName>
    <definedName name="Mhpipd">'[104]purpose&amp;input'!#REF!</definedName>
    <definedName name="Mhps" localSheetId="0">'[104]purpose&amp;input'!#REF!</definedName>
    <definedName name="Mhps">'[104]purpose&amp;input'!#REF!</definedName>
    <definedName name="MILD" localSheetId="0">#REF!</definedName>
    <definedName name="MILD">#REF!</definedName>
    <definedName name="MinSNo">[54]Data!$J$2</definedName>
    <definedName name="Mipc" localSheetId="0">'[104]purpose&amp;input'!#REF!:'[104]purpose&amp;input'!#REF!</definedName>
    <definedName name="Mipc">'[104]purpose&amp;input'!#REF!:'[104]purpose&amp;input'!#REF!</definedName>
    <definedName name="Mips" localSheetId="0">'[104]purpose&amp;input'!#REF!</definedName>
    <definedName name="Mips">'[104]purpose&amp;input'!#REF!</definedName>
    <definedName name="MISADN">[76]R2!$C$14</definedName>
    <definedName name="MIST" localSheetId="0">#REF!</definedName>
    <definedName name="MIST">#REF!</definedName>
    <definedName name="MIX" localSheetId="0">#REF!</definedName>
    <definedName name="MIX">#REF!</definedName>
    <definedName name="Mix_15">'[6]Mix Design'!$P$11</definedName>
    <definedName name="Mix_30">'[6]Mix Design'!$P$14</definedName>
    <definedName name="MIX10B" localSheetId="0">#REF!</definedName>
    <definedName name="MIX10B">#REF!</definedName>
    <definedName name="MIX10R" localSheetId="0">#REF!</definedName>
    <definedName name="MIX10R">#REF!</definedName>
    <definedName name="MIX15B" localSheetId="0">#REF!</definedName>
    <definedName name="MIX15B">#REF!</definedName>
    <definedName name="MIX15R" localSheetId="0">#REF!</definedName>
    <definedName name="MIX15R">#REF!</definedName>
    <definedName name="MIX20B" localSheetId="0">#REF!</definedName>
    <definedName name="MIX20B">#REF!</definedName>
    <definedName name="MIX20R" localSheetId="0">#REF!</definedName>
    <definedName name="MIX20R">#REF!</definedName>
    <definedName name="MIX25B" localSheetId="0">#REF!</definedName>
    <definedName name="MIX25B">#REF!</definedName>
    <definedName name="MIX25R" localSheetId="0">#REF!</definedName>
    <definedName name="MIX25R">#REF!</definedName>
    <definedName name="MIX30B" localSheetId="0">#REF!</definedName>
    <definedName name="MIX30B">#REF!</definedName>
    <definedName name="MIX30R" localSheetId="0">#REF!</definedName>
    <definedName name="MIX30R">#REF!</definedName>
    <definedName name="MIX35B" localSheetId="0">#REF!</definedName>
    <definedName name="MIX35B">#REF!</definedName>
    <definedName name="MIX35R" localSheetId="0">#REF!</definedName>
    <definedName name="MIX35R">#REF!</definedName>
    <definedName name="MIX40B" localSheetId="0">#REF!</definedName>
    <definedName name="MIX40B">#REF!</definedName>
    <definedName name="MIX45B" localSheetId="0">#REF!</definedName>
    <definedName name="MIX45B">#REF!</definedName>
    <definedName name="ml" localSheetId="6" hidden="1">{"'장비'!$A$3:$M$12"}</definedName>
    <definedName name="ml" localSheetId="0" hidden="1">{"'장비'!$A$3:$M$12"}</definedName>
    <definedName name="ml" hidden="1">{"'장비'!$A$3:$M$12"}</definedName>
    <definedName name="MLDPLT" localSheetId="0">#REF!</definedName>
    <definedName name="MLDPLT">#REF!</definedName>
    <definedName name="Mlpc" localSheetId="0">'[104]purpose&amp;input'!#REF!</definedName>
    <definedName name="Mlpc">'[104]purpose&amp;input'!#REF!</definedName>
    <definedName name="Mlpd" localSheetId="0">'[104]purpose&amp;input'!#REF!</definedName>
    <definedName name="Mlpd">'[104]purpose&amp;input'!#REF!</definedName>
    <definedName name="Mlps" localSheetId="0">'[104]purpose&amp;input'!#REF!</definedName>
    <definedName name="Mlps">'[104]purpose&amp;input'!#REF!</definedName>
    <definedName name="mm">'[22]Rates Basic'!$D$2</definedName>
    <definedName name="MMAZ" localSheetId="0">#REF!</definedName>
    <definedName name="MMAZ">#REF!</definedName>
    <definedName name="mn" localSheetId="6" hidden="1">{"'Sheet1'!$L$16"}</definedName>
    <definedName name="mn" localSheetId="0" hidden="1">{"'Sheet1'!$L$16"}</definedName>
    <definedName name="mn" hidden="1">{"'Sheet1'!$L$16"}</definedName>
    <definedName name="MONTH_CONDITION" localSheetId="0">#REF!</definedName>
    <definedName name="MONTH_CONDITION">#REF!</definedName>
    <definedName name="MONTH_DETAILS" localSheetId="0">#REF!</definedName>
    <definedName name="MONTH_DETAILS">#REF!</definedName>
    <definedName name="MP" localSheetId="6" hidden="1">{#N/A,#N/A,FALSE,"CCTV"}</definedName>
    <definedName name="MP" localSheetId="0" hidden="1">{#N/A,#N/A,FALSE,"CCTV"}</definedName>
    <definedName name="MP" hidden="1">{#N/A,#N/A,FALSE,"CCTV"}</definedName>
    <definedName name="MPF" localSheetId="0">#REF!</definedName>
    <definedName name="MPF">#REF!</definedName>
    <definedName name="MPMOB" localSheetId="0">#REF!</definedName>
    <definedName name="MPMOB">#REF!</definedName>
    <definedName name="MRCRLPW" localSheetId="0">#REF!</definedName>
    <definedName name="MRCRLPW">#REF!</definedName>
    <definedName name="MS" localSheetId="0">#REF!</definedName>
    <definedName name="MS">#REF!</definedName>
    <definedName name="MS200202rev2" localSheetId="0">#REF!</definedName>
    <definedName name="MS200202rev2">#REF!</definedName>
    <definedName name="ms2002may1706" localSheetId="0">#REF!</definedName>
    <definedName name="ms2002may1706">#REF!</definedName>
    <definedName name="Msbdo" localSheetId="0">#REF!</definedName>
    <definedName name="Msbdo">#REF!</definedName>
    <definedName name="msjune1807" localSheetId="0">#REF!</definedName>
    <definedName name="msjune1807">#REF!</definedName>
    <definedName name="mu" localSheetId="0">#REF!</definedName>
    <definedName name="mu">#REF!</definedName>
    <definedName name="MUCK" localSheetId="0">#REF!</definedName>
    <definedName name="MUCK">#REF!</definedName>
    <definedName name="mui" localSheetId="0">#REF!</definedName>
    <definedName name="mui">#REF!</definedName>
    <definedName name="MUL">'[46]RA Civil'!$E$8</definedName>
    <definedName name="MUNION" localSheetId="0">#REF!</definedName>
    <definedName name="MUNION">#REF!</definedName>
    <definedName name="MUNON" localSheetId="0">#REF!</definedName>
    <definedName name="MUNON">#REF!</definedName>
    <definedName name="MUR" localSheetId="0">#REF!</definedName>
    <definedName name="MUR">#REF!</definedName>
    <definedName name="MUTP" localSheetId="0">#REF!</definedName>
    <definedName name="MUTP">#REF!</definedName>
    <definedName name="N" localSheetId="0">[14]PROCTOR!#REF!</definedName>
    <definedName name="N">[14]PROCTOR!#REF!</definedName>
    <definedName name="N___0" localSheetId="0">#REF!</definedName>
    <definedName name="N___0">#REF!</definedName>
    <definedName name="N___13" localSheetId="0">#REF!</definedName>
    <definedName name="N___13">#REF!</definedName>
    <definedName name="Name">[118]Index!$C$2</definedName>
    <definedName name="NEED" localSheetId="0">#REF!</definedName>
    <definedName name="NEED">#REF!</definedName>
    <definedName name="needle" localSheetId="0">#REF!</definedName>
    <definedName name="needle">#REF!</definedName>
    <definedName name="NET_TAX">[60]CABLERET!$D$6</definedName>
    <definedName name="new">[50]Original!$T$8</definedName>
    <definedName name="NEWNAME" localSheetId="6" hidden="1">{#N/A,#N/A,FALSE,"CCTV"}</definedName>
    <definedName name="NEWNAME" localSheetId="0" hidden="1">{#N/A,#N/A,FALSE,"CCTV"}</definedName>
    <definedName name="NEWNAME" hidden="1">{#N/A,#N/A,FALSE,"CCTV"}</definedName>
    <definedName name="NIPP" localSheetId="0">#REF!</definedName>
    <definedName name="NIPP">#REF!</definedName>
    <definedName name="NN" localSheetId="0">#REF!</definedName>
    <definedName name="NN">#REF!</definedName>
    <definedName name="NN___0" localSheetId="0">#REF!</definedName>
    <definedName name="NN___0">#REF!</definedName>
    <definedName name="NN___13" localSheetId="0">#REF!</definedName>
    <definedName name="NN___13">#REF!</definedName>
    <definedName name="No" localSheetId="0">#REF!</definedName>
    <definedName name="No">#REF!</definedName>
    <definedName name="NO_JTS">[49]PIPING!$G$6:$G$105</definedName>
    <definedName name="NO_OF_MH" localSheetId="0">#REF!</definedName>
    <definedName name="NO_OF_MH">#REF!</definedName>
    <definedName name="NO_OF_REQ" localSheetId="0">#REF!</definedName>
    <definedName name="NO_OF_REQ">#REF!</definedName>
    <definedName name="num" localSheetId="0">#REF!</definedName>
    <definedName name="num">#REF!</definedName>
    <definedName name="Nx" localSheetId="0">#REF!</definedName>
    <definedName name="Nx">#REF!</definedName>
    <definedName name="Nx___0" localSheetId="0">#REF!</definedName>
    <definedName name="Nx___0">#REF!</definedName>
    <definedName name="Nx___13" localSheetId="0">#REF!</definedName>
    <definedName name="Nx___13">#REF!</definedName>
    <definedName name="Ny" localSheetId="0">#REF!</definedName>
    <definedName name="Ny">#REF!</definedName>
    <definedName name="Ny___0" localSheetId="0">#REF!</definedName>
    <definedName name="Ny___0">#REF!</definedName>
    <definedName name="Ny___13" localSheetId="0">#REF!</definedName>
    <definedName name="Ny___13">#REF!</definedName>
    <definedName name="o" localSheetId="6" hidden="1">{"'Sheet1'!$L$16"}</definedName>
    <definedName name="o" localSheetId="0" hidden="1">{"'Sheet1'!$L$16"}</definedName>
    <definedName name="o" hidden="1">{"'Sheet1'!$L$16"}</definedName>
    <definedName name="O_2">[49]PIPING!$V$6:$V$105</definedName>
    <definedName name="O11FAC">[76]R2!$C$6</definedName>
    <definedName name="O11SUM">[76]R2!$C$7</definedName>
    <definedName name="O12SUM">[76]R2!$C$9</definedName>
    <definedName name="O1SPFAC" localSheetId="0">[76]R2!#REF!</definedName>
    <definedName name="O1SPFAC">[76]R2!#REF!</definedName>
    <definedName name="O1SPMGN">[76]R2!$C$12</definedName>
    <definedName name="O2FAC">[76]R2!$C$11</definedName>
    <definedName name="OBLACK" localSheetId="0">#REF!</definedName>
    <definedName name="OBLACK">#REF!</definedName>
    <definedName name="OCCRUSH" localSheetId="0">#REF!</definedName>
    <definedName name="OCCRUSH">#REF!</definedName>
    <definedName name="OCEXC" localSheetId="0">#REF!</definedName>
    <definedName name="OCEXC">#REF!</definedName>
    <definedName name="OCLOADA" localSheetId="0">#REF!</definedName>
    <definedName name="OCLOADA">#REF!</definedName>
    <definedName name="OCLOADS" localSheetId="0">#REF!</definedName>
    <definedName name="OCLOADS">#REF!</definedName>
    <definedName name="OCTIP1" localSheetId="0">#REF!</definedName>
    <definedName name="OCTIP1">#REF!</definedName>
    <definedName name="OCTIP5" localSheetId="0">#REF!</definedName>
    <definedName name="OCTIP5">#REF!</definedName>
    <definedName name="OCTRI">[60]CABLERET!$D$5</definedName>
    <definedName name="ODH" localSheetId="0" hidden="1">#REF!</definedName>
    <definedName name="ODH" hidden="1">#REF!</definedName>
    <definedName name="OH_PM" localSheetId="0">#REF!</definedName>
    <definedName name="OH_PM">#REF!</definedName>
    <definedName name="olct" localSheetId="0">'[109]Pier Design(with offset)'!#REF!</definedName>
    <definedName name="olct">'[109]Pier Design(with offset)'!#REF!</definedName>
    <definedName name="olt" localSheetId="0">'[106]Pier Design(with offset)'!#REF!</definedName>
    <definedName name="olt">'[106]Pier Design(with offset)'!#REF!</definedName>
    <definedName name="OMAS" localSheetId="0">#REF!</definedName>
    <definedName name="OMAS">#REF!</definedName>
    <definedName name="OPC">'[126]Rate Analysis '!$E$18</definedName>
    <definedName name="oper" localSheetId="0">#REF!</definedName>
    <definedName name="oper">#REF!</definedName>
    <definedName name="oper." localSheetId="0">#REF!</definedName>
    <definedName name="oper.">#REF!</definedName>
    <definedName name="opoi" localSheetId="0">#REF!</definedName>
    <definedName name="opoi">#REF!</definedName>
    <definedName name="ORBEND" localSheetId="0">#REF!</definedName>
    <definedName name="ORBEND">#REF!</definedName>
    <definedName name="ORDERING" localSheetId="0">#REF!</definedName>
    <definedName name="ORDERING">#REF!</definedName>
    <definedName name="OTRY" localSheetId="0">#REF!</definedName>
    <definedName name="OTRY">#REF!</definedName>
    <definedName name="OTRY1" localSheetId="0">#REF!</definedName>
    <definedName name="OTRY1">#REF!</definedName>
    <definedName name="overallspan1" localSheetId="0">[78]FACE!#REF!</definedName>
    <definedName name="overallspan1">[78]FACE!#REF!</definedName>
    <definedName name="overallspan13">'[127]SLAB DESIGN'!$E$41</definedName>
    <definedName name="OVERHEADS" localSheetId="0">#REF!</definedName>
    <definedName name="OVERHEADS">#REF!</definedName>
    <definedName name="OVRFAC">[76]R2!$C$16</definedName>
    <definedName name="Owner" localSheetId="0">#REF!</definedName>
    <definedName name="Owner">#REF!</definedName>
    <definedName name="p">[107]DETAILED!$J$6</definedName>
    <definedName name="p___0" localSheetId="0">#REF!</definedName>
    <definedName name="p___0">#REF!</definedName>
    <definedName name="p___13" localSheetId="0">#REF!</definedName>
    <definedName name="p___13">#REF!</definedName>
    <definedName name="P_AREA" localSheetId="0">#REF!</definedName>
    <definedName name="P_AREA">#REF!</definedName>
    <definedName name="p_shape" localSheetId="0">#REF!</definedName>
    <definedName name="p_shape">#REF!</definedName>
    <definedName name="p_sizes">[34]Tables!$H$10:$H$45</definedName>
    <definedName name="P_SYS" localSheetId="0">#REF!</definedName>
    <definedName name="P_SYS">#REF!</definedName>
    <definedName name="p_w_sizes">[34]Tables!$H$10:$J$45</definedName>
    <definedName name="p0" localSheetId="0">#REF!</definedName>
    <definedName name="p0">#REF!</definedName>
    <definedName name="p10.3" localSheetId="0">#REF!</definedName>
    <definedName name="p10.3">#REF!</definedName>
    <definedName name="p11.3" localSheetId="0">#REF!</definedName>
    <definedName name="p11.3">#REF!</definedName>
    <definedName name="p12.3" localSheetId="0">#REF!</definedName>
    <definedName name="p12.3">#REF!</definedName>
    <definedName name="p13.3" localSheetId="0">#REF!</definedName>
    <definedName name="p13.3">#REF!</definedName>
    <definedName name="p14.3" localSheetId="0">#REF!</definedName>
    <definedName name="p14.3">#REF!</definedName>
    <definedName name="p15.3" localSheetId="0">#REF!</definedName>
    <definedName name="p15.3">#REF!</definedName>
    <definedName name="p16.3" localSheetId="0">#REF!</definedName>
    <definedName name="p16.3">#REF!</definedName>
    <definedName name="p17.3" localSheetId="0">#REF!</definedName>
    <definedName name="p17.3">#REF!</definedName>
    <definedName name="p18.3" localSheetId="0">#REF!</definedName>
    <definedName name="p18.3">#REF!</definedName>
    <definedName name="p19.3" localSheetId="0">#REF!</definedName>
    <definedName name="p19.3">#REF!</definedName>
    <definedName name="p20.3" localSheetId="0">#REF!</definedName>
    <definedName name="p20.3">#REF!</definedName>
    <definedName name="p3.3" localSheetId="0">#REF!</definedName>
    <definedName name="p3.3">#REF!</definedName>
    <definedName name="p4.3" localSheetId="0">#REF!</definedName>
    <definedName name="p4.3">#REF!</definedName>
    <definedName name="p5.3" localSheetId="0">#REF!</definedName>
    <definedName name="p5.3">#REF!</definedName>
    <definedName name="p6.3" localSheetId="0">#REF!</definedName>
    <definedName name="p6.3">#REF!</definedName>
    <definedName name="p7.3" localSheetId="0">#REF!</definedName>
    <definedName name="p7.3">#REF!</definedName>
    <definedName name="p8.3" localSheetId="0">#REF!</definedName>
    <definedName name="p8.3">#REF!</definedName>
    <definedName name="p9.3" localSheetId="0">#REF!</definedName>
    <definedName name="p9.3">#REF!</definedName>
    <definedName name="pa" localSheetId="0">#REF!</definedName>
    <definedName name="pa">#REF!</definedName>
    <definedName name="pa___0" localSheetId="0">#REF!</definedName>
    <definedName name="pa___0">#REF!</definedName>
    <definedName name="pa___13" localSheetId="0">#REF!</definedName>
    <definedName name="pa___13">#REF!</definedName>
    <definedName name="PAGE5" localSheetId="0">#REF!</definedName>
    <definedName name="PAGE5">#REF!</definedName>
    <definedName name="PAGE6" localSheetId="0">#REF!</definedName>
    <definedName name="PAGE6">#REF!</definedName>
    <definedName name="PAGE7" localSheetId="0">#REF!</definedName>
    <definedName name="PAGE7">#REF!</definedName>
    <definedName name="PAINT" localSheetId="0">#REF!</definedName>
    <definedName name="PAINT">#REF!</definedName>
    <definedName name="PAINT_DATA">[49]PAINTING!$B$241:$N$264</definedName>
    <definedName name="Pane2" localSheetId="0">#REF!</definedName>
    <definedName name="Pane2">#REF!</definedName>
    <definedName name="Pane2___0" localSheetId="0">#REF!</definedName>
    <definedName name="Pane2___0">#REF!</definedName>
    <definedName name="Pane2___13" localSheetId="0">#REF!</definedName>
    <definedName name="Pane2___13">#REF!</definedName>
    <definedName name="pb" localSheetId="0">#REF!</definedName>
    <definedName name="pb">#REF!</definedName>
    <definedName name="pb___0" localSheetId="0">#REF!</definedName>
    <definedName name="pb___0">#REF!</definedName>
    <definedName name="pb___11" localSheetId="0">#REF!</definedName>
    <definedName name="pb___11">#REF!</definedName>
    <definedName name="pb___12" localSheetId="0">#REF!</definedName>
    <definedName name="pb___12">#REF!</definedName>
    <definedName name="pcc1481.5bgl" localSheetId="0">#REF!</definedName>
    <definedName name="pcc1481.5bgl">#REF!</definedName>
    <definedName name="pcc1484.5bgl" localSheetId="0">#REF!</definedName>
    <definedName name="pcc1484.5bgl">#REF!</definedName>
    <definedName name="PCCM15" localSheetId="0">#REF!</definedName>
    <definedName name="PCCM15">#REF!</definedName>
    <definedName name="pccp" localSheetId="0">#REF!</definedName>
    <definedName name="pccp">#REF!</definedName>
    <definedName name="pccproj" localSheetId="0">#REF!</definedName>
    <definedName name="pccproj">#REF!</definedName>
    <definedName name="pcct" localSheetId="0">#REF!</definedName>
    <definedName name="pcct">#REF!</definedName>
    <definedName name="pccthk" localSheetId="0">#REF!</definedName>
    <definedName name="pccthk">#REF!</definedName>
    <definedName name="Pclass" localSheetId="0">#REF!</definedName>
    <definedName name="Pclass">#REF!</definedName>
    <definedName name="pcount" localSheetId="0">#REF!</definedName>
    <definedName name="pcount">#REF!</definedName>
    <definedName name="pdata1" localSheetId="0">#REF!</definedName>
    <definedName name="pdata1">#REF!</definedName>
    <definedName name="PDP" localSheetId="0">#REF!</definedName>
    <definedName name="PDP">#REF!</definedName>
    <definedName name="ped_no" localSheetId="0">#REF!</definedName>
    <definedName name="ped_no">#REF!</definedName>
    <definedName name="PER" localSheetId="0">#REF!</definedName>
    <definedName name="PER">#REF!</definedName>
    <definedName name="PERC">'[4]Cost of O &amp; O'!$F$29</definedName>
    <definedName name="pH" localSheetId="0">#REF!</definedName>
    <definedName name="pH">#REF!</definedName>
    <definedName name="pH___0" localSheetId="0">#REF!</definedName>
    <definedName name="pH___0">#REF!</definedName>
    <definedName name="pH___13" localSheetId="0">#REF!</definedName>
    <definedName name="pH___13">#REF!</definedName>
    <definedName name="phi" localSheetId="0">#REF!</definedName>
    <definedName name="phi">#REF!</definedName>
    <definedName name="Pi" localSheetId="0">#REF!</definedName>
    <definedName name="Pi">#REF!</definedName>
    <definedName name="PierDataOld" localSheetId="0">#REF!</definedName>
    <definedName name="PierDataOld">#REF!</definedName>
    <definedName name="pile_no" localSheetId="0">#REF!</definedName>
    <definedName name="pile_no">#REF!</definedName>
    <definedName name="PILEFORCE" localSheetId="0">#REF!</definedName>
    <definedName name="PILEFORCE">#REF!</definedName>
    <definedName name="PIN" localSheetId="0">#REF!</definedName>
    <definedName name="PIN">#REF!</definedName>
    <definedName name="PIPE" localSheetId="0">#REF!</definedName>
    <definedName name="PIPE">#REF!</definedName>
    <definedName name="PIPE_CONNECTION_MATERIALS" localSheetId="0">#REF!</definedName>
    <definedName name="PIPE_CONNECTION_MATERIALS">#REF!</definedName>
    <definedName name="pipeclamp">[75]pipe!$A$3:$A$33</definedName>
    <definedName name="Pipeline_diagram" localSheetId="0">#REF!</definedName>
    <definedName name="Pipeline_diagram">#REF!</definedName>
    <definedName name="Piping2222" localSheetId="0">OR(ISBLANK(#REF!),ISBLANK(#REF!))</definedName>
    <definedName name="Piping2222">OR(ISBLANK(#REF!),ISBLANK(#REF!))</definedName>
    <definedName name="PJACK" localSheetId="0">#REF!</definedName>
    <definedName name="PJACK">#REF!</definedName>
    <definedName name="PLAST" localSheetId="0">#REF!</definedName>
    <definedName name="PLAST">#REF!</definedName>
    <definedName name="PLUG" localSheetId="0">#REF!</definedName>
    <definedName name="PLUG">#REF!</definedName>
    <definedName name="pm_size">[34]Tables!$AE$8:$AE$43</definedName>
    <definedName name="pm_w_size">[34]Tables!$AA$8:$AF$43</definedName>
    <definedName name="po" localSheetId="6" hidden="1">{#N/A,#N/A,FALSE,"CCTV"}</definedName>
    <definedName name="po" localSheetId="0" hidden="1">{#N/A,#N/A,FALSE,"CCTV"}</definedName>
    <definedName name="po" hidden="1">{#N/A,#N/A,FALSE,"CCTV"}</definedName>
    <definedName name="POC" localSheetId="0">#REF!</definedName>
    <definedName name="POC">#REF!</definedName>
    <definedName name="pound" localSheetId="0">#REF!</definedName>
    <definedName name="pound">#REF!</definedName>
    <definedName name="pp" localSheetId="6" hidden="1">{#N/A,#N/A,FALSE,"CCTV"}</definedName>
    <definedName name="pp" localSheetId="0" hidden="1">{#N/A,#N/A,FALSE,"CCTV"}</definedName>
    <definedName name="pp" hidden="1">{#N/A,#N/A,FALSE,"CCTV"}</definedName>
    <definedName name="ppg" localSheetId="0">#REF!</definedName>
    <definedName name="ppg">#REF!</definedName>
    <definedName name="PPI" localSheetId="0">#REF!</definedName>
    <definedName name="PPI">#REF!</definedName>
    <definedName name="PPJ" localSheetId="0">#REF!</definedName>
    <definedName name="PPJ">#REF!</definedName>
    <definedName name="ppp" localSheetId="0">#REF!</definedName>
    <definedName name="ppp">#REF!</definedName>
    <definedName name="pratap" localSheetId="6" hidden="1">{"'Sheet1'!$A$4386:$N$4591"}</definedName>
    <definedName name="pratap" localSheetId="0" hidden="1">{"'Sheet1'!$A$4386:$N$4591"}</definedName>
    <definedName name="pratap" hidden="1">{"'Sheet1'!$A$4386:$N$4591"}</definedName>
    <definedName name="PRDump" localSheetId="0">#REF!</definedName>
    <definedName name="PRDump">#REF!</definedName>
    <definedName name="PRESTRESSED" localSheetId="0">#REF!</definedName>
    <definedName name="PRESTRESSED">#REF!</definedName>
    <definedName name="Price">'[128]RATE-ANAY.'!$A$152:$H$756</definedName>
    <definedName name="PriceCode" localSheetId="0">#REF!</definedName>
    <definedName name="PriceCode">#REF!</definedName>
    <definedName name="_xlnm.Print_Area" localSheetId="6">aurangabad!$A$1:$Q$163</definedName>
    <definedName name="_xlnm.Print_Area" localSheetId="0">#REF!</definedName>
    <definedName name="_xlnm.Print_Area" localSheetId="7">[129]Sheet2!$B$4:$G$149</definedName>
    <definedName name="_xlnm.Print_Area">#REF!</definedName>
    <definedName name="Print_Area_MI" localSheetId="0">#REF!</definedName>
    <definedName name="Print_Area_MI">#REF!</definedName>
    <definedName name="PRINT_AREA_MI___0" localSheetId="0">#REF!</definedName>
    <definedName name="PRINT_AREA_MI___0">#REF!</definedName>
    <definedName name="print_title">[130]Cul_detail!$A$2:$IV$5</definedName>
    <definedName name="_xlnm.Print_Titles">#N/A</definedName>
    <definedName name="PRINT_TITLES_MI" localSheetId="0">#REF!</definedName>
    <definedName name="PRINT_TITLES_MI">#REF!</definedName>
    <definedName name="PRN" localSheetId="0">#REF!</definedName>
    <definedName name="PRN">#REF!</definedName>
    <definedName name="proj" localSheetId="0">#REF!</definedName>
    <definedName name="proj">#REF!</definedName>
    <definedName name="proj_id">'[131]Project Management Main'!$D$9</definedName>
    <definedName name="proj_mgr">'[131]Project Management Main'!$D$12</definedName>
    <definedName name="proj_nm">'[131]Project Management Main'!$D$10</definedName>
    <definedName name="project" localSheetId="0">#REF!</definedName>
    <definedName name="project">#REF!</definedName>
    <definedName name="Project_Name">'[81]GM 000'!$I$2</definedName>
    <definedName name="projecttitle" localSheetId="0">'[132]CABLE BULK'!#REF!</definedName>
    <definedName name="projecttitle">'[132]CABLE BULK'!#REF!</definedName>
    <definedName name="PROLL" localSheetId="0">#REF!</definedName>
    <definedName name="PROLL">#REF!</definedName>
    <definedName name="proom" localSheetId="0">#REF!</definedName>
    <definedName name="proom">#REF!</definedName>
    <definedName name="proom5x4" localSheetId="0">#REF!</definedName>
    <definedName name="proom5x4">#REF!</definedName>
    <definedName name="PS" localSheetId="0">#REF!</definedName>
    <definedName name="PS">#REF!</definedName>
    <definedName name="PS___0" localSheetId="0">#REF!</definedName>
    <definedName name="PS___0">#REF!</definedName>
    <definedName name="PS___13" localSheetId="0">#REF!</definedName>
    <definedName name="PS___13">#REF!</definedName>
    <definedName name="PUMP">'[4]Cost of O &amp; O'!$F$27</definedName>
    <definedName name="Q" localSheetId="0">'[133]FORM-W3'!#REF!</definedName>
    <definedName name="Q">'[133]FORM-W3'!#REF!</definedName>
    <definedName name="Qc" localSheetId="0">#REF!</definedName>
    <definedName name="Qc">#REF!</definedName>
    <definedName name="Qc___0" localSheetId="0">#REF!</definedName>
    <definedName name="Qc___0">#REF!</definedName>
    <definedName name="Qc___13" localSheetId="0">#REF!</definedName>
    <definedName name="Qc___13">#REF!</definedName>
    <definedName name="Qf" localSheetId="0">#REF!</definedName>
    <definedName name="Qf">#REF!</definedName>
    <definedName name="Qf___0" localSheetId="0">#REF!</definedName>
    <definedName name="Qf___0">#REF!</definedName>
    <definedName name="Qf___13" localSheetId="0">#REF!</definedName>
    <definedName name="Qf___13">#REF!</definedName>
    <definedName name="Qi" localSheetId="0">#REF!</definedName>
    <definedName name="Qi">#REF!</definedName>
    <definedName name="Qi___0" localSheetId="0">#REF!</definedName>
    <definedName name="Qi___0">#REF!</definedName>
    <definedName name="Qi___13" localSheetId="0">#REF!</definedName>
    <definedName name="Qi___13">#REF!</definedName>
    <definedName name="Ql" localSheetId="0">#REF!</definedName>
    <definedName name="Ql">#REF!</definedName>
    <definedName name="Ql___0" localSheetId="0">#REF!</definedName>
    <definedName name="Ql___0">#REF!</definedName>
    <definedName name="Ql___13" localSheetId="0">#REF!</definedName>
    <definedName name="Ql___13">#REF!</definedName>
    <definedName name="QQ" localSheetId="6" hidden="1">{"form-D1",#N/A,FALSE,"FORM-D1";"form-D1_amt",#N/A,FALSE,"FORM-D1"}</definedName>
    <definedName name="QQ" localSheetId="0" hidden="1">{"form-D1",#N/A,FALSE,"FORM-D1";"form-D1_amt",#N/A,FALSE,"FORM-D1"}</definedName>
    <definedName name="QQ" hidden="1">{"form-D1",#N/A,FALSE,"FORM-D1";"form-D1_amt",#N/A,FALSE,"FORM-D1"}</definedName>
    <definedName name="qqq">#N/A</definedName>
    <definedName name="QQQQ" localSheetId="6" hidden="1">{"form-D1",#N/A,FALSE,"FORM-D1";"form-D1_amt",#N/A,FALSE,"FORM-D1"}</definedName>
    <definedName name="QQQQ" localSheetId="0" hidden="1">{"form-D1",#N/A,FALSE,"FORM-D1";"form-D1_amt",#N/A,FALSE,"FORM-D1"}</definedName>
    <definedName name="QQQQ" hidden="1">{"form-D1",#N/A,FALSE,"FORM-D1";"form-D1_amt",#N/A,FALSE,"FORM-D1"}</definedName>
    <definedName name="Qspan" localSheetId="0">#REF!</definedName>
    <definedName name="Qspan">#REF!</definedName>
    <definedName name="QTY">[76]R2!$D$39:$D$86</definedName>
    <definedName name="Qty_as_on_apr" localSheetId="0">#REF!</definedName>
    <definedName name="Qty_as_on_apr">#REF!</definedName>
    <definedName name="Qv" localSheetId="0">#REF!</definedName>
    <definedName name="Qv">#REF!</definedName>
    <definedName name="qw" localSheetId="0">#REF!</definedName>
    <definedName name="qw">#REF!</definedName>
    <definedName name="R_" localSheetId="0">#REF!</definedName>
    <definedName name="R_">#REF!</definedName>
    <definedName name="r_date" localSheetId="0">'[90]ETC Plant Cost'!#REF!</definedName>
    <definedName name="r_date">'[90]ETC Plant Cost'!#REF!</definedName>
    <definedName name="r0" localSheetId="0">#REF!</definedName>
    <definedName name="r0">#REF!</definedName>
    <definedName name="r10.3" localSheetId="0">#REF!</definedName>
    <definedName name="r10.3">#REF!</definedName>
    <definedName name="r11.3" localSheetId="0">#REF!</definedName>
    <definedName name="r11.3">#REF!</definedName>
    <definedName name="r12.3" localSheetId="0">#REF!</definedName>
    <definedName name="r12.3">#REF!</definedName>
    <definedName name="r13.3" localSheetId="0">#REF!</definedName>
    <definedName name="r13.3">#REF!</definedName>
    <definedName name="r14.3" localSheetId="0">#REF!</definedName>
    <definedName name="r14.3">#REF!</definedName>
    <definedName name="r15.3" localSheetId="0">#REF!</definedName>
    <definedName name="r15.3">#REF!</definedName>
    <definedName name="r16.3" localSheetId="0">#REF!</definedName>
    <definedName name="r16.3">#REF!</definedName>
    <definedName name="r17.3" localSheetId="0">#REF!</definedName>
    <definedName name="r17.3">#REF!</definedName>
    <definedName name="r18.3" localSheetId="0">#REF!</definedName>
    <definedName name="r18.3">#REF!</definedName>
    <definedName name="r19.3" localSheetId="0">#REF!</definedName>
    <definedName name="r19.3">#REF!</definedName>
    <definedName name="r20.3" localSheetId="0">#REF!</definedName>
    <definedName name="r20.3">#REF!</definedName>
    <definedName name="r3.3" localSheetId="0">#REF!</definedName>
    <definedName name="r3.3">#REF!</definedName>
    <definedName name="r4.3" localSheetId="0">#REF!</definedName>
    <definedName name="r4.3">#REF!</definedName>
    <definedName name="r5.3" localSheetId="0">#REF!</definedName>
    <definedName name="r5.3">#REF!</definedName>
    <definedName name="r6.3" localSheetId="0">#REF!</definedName>
    <definedName name="r6.3">#REF!</definedName>
    <definedName name="r7.3" localSheetId="0">#REF!</definedName>
    <definedName name="r7.3">#REF!</definedName>
    <definedName name="r8.3" localSheetId="0">#REF!</definedName>
    <definedName name="r8.3">#REF!</definedName>
    <definedName name="r9.3" localSheetId="0">#REF!</definedName>
    <definedName name="r9.3">#REF!</definedName>
    <definedName name="raaa" localSheetId="6" hidden="1">{"'Sheet1'!$A$4386:$N$4591"}</definedName>
    <definedName name="raaa" localSheetId="0" hidden="1">{"'Sheet1'!$A$4386:$N$4591"}</definedName>
    <definedName name="raaa" hidden="1">{"'Sheet1'!$A$4386:$N$4591"}</definedName>
    <definedName name="RaftD" localSheetId="0">#REF!</definedName>
    <definedName name="RaftD">#REF!</definedName>
    <definedName name="RaftSlbThk" localSheetId="0">#REF!</definedName>
    <definedName name="RaftSlbThk">#REF!</definedName>
    <definedName name="RATE">'[134]Rate Ana'!$A$6:$D$392</definedName>
    <definedName name="rate0">[135]SUMMARY!$A$3:$E$1159</definedName>
    <definedName name="rating150" localSheetId="0">#REF!</definedName>
    <definedName name="rating150">#REF!</definedName>
    <definedName name="rating300" localSheetId="0">#REF!</definedName>
    <definedName name="rating300">#REF!</definedName>
    <definedName name="rating600" localSheetId="0">#REF!</definedName>
    <definedName name="rating600">#REF!</definedName>
    <definedName name="rating800" localSheetId="0">#REF!</definedName>
    <definedName name="rating800">#REF!</definedName>
    <definedName name="RATING계산">#N/A</definedName>
    <definedName name="RawAgencyPrice" localSheetId="0">#REF!</definedName>
    <definedName name="RawAgencyPrice">#REF!</definedName>
    <definedName name="RBData" localSheetId="0">#REF!</definedName>
    <definedName name="RBData">#REF!</definedName>
    <definedName name="RCCM35" localSheetId="0">#REF!</definedName>
    <definedName name="RCCM35">#REF!</definedName>
    <definedName name="RCCpipe300" localSheetId="0">'[136]LOCAL RATES'!#REF!</definedName>
    <definedName name="RCCpipe300">'[136]LOCAL RATES'!#REF!</definedName>
    <definedName name="RCCpipe600" localSheetId="0">'[136]LOCAL RATES'!#REF!</definedName>
    <definedName name="RCCpipe600">'[136]LOCAL RATES'!#REF!</definedName>
    <definedName name="rdc" localSheetId="0">#REF!</definedName>
    <definedName name="rdc">#REF!</definedName>
    <definedName name="Re" localSheetId="0">#REF!</definedName>
    <definedName name="Re">#REF!</definedName>
    <definedName name="Re___0" localSheetId="0">#REF!</definedName>
    <definedName name="Re___0">#REF!</definedName>
    <definedName name="Re___13" localSheetId="0">#REF!</definedName>
    <definedName name="Re___13">#REF!</definedName>
    <definedName name="re_bar" localSheetId="0">#REF!</definedName>
    <definedName name="re_bar">#REF!</definedName>
    <definedName name="RE_SIZE" localSheetId="0">#REF!</definedName>
    <definedName name="RE_SIZE">#REF!</definedName>
    <definedName name="REC6RD" localSheetId="0">#REF!</definedName>
    <definedName name="REC6RD">#REF!</definedName>
    <definedName name="RECORD" localSheetId="0">#REF!</definedName>
    <definedName name="RECORD">#REF!</definedName>
    <definedName name="_xlnm.Recorder" localSheetId="0">#REF!</definedName>
    <definedName name="_xlnm.Recorder">#REF!</definedName>
    <definedName name="RED" localSheetId="0">#REF!</definedName>
    <definedName name="RED">#REF!</definedName>
    <definedName name="REDDY" localSheetId="0">#REF!</definedName>
    <definedName name="REDDY">#REF!</definedName>
    <definedName name="refill" localSheetId="0">#REF!</definedName>
    <definedName name="refill">#REF!</definedName>
    <definedName name="rel" localSheetId="0">#REF!</definedName>
    <definedName name="rel">#REF!</definedName>
    <definedName name="RentSubsidy_B" localSheetId="0">'[67]SITE OVERHEADS'!#REF!</definedName>
    <definedName name="RentSubsidy_B">'[67]SITE OVERHEADS'!#REF!</definedName>
    <definedName name="Reselects" localSheetId="0">#REF!</definedName>
    <definedName name="Reselects">#REF!</definedName>
    <definedName name="Rev" localSheetId="0">#REF!</definedName>
    <definedName name="Rev">#REF!</definedName>
    <definedName name="Revision" localSheetId="0">#REF!</definedName>
    <definedName name="Revision">#REF!</definedName>
    <definedName name="RF" localSheetId="6" hidden="1">{#N/A,#N/A,FALSE,"CCTV"}</definedName>
    <definedName name="RF" localSheetId="0" hidden="1">{#N/A,#N/A,FALSE,"CCTV"}</definedName>
    <definedName name="RF" hidden="1">{#N/A,#N/A,FALSE,"CCTV"}</definedName>
    <definedName name="ric" localSheetId="0">#REF!</definedName>
    <definedName name="ric">#REF!</definedName>
    <definedName name="rid" localSheetId="6" hidden="1">{"'Sheet1'!$L$16"}</definedName>
    <definedName name="rid" localSheetId="0" hidden="1">{"'Sheet1'!$L$16"}</definedName>
    <definedName name="rid" hidden="1">{"'Sheet1'!$L$16"}</definedName>
    <definedName name="rig" localSheetId="0">#REF!</definedName>
    <definedName name="rig">#REF!</definedName>
    <definedName name="RIP" localSheetId="0">#REF!</definedName>
    <definedName name="RIP">#REF!</definedName>
    <definedName name="RIVER" localSheetId="0">#REF!</definedName>
    <definedName name="RIVER">#REF!</definedName>
    <definedName name="Rl" localSheetId="0">#REF!</definedName>
    <definedName name="Rl">#REF!</definedName>
    <definedName name="Rl___0" localSheetId="0">#REF!</definedName>
    <definedName name="Rl___0">#REF!</definedName>
    <definedName name="Rl___13" localSheetId="0">#REF!</definedName>
    <definedName name="Rl___13">#REF!</definedName>
    <definedName name="RMARK" localSheetId="0">#REF!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 localSheetId="0">#REF!</definedName>
    <definedName name="robot">#REF!</definedName>
    <definedName name="ROCE" localSheetId="0">#REF!</definedName>
    <definedName name="ROCE">#REF!</definedName>
    <definedName name="ROCK" localSheetId="0">#REF!</definedName>
    <definedName name="ROCK">#REF!</definedName>
    <definedName name="rockk" localSheetId="0">[94]Analysis!#REF!</definedName>
    <definedName name="rockk">[94]Analysis!#REF!</definedName>
    <definedName name="RokSpl" localSheetId="0">#REF!</definedName>
    <definedName name="RokSpl">#REF!</definedName>
    <definedName name="ROLL" localSheetId="0">#REF!</definedName>
    <definedName name="ROLL">#REF!</definedName>
    <definedName name="Rooms" localSheetId="0">#REF!</definedName>
    <definedName name="Rooms">#REF!</definedName>
    <definedName name="rosid" localSheetId="0">#REF!</definedName>
    <definedName name="rosid">#REF!</definedName>
    <definedName name="ROTA" localSheetId="0">#REF!</definedName>
    <definedName name="ROTA">#REF!</definedName>
    <definedName name="ROTARY">'[4]Cost of O &amp; O'!$F$28</definedName>
    <definedName name="rout_t" localSheetId="0">#REF!</definedName>
    <definedName name="rout_t">#REF!</definedName>
    <definedName name="row">'[34]Valve Cl'!$AC$8:$AC$32</definedName>
    <definedName name="ROW_STRESS">'[34]CODE-STR'!$Z$3:$Z$21</definedName>
    <definedName name="RRstones" localSheetId="0">#REF!</definedName>
    <definedName name="RRstones">#REF!</definedName>
    <definedName name="Rs" localSheetId="0">#REF!</definedName>
    <definedName name="Rs">#REF!</definedName>
    <definedName name="Rs___0" localSheetId="0">#REF!</definedName>
    <definedName name="Rs___0">#REF!</definedName>
    <definedName name="Rs___13" localSheetId="0">#REF!</definedName>
    <definedName name="Rs___13">#REF!</definedName>
    <definedName name="RSAND" localSheetId="0">#REF!</definedName>
    <definedName name="RSAND">#REF!</definedName>
    <definedName name="Rse" localSheetId="0">#REF!</definedName>
    <definedName name="Rse">#REF!</definedName>
    <definedName name="Rse___0" localSheetId="0">#REF!</definedName>
    <definedName name="Rse___0">#REF!</definedName>
    <definedName name="Rse___13" localSheetId="0">#REF!</definedName>
    <definedName name="Rse___13">#REF!</definedName>
    <definedName name="RTR" localSheetId="0">#REF!</definedName>
    <definedName name="RTR">#REF!</definedName>
    <definedName name="RUB" localSheetId="0">#REF!</definedName>
    <definedName name="RUB">#REF!</definedName>
    <definedName name="RUBBLE" localSheetId="0">#REF!</definedName>
    <definedName name="RUBBLE">#REF!</definedName>
    <definedName name="RUBLE" localSheetId="0">#REF!</definedName>
    <definedName name="RUBLE">#REF!</definedName>
    <definedName name="RY" localSheetId="0">#REF!</definedName>
    <definedName name="RY">#REF!</definedName>
    <definedName name="S" localSheetId="0">#REF!</definedName>
    <definedName name="S">#REF!</definedName>
    <definedName name="s0" localSheetId="0">#REF!</definedName>
    <definedName name="s0">#REF!</definedName>
    <definedName name="s10.3" localSheetId="0">#REF!</definedName>
    <definedName name="s10.3">#REF!</definedName>
    <definedName name="s11.3" localSheetId="0">#REF!</definedName>
    <definedName name="s11.3">#REF!</definedName>
    <definedName name="s12.3" localSheetId="0">#REF!</definedName>
    <definedName name="s12.3">#REF!</definedName>
    <definedName name="S12T13" localSheetId="0">#REF!</definedName>
    <definedName name="S12T13">#REF!</definedName>
    <definedName name="s13.3" localSheetId="0">#REF!</definedName>
    <definedName name="s13.3">#REF!</definedName>
    <definedName name="s14.3" localSheetId="0">#REF!</definedName>
    <definedName name="s14.3">#REF!</definedName>
    <definedName name="s15.3" localSheetId="0">#REF!</definedName>
    <definedName name="s15.3">#REF!</definedName>
    <definedName name="s16.3" localSheetId="0">#REF!</definedName>
    <definedName name="s16.3">#REF!</definedName>
    <definedName name="s17.3" localSheetId="0">#REF!</definedName>
    <definedName name="s17.3">#REF!</definedName>
    <definedName name="s18.3" localSheetId="0">#REF!</definedName>
    <definedName name="s18.3">#REF!</definedName>
    <definedName name="s19.3" localSheetId="0">#REF!</definedName>
    <definedName name="s19.3">#REF!</definedName>
    <definedName name="S19T13" localSheetId="0">#REF!</definedName>
    <definedName name="S19T13">#REF!</definedName>
    <definedName name="s20.3" localSheetId="0">#REF!</definedName>
    <definedName name="s20.3">#REF!</definedName>
    <definedName name="s3.3" localSheetId="0">#REF!</definedName>
    <definedName name="s3.3">#REF!</definedName>
    <definedName name="s4.3" localSheetId="0">#REF!</definedName>
    <definedName name="s4.3">#REF!</definedName>
    <definedName name="s5.3" localSheetId="0">#REF!</definedName>
    <definedName name="s5.3">#REF!</definedName>
    <definedName name="s6.3" localSheetId="0">#REF!</definedName>
    <definedName name="s6.3">#REF!</definedName>
    <definedName name="s7.3" localSheetId="0">#REF!</definedName>
    <definedName name="s7.3">#REF!</definedName>
    <definedName name="s8.3" localSheetId="0">#REF!</definedName>
    <definedName name="s8.3">#REF!</definedName>
    <definedName name="s9.3" localSheetId="0">#REF!</definedName>
    <definedName name="s9.3">#REF!</definedName>
    <definedName name="sa">[137]dummy!$A$2:$I$48</definedName>
    <definedName name="saf" localSheetId="0">[37]예가표!#REF!</definedName>
    <definedName name="saf">[37]예가표!#REF!</definedName>
    <definedName name="Salaries1010" localSheetId="0">'[67]SITE OVERHEADS'!#REF!</definedName>
    <definedName name="Salaries1010">'[67]SITE OVERHEADS'!#REF!</definedName>
    <definedName name="Salaries1010_A" localSheetId="0">'[67]SITE OVERHEADS'!#REF!</definedName>
    <definedName name="Salaries1010_A">'[67]SITE OVERHEADS'!#REF!</definedName>
    <definedName name="SALESPLAN" localSheetId="0">#REF!</definedName>
    <definedName name="SALESPLAN">#REF!</definedName>
    <definedName name="SAND" localSheetId="0">#REF!</definedName>
    <definedName name="SAND">#REF!</definedName>
    <definedName name="sand1" localSheetId="0">#REF!</definedName>
    <definedName name="sand1">#REF!</definedName>
    <definedName name="SANDA">[59]ANAL!$E$17</definedName>
    <definedName name="SANDB" localSheetId="0">#REF!</definedName>
    <definedName name="SANDB">#REF!</definedName>
    <definedName name="sandd" localSheetId="0">#REF!</definedName>
    <definedName name="sandd">#REF!</definedName>
    <definedName name="sandfill" localSheetId="0">#REF!</definedName>
    <definedName name="sandfill">#REF!</definedName>
    <definedName name="SANDR" localSheetId="0">#REF!</definedName>
    <definedName name="SANDR">#REF!</definedName>
    <definedName name="SBC" localSheetId="0">#REF!</definedName>
    <definedName name="SBC">#REF!</definedName>
    <definedName name="SC" localSheetId="0">#REF!</definedName>
    <definedName name="SC">#REF!</definedName>
    <definedName name="scaffolding">[138]!scaffolding</definedName>
    <definedName name="scale" localSheetId="0">#REF!</definedName>
    <definedName name="scale">#REF!</definedName>
    <definedName name="scbc" localSheetId="0">#REF!</definedName>
    <definedName name="scbc">#REF!</definedName>
    <definedName name="SCH">[34]Tables!$A$10:$D$377</definedName>
    <definedName name="SCH_CON" localSheetId="0">#REF!</definedName>
    <definedName name="SCH_CON">#REF!</definedName>
    <definedName name="SCH_CSH_OF" localSheetId="0">#REF!</definedName>
    <definedName name="SCH_CSH_OF">#REF!</definedName>
    <definedName name="SCH_DIRSTAF" localSheetId="0">#REF!</definedName>
    <definedName name="SCH_DIRSTAF">#REF!</definedName>
    <definedName name="SCH_INDIRSTAF" localSheetId="0">#REF!</definedName>
    <definedName name="SCH_INDIRSTAF">#REF!</definedName>
    <definedName name="SCH_PM" localSheetId="0">#REF!</definedName>
    <definedName name="SCH_PM">#REF!</definedName>
    <definedName name="SCH_WC_CF" localSheetId="0">#REF!</definedName>
    <definedName name="SCH_WC_CF">#REF!</definedName>
    <definedName name="SCHEDULE" localSheetId="0">[103]TOEC!#REF!</definedName>
    <definedName name="SCHEDULE">[103]TOEC!#REF!</definedName>
    <definedName name="schedules">[34]Tables!$H$51:$I$66</definedName>
    <definedName name="schools" localSheetId="0">#REF!</definedName>
    <definedName name="schools">#REF!</definedName>
    <definedName name="SCON" localSheetId="0">#REF!</definedName>
    <definedName name="SCON">#REF!</definedName>
    <definedName name="SCRAP" localSheetId="0">#REF!</definedName>
    <definedName name="SCRAP">#REF!</definedName>
    <definedName name="SD">'[46]RA Civil'!$E$12</definedName>
    <definedName name="Sdate" localSheetId="0">#REF!</definedName>
    <definedName name="Sdate">#REF!</definedName>
    <definedName name="SDEPTH" localSheetId="0">#REF!</definedName>
    <definedName name="SDEPTH">#REF!</definedName>
    <definedName name="sdfg" hidden="1">[38]Cash2!$J$16:$J$36</definedName>
    <definedName name="sdfwdd" localSheetId="0">'[114]purpose&amp;input'!#REF!</definedName>
    <definedName name="sdfwdd">'[114]purpose&amp;input'!#REF!</definedName>
    <definedName name="SDMLPW" localSheetId="0">#REF!</definedName>
    <definedName name="SDMLPW">#REF!</definedName>
    <definedName name="SDXAS" localSheetId="0">'[139]scour depth'!#REF!</definedName>
    <definedName name="SDXAS">'[139]scour depth'!#REF!</definedName>
    <definedName name="se" localSheetId="0">#REF!</definedName>
    <definedName name="se">#REF!</definedName>
    <definedName name="SEAL" localSheetId="0">#REF!</definedName>
    <definedName name="SEAL">#REF!</definedName>
    <definedName name="SEAL1" localSheetId="0">#REF!</definedName>
    <definedName name="SEAL1">#REF!</definedName>
    <definedName name="SECTION" localSheetId="0">#REF!</definedName>
    <definedName name="SECTION">#REF!</definedName>
    <definedName name="sencount" hidden="1">1</definedName>
    <definedName name="SepRRFinal">[50]Original!$T$8</definedName>
    <definedName name="sertert" localSheetId="0">#REF!</definedName>
    <definedName name="sertert">#REF!</definedName>
    <definedName name="SERVICE" localSheetId="0">#REF!</definedName>
    <definedName name="SERVICE">#REF!</definedName>
    <definedName name="SF" localSheetId="0">#REF!</definedName>
    <definedName name="SF">#REF!</definedName>
    <definedName name="SFDASDASFD" localSheetId="0">[103]TOEC!#REF!</definedName>
    <definedName name="SFDASDASFD">[103]TOEC!#REF!</definedName>
    <definedName name="sgsgbsbgg" localSheetId="0">#REF!</definedName>
    <definedName name="sgsgbsbgg">#REF!</definedName>
    <definedName name="SH" localSheetId="0">#REF!</definedName>
    <definedName name="SH">#REF!</definedName>
    <definedName name="shaeff">'[4]Cost of O &amp; O'!$F$42</definedName>
    <definedName name="Sheet_names" localSheetId="0">#REF!</definedName>
    <definedName name="Sheet_names">#REF!</definedName>
    <definedName name="sheet1" localSheetId="0">#REF!</definedName>
    <definedName name="sheet1">#REF!</definedName>
    <definedName name="sheet1___0" localSheetId="0">#REF!</definedName>
    <definedName name="sheet1___0">#REF!</definedName>
    <definedName name="sheet1___13" localSheetId="0">#REF!</definedName>
    <definedName name="sheet1___13">#REF!</definedName>
    <definedName name="shis">[137]dummy!$A$51:$G$74</definedName>
    <definedName name="SHM" localSheetId="0">#REF!</definedName>
    <definedName name="SHM">#REF!</definedName>
    <definedName name="SHOT">'[4]Cost of O &amp; O'!$F$35</definedName>
    <definedName name="SHOV" localSheetId="0">#REF!</definedName>
    <definedName name="SHOV">#REF!</definedName>
    <definedName name="shpe" localSheetId="0">#REF!</definedName>
    <definedName name="shpe">#REF!</definedName>
    <definedName name="Shuttering" localSheetId="0">#REF!</definedName>
    <definedName name="Shuttering">#REF!</definedName>
    <definedName name="SHV" localSheetId="0">#REF!</definedName>
    <definedName name="SHV">#REF!</definedName>
    <definedName name="si" localSheetId="0">#REF!</definedName>
    <definedName name="si">#REF!</definedName>
    <definedName name="sigma0.2" localSheetId="0">#REF!</definedName>
    <definedName name="sigma0.2">#REF!</definedName>
    <definedName name="sigma0_2" localSheetId="0">#REF!</definedName>
    <definedName name="sigma0_2">#REF!</definedName>
    <definedName name="sigmab" localSheetId="0">#REF!</definedName>
    <definedName name="sigmab">#REF!</definedName>
    <definedName name="sigmah" localSheetId="0">#REF!</definedName>
    <definedName name="sigmah">#REF!</definedName>
    <definedName name="sigmat" localSheetId="0">#REF!</definedName>
    <definedName name="sigmat">#REF!</definedName>
    <definedName name="SINKP" localSheetId="0">#REF!</definedName>
    <definedName name="SINKP">#REF!</definedName>
    <definedName name="SIZE" localSheetId="0">#REF!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 localSheetId="0">#REF!</definedName>
    <definedName name="SIZEC">#REF!</definedName>
    <definedName name="skilled" localSheetId="0">#REF!</definedName>
    <definedName name="skilled">#REF!</definedName>
    <definedName name="slab_p" localSheetId="6" hidden="1">{"form-D1",#N/A,FALSE,"FORM-D1";"form-D1_amt",#N/A,FALSE,"FORM-D1"}</definedName>
    <definedName name="slab_p" localSheetId="0" hidden="1">{"form-D1",#N/A,FALSE,"FORM-D1";"form-D1_amt",#N/A,FALSE,"FORM-D1"}</definedName>
    <definedName name="slab_p" hidden="1">{"form-D1",#N/A,FALSE,"FORM-D1";"form-D1_amt",#N/A,FALSE,"FORM-D1"}</definedName>
    <definedName name="SlabD" localSheetId="0">#REF!</definedName>
    <definedName name="SlabD">#REF!</definedName>
    <definedName name="SLAYER" localSheetId="0">#REF!</definedName>
    <definedName name="SLAYER">#REF!</definedName>
    <definedName name="SLC" localSheetId="0">#REF!</definedName>
    <definedName name="SLC">#REF!</definedName>
    <definedName name="SLIPFORM" localSheetId="0">'[94]Cost of O &amp; O'!#REF!</definedName>
    <definedName name="SLIPFORM">'[94]Cost of O &amp; O'!#REF!</definedName>
    <definedName name="slope" localSheetId="0">#REF!</definedName>
    <definedName name="slope">#REF!</definedName>
    <definedName name="SLSAMT">[76]R2!$I$39:$I$86</definedName>
    <definedName name="SLSRT">[76]R2!$H$39:$H$86</definedName>
    <definedName name="SLURRY" localSheetId="0">#REF!</definedName>
    <definedName name="SLURRY">#REF!</definedName>
    <definedName name="SMAZ" localSheetId="0">#REF!</definedName>
    <definedName name="SMAZ">#REF!</definedName>
    <definedName name="SMIST" localSheetId="0">#REF!</definedName>
    <definedName name="SMIST">#REF!</definedName>
    <definedName name="smoot" localSheetId="0">#REF!</definedName>
    <definedName name="smoot">#REF!</definedName>
    <definedName name="SMOOTH" localSheetId="0">#REF!</definedName>
    <definedName name="SMOOTH">#REF!</definedName>
    <definedName name="soh">0%</definedName>
    <definedName name="soil_dens" localSheetId="0">#REF!</definedName>
    <definedName name="soil_dens">#REF!</definedName>
    <definedName name="soil_sub" localSheetId="0">#REF!</definedName>
    <definedName name="soil_sub">#REF!</definedName>
    <definedName name="soilden" localSheetId="0">#REF!</definedName>
    <definedName name="soilden">#REF!</definedName>
    <definedName name="SOL" localSheetId="0">#REF!</definedName>
    <definedName name="SOL">#REF!</definedName>
    <definedName name="SORTCODE">#N/A</definedName>
    <definedName name="sp">4%</definedName>
    <definedName name="SP_AREA" localSheetId="0">#REF!</definedName>
    <definedName name="SP_AREA">#REF!</definedName>
    <definedName name="Spalls" localSheetId="0">#REF!</definedName>
    <definedName name="Spalls">#REF!</definedName>
    <definedName name="span" localSheetId="0">#REF!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'[140]DB_ET200(R. A)'!$S:$S</definedName>
    <definedName name="SPEC2" localSheetId="0">#REF!</definedName>
    <definedName name="SPEC2">#REF!</definedName>
    <definedName name="SPECI" localSheetId="0">#REF!</definedName>
    <definedName name="SPECI">#REF!</definedName>
    <definedName name="SPFAC">[76]R2!$G$21:$G$32</definedName>
    <definedName name="SPFIN">[76]R2!$C$15</definedName>
    <definedName name="SPINK" localSheetId="0">#REF!</definedName>
    <definedName name="SPINK">#REF!</definedName>
    <definedName name="SPRINK">'[4]Cost of O &amp; O'!$F$23</definedName>
    <definedName name="SPSUM">[76]R2!$C$13</definedName>
    <definedName name="SQRT__1___0.6___1.0" localSheetId="0">#REF!</definedName>
    <definedName name="SQRT__1___0.6___1.0">#REF!</definedName>
    <definedName name="SQRT__1___0_6___1_0" localSheetId="0">#REF!</definedName>
    <definedName name="SQRT__1___0_6___1_0">#REF!</definedName>
    <definedName name="SQRT__1___0_6___1_0___0" localSheetId="0">#REF!</definedName>
    <definedName name="SQRT__1___0_6___1_0___0">#REF!</definedName>
    <definedName name="SQRT__1___0_6___1_0___13" localSheetId="0">#REF!</definedName>
    <definedName name="SQRT__1___0_6___1_0___13">#REF!</definedName>
    <definedName name="srj" localSheetId="0">#REF!</definedName>
    <definedName name="srj">#REF!</definedName>
    <definedName name="SROLL" localSheetId="0">#REF!</definedName>
    <definedName name="SROLL">#REF!</definedName>
    <definedName name="ss" localSheetId="0">#REF!</definedName>
    <definedName name="ss">#REF!</definedName>
    <definedName name="ssa">#N/A</definedName>
    <definedName name="SSLCH" localSheetId="0">#REF!</definedName>
    <definedName name="SSLCH">#REF!</definedName>
    <definedName name="Ssm">'[110]LOCAL RATES'!$H$38</definedName>
    <definedName name="SSR" localSheetId="0">'[141]scour depth'!#REF!</definedName>
    <definedName name="SSR">'[141]scour depth'!#REF!</definedName>
    <definedName name="SSSS" localSheetId="0">[56]PROCTOR!#REF!</definedName>
    <definedName name="SSSS">[56]PROCTOR!#REF!</definedName>
    <definedName name="SSSSSS" localSheetId="0">[56]PROCTOR!#REF!</definedName>
    <definedName name="SSSSSS">[56]PROCTOR!#REF!</definedName>
    <definedName name="sst" localSheetId="0">#REF!</definedName>
    <definedName name="sst">#REF!</definedName>
    <definedName name="STAADappslabthk">'[142]ABUT MASTER'!$K$57</definedName>
    <definedName name="StaffApr_D" localSheetId="0">'[92]SITE OVERHEADS'!#REF!</definedName>
    <definedName name="StaffApr_D">'[92]SITE OVERHEADS'!#REF!</definedName>
    <definedName name="Staircase" localSheetId="0">#REF!</definedName>
    <definedName name="Staircase">#REF!</definedName>
    <definedName name="Start1" localSheetId="0">#REF!</definedName>
    <definedName name="Start1">#REF!</definedName>
    <definedName name="Start10" localSheetId="0">#REF!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 localSheetId="0">#REF!</definedName>
    <definedName name="Start27">#REF!</definedName>
    <definedName name="Start28" localSheetId="0">#REF!</definedName>
    <definedName name="Start28">#REF!</definedName>
    <definedName name="Start29" localSheetId="0">[143]Sheet11!#REF!</definedName>
    <definedName name="Start29">[143]Sheet11!#REF!</definedName>
    <definedName name="Start3" localSheetId="0">'[144]0+655'!#REF!</definedName>
    <definedName name="Start3">'[144]0+655'!#REF!</definedName>
    <definedName name="Start6">'[111]DS HFL '!$H$1</definedName>
    <definedName name="Start7">'[111]VENT DESIGN '!$H$1</definedName>
    <definedName name="Start8">'[111]Side walls-Slab'!$H$1</definedName>
    <definedName name="Start9">[111]TRANSITIONS!$H$1</definedName>
    <definedName name="StartDate">[145]Menu!$E$7</definedName>
    <definedName name="steam_props" localSheetId="0">#REF!</definedName>
    <definedName name="steam_props">#REF!</definedName>
    <definedName name="steam_trap" localSheetId="0">#REF!</definedName>
    <definedName name="steam_trap">#REF!</definedName>
    <definedName name="STEEL" localSheetId="0">#REF!</definedName>
    <definedName name="STEEL">#REF!</definedName>
    <definedName name="Stg_Sub" localSheetId="0">#REF!</definedName>
    <definedName name="Stg_Sub">#REF!</definedName>
    <definedName name="Stg_Super" localSheetId="0">#REF!</definedName>
    <definedName name="Stg_Super">#REF!</definedName>
    <definedName name="STRESS">'[34]CODE-STR'!$A$3:$V$40</definedName>
    <definedName name="StrID" localSheetId="0">#REF!</definedName>
    <definedName name="StrID">#REF!</definedName>
    <definedName name="structure" localSheetId="0">#REF!</definedName>
    <definedName name="structure">#REF!</definedName>
    <definedName name="STS" localSheetId="0">#REF!</definedName>
    <definedName name="STS">#REF!</definedName>
    <definedName name="STSJ" localSheetId="0">#REF!</definedName>
    <definedName name="STSJ">#REF!</definedName>
    <definedName name="SUB" localSheetId="0">#REF!</definedName>
    <definedName name="SUB">#REF!</definedName>
    <definedName name="Sub_class1">[65]User!$D$9:$R$9</definedName>
    <definedName name="Sub_class10">[65]User!$D$18:$R$18</definedName>
    <definedName name="Sub_class11">[65]User!$D$19:$R$19</definedName>
    <definedName name="Sub_class12">[65]User!$D$20:$R$20</definedName>
    <definedName name="Sub_class13">[65]User!$D$21:$R$21</definedName>
    <definedName name="Sub_class14">[65]User!$D$22:$R$22</definedName>
    <definedName name="Sub_class15">[65]User!$D$23:$R$23</definedName>
    <definedName name="Sub_class2">[65]User!$D$10:$R$10</definedName>
    <definedName name="Sub_class3">[65]User!$D$11:$R$11</definedName>
    <definedName name="Sub_class4">[65]User!$D$12:$R$12</definedName>
    <definedName name="Sub_class5">[65]User!$D$13:$R$13</definedName>
    <definedName name="Sub_class6">[65]User!$D$14:$R$14</definedName>
    <definedName name="Sub_class7">[65]User!$D$15:$R$15</definedName>
    <definedName name="Sub_class8">[65]User!$D$16:$R$16</definedName>
    <definedName name="Sub_class9">[65]User!$D$17:$R$17</definedName>
    <definedName name="Sub_classes" localSheetId="6">Sub_class1,Sub_class2,Sub_class3,Sub_class4,Sub_class5,Sub_class6,Sub_class7,Sub_class8,Sub_class9,Sub_class10,Sub_class11,Sub_class12,Sub_class13,Sub_class14,Sub_class15</definedName>
    <definedName name="Sub_classes" localSheetId="0">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 localSheetId="0">#REF!</definedName>
    <definedName name="Subject">#REF!</definedName>
    <definedName name="subjectname" localSheetId="0">'[132]CABLE BULK'!#REF!</definedName>
    <definedName name="subjectname">'[132]CABLE BULK'!#REF!</definedName>
    <definedName name="sumana" localSheetId="0">#REF!</definedName>
    <definedName name="sumana">#REF!</definedName>
    <definedName name="summary" localSheetId="0">#REF!</definedName>
    <definedName name="summary">#REF!</definedName>
    <definedName name="sump" localSheetId="0">#REF!</definedName>
    <definedName name="sump">#REF!</definedName>
    <definedName name="SUPER" localSheetId="0">#REF!</definedName>
    <definedName name="SUPER">#REF!</definedName>
    <definedName name="SURCH" localSheetId="0">#REF!</definedName>
    <definedName name="SURCH">#REF!</definedName>
    <definedName name="SURF_AREA" localSheetId="0">#REF!</definedName>
    <definedName name="SURF_AREA">#REF!</definedName>
    <definedName name="surge" localSheetId="0">#REF!</definedName>
    <definedName name="surge">#REF!</definedName>
    <definedName name="SWGR12" localSheetId="0">#REF!</definedName>
    <definedName name="SWGR12">#REF!</definedName>
    <definedName name="SWGR345" localSheetId="0">#REF!</definedName>
    <definedName name="SWGR345">#REF!</definedName>
    <definedName name="T" localSheetId="0">#REF!</definedName>
    <definedName name="T">#REF!</definedName>
    <definedName name="t___0" localSheetId="0">#REF!</definedName>
    <definedName name="t___0">#REF!</definedName>
    <definedName name="t___13" localSheetId="0">#REF!</definedName>
    <definedName name="t___13">#REF!</definedName>
    <definedName name="T_AMOUNT">#N/A</definedName>
    <definedName name="T_UPRICE">#N/A</definedName>
    <definedName name="T0" localSheetId="0">#REF!</definedName>
    <definedName name="T0">#REF!</definedName>
    <definedName name="T19C" localSheetId="0">#REF!</definedName>
    <definedName name="T19C">#REF!</definedName>
    <definedName name="TAB" localSheetId="0">#REF!</definedName>
    <definedName name="TAB">#REF!</definedName>
    <definedName name="Tabela">'[146]ASME B 36.10 M'!$D$3:$W$48</definedName>
    <definedName name="Table">[54]Cal!$P$2:$Q$28</definedName>
    <definedName name="TABLE_4" localSheetId="0">#REF!</definedName>
    <definedName name="TABLE_4">#REF!</definedName>
    <definedName name="table1" localSheetId="0">#REF!</definedName>
    <definedName name="table1">#REF!</definedName>
    <definedName name="TABLE2" localSheetId="0">#REF!</definedName>
    <definedName name="TABLE2">#REF!</definedName>
    <definedName name="TABLE3">[147]Calc1!$B$63:$G$97</definedName>
    <definedName name="TABLE4">[147]Calc1!$C$103:$E$139</definedName>
    <definedName name="TableName">"Dummy"</definedName>
    <definedName name="TableRange" localSheetId="0">#REF!</definedName>
    <definedName name="TableRange">#REF!</definedName>
    <definedName name="tabu" localSheetId="0">#REF!</definedName>
    <definedName name="tabu">#REF!</definedName>
    <definedName name="TAGG" localSheetId="0">#REF!</definedName>
    <definedName name="TAGG">#REF!</definedName>
    <definedName name="tam">#N/A</definedName>
    <definedName name="TARN" localSheetId="0">#REF!</definedName>
    <definedName name="TARN">#REF!</definedName>
    <definedName name="TaxTV">10%</definedName>
    <definedName name="TaxXL">5%</definedName>
    <definedName name="tb" localSheetId="0">#REF!</definedName>
    <definedName name="tb">#REF!</definedName>
    <definedName name="TBM" localSheetId="0">#REF!</definedName>
    <definedName name="TBM">#REF!</definedName>
    <definedName name="TBOULD" localSheetId="0">#REF!</definedName>
    <definedName name="TBOULD">#REF!</definedName>
    <definedName name="tc" localSheetId="0">'[106]Pier Design(with offset)'!#REF!</definedName>
    <definedName name="tc">'[106]Pier Design(with offset)'!#REF!</definedName>
    <definedName name="TCJH">'[46]RA Civil'!$E$56</definedName>
    <definedName name="TCJHPOL">'[46]RA Civil'!$F$56</definedName>
    <definedName name="TCON" localSheetId="0">#REF!</definedName>
    <definedName name="TCON">#REF!</definedName>
    <definedName name="tcr" localSheetId="0">#REF!</definedName>
    <definedName name="tcr">#REF!</definedName>
    <definedName name="tct" localSheetId="0">'[109]Pier Design(with offset)'!#REF!</definedName>
    <definedName name="tct">'[109]Pier Design(with offset)'!#REF!</definedName>
    <definedName name="TEARTH" localSheetId="0">#REF!</definedName>
    <definedName name="TEARTH">#REF!</definedName>
    <definedName name="TEE" localSheetId="0">#REF!</definedName>
    <definedName name="TEE">#REF!</definedName>
    <definedName name="TEE_TAPER_WT" localSheetId="0">#REF!</definedName>
    <definedName name="TEE_TAPER_WT">#REF!</definedName>
    <definedName name="tem" localSheetId="0">#REF!</definedName>
    <definedName name="tem">#REF!</definedName>
    <definedName name="temp" localSheetId="0">#REF!</definedName>
    <definedName name="temp">#REF!</definedName>
    <definedName name="temp_strainer" localSheetId="0">#REF!</definedName>
    <definedName name="temp_strainer">#REF!</definedName>
    <definedName name="TEMP_STRESS">'[34]CODE-STR'!$AA$3:$AA$21</definedName>
    <definedName name="temp1" localSheetId="0">#REF!</definedName>
    <definedName name="temp1">#REF!</definedName>
    <definedName name="Ten" localSheetId="0">#REF!</definedName>
    <definedName name="Ten">#REF!</definedName>
    <definedName name="TENDERING">[125]Sheet1!$A$9:$L$32</definedName>
    <definedName name="TEs" localSheetId="0">#REF!</definedName>
    <definedName name="TEs">#REF!</definedName>
    <definedName name="TEs___0" localSheetId="0">#REF!</definedName>
    <definedName name="TEs___0">#REF!</definedName>
    <definedName name="TEs___13" localSheetId="0">#REF!</definedName>
    <definedName name="TEs___13">#REF!</definedName>
    <definedName name="test" localSheetId="0">#REF!</definedName>
    <definedName name="test">#REF!</definedName>
    <definedName name="test1" localSheetId="0">#REF!</definedName>
    <definedName name="test1">#REF!</definedName>
    <definedName name="TEt" localSheetId="0">#REF!</definedName>
    <definedName name="TEt">#REF!</definedName>
    <definedName name="TEt___0" localSheetId="0">#REF!</definedName>
    <definedName name="TEt___0">#REF!</definedName>
    <definedName name="TEt___13" localSheetId="0">#REF!</definedName>
    <definedName name="TEt___13">#REF!</definedName>
    <definedName name="teta" localSheetId="0">#REF!</definedName>
    <definedName name="teta">#REF!</definedName>
    <definedName name="TF" localSheetId="0">#REF!</definedName>
    <definedName name="TF">#REF!</definedName>
    <definedName name="TG" localSheetId="0">#REF!</definedName>
    <definedName name="TG">#REF!</definedName>
    <definedName name="TGSB" localSheetId="0">#REF!</definedName>
    <definedName name="TGSB">#REF!</definedName>
    <definedName name="TGSBM" localSheetId="0">#REF!</definedName>
    <definedName name="TGSBM">#REF!</definedName>
    <definedName name="tgvs" localSheetId="0">#REF!</definedName>
    <definedName name="tgvs">#REF!</definedName>
    <definedName name="tgvs1973" localSheetId="0">#REF!</definedName>
    <definedName name="tgvs1973">#REF!</definedName>
    <definedName name="THK" localSheetId="0">#REF!</definedName>
    <definedName name="THK">#REF!</definedName>
    <definedName name="tidf" localSheetId="6" hidden="1">{"'Sheet1'!$L$16"}</definedName>
    <definedName name="tidf" localSheetId="0" hidden="1">{"'Sheet1'!$L$16"}</definedName>
    <definedName name="tidf" hidden="1">{"'Sheet1'!$L$16"}</definedName>
    <definedName name="TIP">'[46]RA Civil'!$E$54</definedName>
    <definedName name="TIPPOL">'[46]RA Civil'!$F$54</definedName>
    <definedName name="Title" localSheetId="0">#REF!</definedName>
    <definedName name="Title">#REF!</definedName>
    <definedName name="Title1" localSheetId="0">#REF!</definedName>
    <definedName name="Title1">#REF!</definedName>
    <definedName name="Title2" localSheetId="0">#REF!</definedName>
    <definedName name="Title2">#REF!</definedName>
    <definedName name="TLLPW" localSheetId="0">#REF!</definedName>
    <definedName name="TLLPW">#REF!</definedName>
    <definedName name="TMIX" localSheetId="0">#REF!</definedName>
    <definedName name="TMIX">#REF!</definedName>
    <definedName name="TMIX45" localSheetId="0">#REF!</definedName>
    <definedName name="TMIX45">#REF!</definedName>
    <definedName name="TMIX6" localSheetId="0">#REF!</definedName>
    <definedName name="TMIX6">#REF!</definedName>
    <definedName name="TMT" localSheetId="0">#REF!</definedName>
    <definedName name="TMT">#REF!</definedName>
    <definedName name="TMTbars" localSheetId="0">#REF!</definedName>
    <definedName name="TMTbars">#REF!</definedName>
    <definedName name="tnr" localSheetId="0">#REF!</definedName>
    <definedName name="tnr">#REF!</definedName>
    <definedName name="TOED1" localSheetId="0">#REF!</definedName>
    <definedName name="TOED1">#REF!</definedName>
    <definedName name="TOED2" localSheetId="0">#REF!</definedName>
    <definedName name="TOED2">#REF!</definedName>
    <definedName name="TOEHT" localSheetId="0">#REF!</definedName>
    <definedName name="TOEHT">#REF!</definedName>
    <definedName name="tol" localSheetId="0">#REF!</definedName>
    <definedName name="tol">#REF!</definedName>
    <definedName name="top" localSheetId="0">#REF!</definedName>
    <definedName name="top">#REF!</definedName>
    <definedName name="TOP_SHT" localSheetId="0">#REF!</definedName>
    <definedName name="TOP_SHT">#REF!</definedName>
    <definedName name="topl" localSheetId="0">#REF!</definedName>
    <definedName name="topl">#REF!</definedName>
    <definedName name="topn" localSheetId="0">#REF!</definedName>
    <definedName name="topn">#REF!</definedName>
    <definedName name="TopSlbThk" localSheetId="0">#REF!</definedName>
    <definedName name="TopSlbThk">#REF!</definedName>
    <definedName name="TOPW" localSheetId="0">#REF!</definedName>
    <definedName name="TOPW">#REF!</definedName>
    <definedName name="TOR" localSheetId="0">#REF!</definedName>
    <definedName name="TOR">#REF!</definedName>
    <definedName name="TOTAL" localSheetId="0">'[82]boq ht'!#REF!</definedName>
    <definedName name="TOTAL">'[82]boq ht'!#REF!</definedName>
    <definedName name="TOTAL_NO_OF_MH" localSheetId="0">#REF!</definedName>
    <definedName name="TOTAL_NO_OF_MH">#REF!</definedName>
    <definedName name="TOTCDWSSM">[76]R2!$H$33</definedName>
    <definedName name="TOTCDWSSP">[76]R2!$I$33</definedName>
    <definedName name="TOWER">'[4]Cost of O &amp; O'!$F$37</definedName>
    <definedName name="TR" localSheetId="0">#REF!</definedName>
    <definedName name="TR">#REF!</definedName>
    <definedName name="TraComp" localSheetId="0">#REF!</definedName>
    <definedName name="TraComp">#REF!</definedName>
    <definedName name="TRACT" localSheetId="0">#REF!</definedName>
    <definedName name="TRACT">#REF!</definedName>
    <definedName name="TractPOL">'[46]RA Civil'!$F$55</definedName>
    <definedName name="Transport" localSheetId="0">#REF!</definedName>
    <definedName name="Transport">#REF!</definedName>
    <definedName name="TRBPOL">'[46]RA Civil'!$F$57</definedName>
    <definedName name="TRI">'[81]GM 000'!$I$1</definedName>
    <definedName name="TROLL" localSheetId="0">#REF!</definedName>
    <definedName name="TROLL">#REF!</definedName>
    <definedName name="tS" localSheetId="0">#REF!</definedName>
    <definedName name="tS">#REF!</definedName>
    <definedName name="tS___0" localSheetId="0">#REF!</definedName>
    <definedName name="tS___0">#REF!</definedName>
    <definedName name="tS___13" localSheetId="0">#REF!</definedName>
    <definedName name="tS___13">#REF!</definedName>
    <definedName name="TT" localSheetId="0" hidden="1">#REF!</definedName>
    <definedName name="TT" hidden="1">#REF!</definedName>
    <definedName name="TTA" localSheetId="0">#REF!</definedName>
    <definedName name="TTA">#REF!</definedName>
    <definedName name="TTB" localSheetId="0">#REF!</definedName>
    <definedName name="TTB">#REF!</definedName>
    <definedName name="ttp" localSheetId="0">#REF!</definedName>
    <definedName name="ttp">#REF!</definedName>
    <definedName name="ttt" localSheetId="6" hidden="1">{"'장비'!$A$3:$M$12"}</definedName>
    <definedName name="ttt" localSheetId="0" hidden="1">{"'장비'!$A$3:$M$12"}</definedName>
    <definedName name="ttt" hidden="1">{"'장비'!$A$3:$M$12"}</definedName>
    <definedName name="TTX" localSheetId="0">#REF!</definedName>
    <definedName name="TTX">#REF!</definedName>
    <definedName name="tube_test_press1_12" localSheetId="0">#REF!</definedName>
    <definedName name="tube_test_press1_12">#REF!</definedName>
    <definedName name="TUES1" localSheetId="0">#REF!</definedName>
    <definedName name="TUES1">#REF!</definedName>
    <definedName name="tvr" localSheetId="0">#REF!</definedName>
    <definedName name="tvr">#REF!</definedName>
    <definedName name="TWLEVE" localSheetId="0">#REF!</definedName>
    <definedName name="TWLEVE">#REF!</definedName>
    <definedName name="TWMM" localSheetId="0">#REF!</definedName>
    <definedName name="TWMM">#REF!</definedName>
    <definedName name="TY" localSheetId="0" hidden="1">#REF!</definedName>
    <definedName name="TY" hidden="1">#REF!</definedName>
    <definedName name="Type">'[81]GM 000'!$I$3</definedName>
    <definedName name="Type1" localSheetId="0">#REF!</definedName>
    <definedName name="Type1">#REF!</definedName>
    <definedName name="Type2" localSheetId="0">#REF!</definedName>
    <definedName name="Type2">#REF!</definedName>
    <definedName name="U" localSheetId="0">[103]TOEC!#REF!</definedName>
    <definedName name="U">[103]TOEC!#REF!</definedName>
    <definedName name="UI" localSheetId="0" hidden="1">#REF!</definedName>
    <definedName name="UI" hidden="1">#REF!</definedName>
    <definedName name="UNION" localSheetId="0">#REF!</definedName>
    <definedName name="UNION">#REF!</definedName>
    <definedName name="unit" localSheetId="0">#REF!</definedName>
    <definedName name="unit">#REF!</definedName>
    <definedName name="unit1" localSheetId="0">#REF!</definedName>
    <definedName name="unit1">#REF!</definedName>
    <definedName name="UNITS" localSheetId="0">#REF!</definedName>
    <definedName name="UNITS">#REF!</definedName>
    <definedName name="Unskilledmazdoor" localSheetId="0">#REF!</definedName>
    <definedName name="Unskilledmazdoor">#REF!</definedName>
    <definedName name="UpdateTechSpec">#N/A</definedName>
    <definedName name="USD" localSheetId="0">#REF!</definedName>
    <definedName name="USD">#REF!</definedName>
    <definedName name="USLF">[59]ANAL!$E$8</definedName>
    <definedName name="USLM">[59]ANAL!$E$7</definedName>
    <definedName name="Ut" localSheetId="0">#REF!</definedName>
    <definedName name="Ut">#REF!</definedName>
    <definedName name="V">#N/A</definedName>
    <definedName name="v1o" localSheetId="0">'[109]Pier Design(with offset)'!#REF!</definedName>
    <definedName name="v1o">'[109]Pier Design(with offset)'!#REF!</definedName>
    <definedName name="v1oo" localSheetId="0">'[106]Pier Design(with offset)'!#REF!</definedName>
    <definedName name="v1oo">'[106]Pier Design(with offset)'!#REF!</definedName>
    <definedName name="va" localSheetId="0">#REF!</definedName>
    <definedName name="va">#REF!</definedName>
    <definedName name="va___0" localSheetId="0">#REF!</definedName>
    <definedName name="va___0">#REF!</definedName>
    <definedName name="va___13" localSheetId="0">#REF!</definedName>
    <definedName name="va___13">#REF!</definedName>
    <definedName name="VALVES_STATEMENT" localSheetId="0">#REF!</definedName>
    <definedName name="VALVES_STATEMENT">#REF!</definedName>
    <definedName name="van">[62]CondPol!$F$69</definedName>
    <definedName name="VANDEMATARAM" localSheetId="0">#REF!</definedName>
    <definedName name="VANDEMATARAM">#REF!</definedName>
    <definedName name="vani" localSheetId="0">[62]MixBed!#REF!</definedName>
    <definedName name="vani">[62]MixBed!#REF!</definedName>
    <definedName name="vani1" localSheetId="0">[62]MixBed!#REF!</definedName>
    <definedName name="vani1">[62]MixBed!#REF!</definedName>
    <definedName name="VB" localSheetId="0">#REF!</definedName>
    <definedName name="VB">#REF!</definedName>
    <definedName name="vbzxcbd" localSheetId="0">#REF!</definedName>
    <definedName name="vbzxcbd">#REF!</definedName>
    <definedName name="vcat">[62]CondPol!$F$68</definedName>
    <definedName name="vcati" localSheetId="0">[62]MixBed!#REF!</definedName>
    <definedName name="vcati">[62]MixBed!#REF!</definedName>
    <definedName name="vcati1" localSheetId="0">[62]MixBed!#REF!</definedName>
    <definedName name="vcati1">[62]MixBed!#REF!</definedName>
    <definedName name="VD" localSheetId="0">#REF!</definedName>
    <definedName name="VD">#REF!</definedName>
    <definedName name="velocity1">[34]FLUID_INFO!$A$4:$H$14</definedName>
    <definedName name="Vend" localSheetId="0">#REF!</definedName>
    <definedName name="Vend">#REF!</definedName>
    <definedName name="venu">150</definedName>
    <definedName name="VERT_CON_DETAIL" localSheetId="0">#REF!</definedName>
    <definedName name="VERT_CON_DETAIL">#REF!</definedName>
    <definedName name="vertical_col_and_corner_walls" localSheetId="0">#REF!</definedName>
    <definedName name="vertical_col_and_corner_walls">#REF!</definedName>
    <definedName name="vf" localSheetId="6" hidden="1">{"'Sheet1'!$L$16"}</definedName>
    <definedName name="vf" localSheetId="0" hidden="1">{"'Sheet1'!$L$16"}</definedName>
    <definedName name="vf" hidden="1">{"'Sheet1'!$L$16"}</definedName>
    <definedName name="VIBR" localSheetId="0">#REF!</definedName>
    <definedName name="VIBR">#REF!</definedName>
    <definedName name="VIBRA" localSheetId="0">#REF!</definedName>
    <definedName name="VIBRA">#REF!</definedName>
    <definedName name="VIBRAB" localSheetId="0">#REF!</definedName>
    <definedName name="VIBRAB">#REF!</definedName>
    <definedName name="VIBRAS" localSheetId="0">#REF!</definedName>
    <definedName name="VIBRAS">#REF!</definedName>
    <definedName name="vinert">[62]CondPol!$F$70</definedName>
    <definedName name="Viscosity" localSheetId="0">#REF!</definedName>
    <definedName name="Viscosity">#REF!</definedName>
    <definedName name="VIVEKANANDA" localSheetId="0">#REF!</definedName>
    <definedName name="VIVEKANANDA">#REF!</definedName>
    <definedName name="vn" localSheetId="6" hidden="1">{"'Sheet1'!$L$16"}</definedName>
    <definedName name="vn" localSheetId="0" hidden="1">{"'Sheet1'!$L$16"}</definedName>
    <definedName name="vn" hidden="1">{"'Sheet1'!$L$16"}</definedName>
    <definedName name="VSD" localSheetId="0">#REF!</definedName>
    <definedName name="VSD">#REF!</definedName>
    <definedName name="vsdim0" localSheetId="0">#REF!</definedName>
    <definedName name="vsdim0">#REF!</definedName>
    <definedName name="Vsigma" localSheetId="0">#REF!</definedName>
    <definedName name="Vsigma">#REF!</definedName>
    <definedName name="vtot">[62]CondPol!$F$71</definedName>
    <definedName name="VUTP" localSheetId="0">#REF!</definedName>
    <definedName name="VUTP">#REF!</definedName>
    <definedName name="vxz" localSheetId="0">#REF!:#REF!</definedName>
    <definedName name="vxz">#REF!:#REF!</definedName>
    <definedName name="Vz" localSheetId="0">#REF!</definedName>
    <definedName name="Vz">#REF!</definedName>
    <definedName name="w" localSheetId="0">#REF!</definedName>
    <definedName name="w">#REF!</definedName>
    <definedName name="W_BODY" localSheetId="0">#REF!</definedName>
    <definedName name="W_BODY">#REF!</definedName>
    <definedName name="W_INTERNALS" localSheetId="0">#REF!</definedName>
    <definedName name="W_INTERNALS">#REF!</definedName>
    <definedName name="W_PLATFORM" localSheetId="0">#REF!</definedName>
    <definedName name="W_PLATFORM">#REF!</definedName>
    <definedName name="w1_w2" localSheetId="0">#REF!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 localSheetId="0">#REF!</definedName>
    <definedName name="wallht">#REF!</definedName>
    <definedName name="wallthk" localSheetId="0">#REF!</definedName>
    <definedName name="wallthk">#REF!</definedName>
    <definedName name="WATER" localSheetId="0">#REF!</definedName>
    <definedName name="WATER">#REF!</definedName>
    <definedName name="water_funds" localSheetId="6" hidden="1">{"'Sheet1'!$A$4386:$N$4591"}</definedName>
    <definedName name="water_funds" localSheetId="0" hidden="1">{"'Sheet1'!$A$4386:$N$4591"}</definedName>
    <definedName name="water_funds" hidden="1">{"'Sheet1'!$A$4386:$N$4591"}</definedName>
    <definedName name="WBM" localSheetId="0">#REF!</definedName>
    <definedName name="WBM">#REF!</definedName>
    <definedName name="WBT" localSheetId="0">#REF!</definedName>
    <definedName name="WBT">#REF!</definedName>
    <definedName name="wc" localSheetId="0">'[106]Pier Design(with offset)'!#REF!</definedName>
    <definedName name="wc">'[106]Pier Design(with offset)'!#REF!</definedName>
    <definedName name="wct" localSheetId="0">'[109]Pier Design(with offset)'!#REF!</definedName>
    <definedName name="wct">'[109]Pier Design(with offset)'!#REF!</definedName>
    <definedName name="WE" localSheetId="6" hidden="1">{#N/A,#N/A,FALSE,"CCTV"}</definedName>
    <definedName name="WE" localSheetId="0" hidden="1">{#N/A,#N/A,FALSE,"CCTV"}</definedName>
    <definedName name="WE" hidden="1">{#N/A,#N/A,FALSE,"CCTV"}</definedName>
    <definedName name="WELD" localSheetId="0">#REF!</definedName>
    <definedName name="WELD">#REF!</definedName>
    <definedName name="WELDH" localSheetId="0">#REF!</definedName>
    <definedName name="WELDH">#REF!</definedName>
    <definedName name="wfbwfbwf" localSheetId="0">#REF!</definedName>
    <definedName name="wfbwfbwf">#REF!</definedName>
    <definedName name="wid" localSheetId="0">#REF!</definedName>
    <definedName name="wid">#REF!</definedName>
    <definedName name="wkarea" localSheetId="0">#REF!</definedName>
    <definedName name="wkarea">#REF!</definedName>
    <definedName name="Wkerb">[64]basdat!$D$8</definedName>
    <definedName name="wktable" localSheetId="0">#REF!</definedName>
    <definedName name="wktable">#REF!</definedName>
    <definedName name="WLP" localSheetId="0">#REF!</definedName>
    <definedName name="WLP">#REF!</definedName>
    <definedName name="WMMP" localSheetId="0">#REF!</definedName>
    <definedName name="WMMP">#REF!</definedName>
    <definedName name="WMP" localSheetId="0">#REF!</definedName>
    <definedName name="WMP">#REF!</definedName>
    <definedName name="WOL" localSheetId="0">#REF!</definedName>
    <definedName name="WOL">#REF!</definedName>
    <definedName name="word">[72]Sheet1!$A$50:$C$161</definedName>
    <definedName name="work" localSheetId="0">#REF!</definedName>
    <definedName name="work">#REF!</definedName>
    <definedName name="WP" localSheetId="0">#REF!</definedName>
    <definedName name="WP">#REF!</definedName>
    <definedName name="WPcomp">'[148]21-Rate Analysis-1'!$E$29</definedName>
    <definedName name="wr" localSheetId="0">'[106]Pier Design(with offset)'!#REF!</definedName>
    <definedName name="wr">'[106]Pier Design(with offset)'!#REF!</definedName>
    <definedName name="WRITE" localSheetId="6" hidden="1">{#N/A,#N/A,FALSE,"CCTV"}</definedName>
    <definedName name="WRITE" localSheetId="0" hidden="1">{#N/A,#N/A,FALSE,"CCTV"}</definedName>
    <definedName name="WRITE" hidden="1">{#N/A,#N/A,FALSE,"CCTV"}</definedName>
    <definedName name="wrn.BM." localSheetId="6" hidden="1">{#N/A,#N/A,FALSE,"CCTV"}</definedName>
    <definedName name="wrn.BM." localSheetId="0" hidden="1">{#N/A,#N/A,FALSE,"CCTV"}</definedName>
    <definedName name="wrn.BM." hidden="1">{#N/A,#N/A,FALSE,"CCTV"}</definedName>
    <definedName name="wrn.budget." localSheetId="6" hidden="1">{"form-D1",#N/A,FALSE,"FORM-D1";"form-D1_amt",#N/A,FALSE,"FORM-D1"}</definedName>
    <definedName name="wrn.budget." localSheetId="0" hidden="1">{"form-D1",#N/A,FALSE,"FORM-D1";"form-D1_amt",#N/A,FALSE,"FORM-D1"}</definedName>
    <definedName name="wrn.budget." hidden="1">{"form-D1",#N/A,FALSE,"FORM-D1";"form-D1_amt",#N/A,FALSE,"FORM-D1"}</definedName>
    <definedName name="wrn.trial." localSheetId="6">{#N/A,#N/A,FALSE,"mpph1";#N/A,#N/A,FALSE,"mpmseb";#N/A,#N/A,FALSE,"mpph2"}</definedName>
    <definedName name="wrn.trial." localSheetId="0">{#N/A,#N/A,FALSE,"mpph1";#N/A,#N/A,FALSE,"mpmseb";#N/A,#N/A,FALSE,"mpph2"}</definedName>
    <definedName name="wrn.trial.">{#N/A,#N/A,FALSE,"mpph1";#N/A,#N/A,FALSE,"mpmseb";#N/A,#N/A,FALSE,"mpph2"}</definedName>
    <definedName name="wrn.건물기초." localSheetId="6"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0">#REF!</definedName>
    <definedName name="WT">#REF!</definedName>
    <definedName name="WTANK" localSheetId="0">#REF!</definedName>
    <definedName name="WTANK">#REF!</definedName>
    <definedName name="WTANK1" localSheetId="0">#REF!</definedName>
    <definedName name="WTANK1">#REF!</definedName>
    <definedName name="wtr" localSheetId="0">'[109]Pier Design(with offset)'!#REF!</definedName>
    <definedName name="wtr">'[109]Pier Design(with offset)'!#REF!</definedName>
    <definedName name="x" localSheetId="0">#REF!</definedName>
    <definedName name="x">#REF!</definedName>
    <definedName name="Xl" localSheetId="0">#REF!</definedName>
    <definedName name="Xl">#REF!</definedName>
    <definedName name="Xl___0" localSheetId="0">#REF!</definedName>
    <definedName name="Xl___0">#REF!</definedName>
    <definedName name="Xl___13" localSheetId="0">#REF!</definedName>
    <definedName name="Xl___13">#REF!</definedName>
    <definedName name="xxx" localSheetId="0">#REF!</definedName>
    <definedName name="xxx">#REF!</definedName>
    <definedName name="xyz" localSheetId="0">#REF!</definedName>
    <definedName name="xyz">#REF!</definedName>
    <definedName name="Y" localSheetId="0">#REF!</definedName>
    <definedName name="Y">#REF!</definedName>
    <definedName name="y_strainer" localSheetId="0">#REF!</definedName>
    <definedName name="y_strainer">#REF!</definedName>
    <definedName name="Year_no" localSheetId="0">IF('[65]Engg-Exec-2'!#REF!&gt;=[65]User!$AS$8,4,IF('[65]Engg-Exec-2'!#REF!&gt;=[65]User!$AR$8,3,IF('[65]Engg-Exec-2'!#REF!&gt;=[65]User!$AQ$8,2,1)))</definedName>
    <definedName name="Year_no">IF('[65]Engg-Exec-2'!#REF!&gt;=[65]User!$AS$8,4,IF('[65]Engg-Exec-2'!#REF!&gt;=[65]User!$AR$8,3,IF('[65]Engg-Exec-2'!#REF!&gt;=[65]User!$AQ$8,2,1)))</definedName>
    <definedName name="YG" localSheetId="0">#REF!</definedName>
    <definedName name="YG">#REF!</definedName>
    <definedName name="yi" localSheetId="6" hidden="1">{"'Sheet1'!$L$16"}</definedName>
    <definedName name="yi" localSheetId="0" hidden="1">{"'Sheet1'!$L$16"}</definedName>
    <definedName name="yi" hidden="1">{"'Sheet1'!$L$16"}</definedName>
    <definedName name="yRNG">[34]Tables!$U$8:$W$13</definedName>
    <definedName name="yRNG1">[34]Tables!$T$8:$W$13</definedName>
    <definedName name="yy" localSheetId="0">#REF!</definedName>
    <definedName name="yy">#REF!</definedName>
    <definedName name="z" localSheetId="0">'[149]Analy_7-10'!#REF!</definedName>
    <definedName name="z">'[149]Analy_7-10'!#REF!</definedName>
    <definedName name="zcncvnz" localSheetId="0">#REF!</definedName>
    <definedName name="zcncvnz">#REF!</definedName>
    <definedName name="zcvbzv" localSheetId="0">#REF!</definedName>
    <definedName name="zcvbzv">#REF!</definedName>
    <definedName name="zcvn" localSheetId="0">#REF!</definedName>
    <definedName name="zcvn">#REF!</definedName>
    <definedName name="zcvnzcvn" localSheetId="0">#REF!</definedName>
    <definedName name="zcvnzcvn">#REF!</definedName>
    <definedName name="zcvvcn" localSheetId="0">#REF!</definedName>
    <definedName name="zcvvcn">#REF!</definedName>
    <definedName name="zl" localSheetId="0">#REF!</definedName>
    <definedName name="zl">#REF!</definedName>
    <definedName name="zl___0" localSheetId="0">#REF!</definedName>
    <definedName name="zl___0">#REF!</definedName>
    <definedName name="zl___13" localSheetId="0">#REF!</definedName>
    <definedName name="zl___13">#REF!</definedName>
    <definedName name="zlpu" localSheetId="0">#REF!</definedName>
    <definedName name="zlpu">#REF!</definedName>
    <definedName name="zlpu___0" localSheetId="0">#REF!</definedName>
    <definedName name="zlpu___0">#REF!</definedName>
    <definedName name="zlpu___13" localSheetId="0">#REF!</definedName>
    <definedName name="zlpu___13">#REF!</definedName>
    <definedName name="zs" localSheetId="0">#REF!</definedName>
    <definedName name="zs">#REF!</definedName>
    <definedName name="zs___0" localSheetId="0">#REF!</definedName>
    <definedName name="zs___0">#REF!</definedName>
    <definedName name="zs___13" localSheetId="0">#REF!</definedName>
    <definedName name="zs___13">#REF!</definedName>
    <definedName name="zspu" localSheetId="0">#REF!</definedName>
    <definedName name="zspu">#REF!</definedName>
    <definedName name="zspu___0" localSheetId="0">#REF!</definedName>
    <definedName name="zspu___0">#REF!</definedName>
    <definedName name="zspu___13" localSheetId="0">#REF!</definedName>
    <definedName name="zspu___13">#REF!</definedName>
    <definedName name="ZSS" localSheetId="0">#REF!</definedName>
    <definedName name="ZSS">#REF!</definedName>
    <definedName name="ZSS___0" localSheetId="0">#REF!</definedName>
    <definedName name="ZSS___0">#REF!</definedName>
    <definedName name="ZSS___13" localSheetId="0">#REF!</definedName>
    <definedName name="ZSS___13">#REF!</definedName>
    <definedName name="ztpu" localSheetId="0">#REF!</definedName>
    <definedName name="ztpu">#REF!</definedName>
    <definedName name="ztpu___0" localSheetId="0">#REF!</definedName>
    <definedName name="ztpu___0">#REF!</definedName>
    <definedName name="ztpu___13" localSheetId="0">#REF!</definedName>
    <definedName name="ztpu___13">#REF!</definedName>
    <definedName name="zx" localSheetId="0">#REF!</definedName>
    <definedName name="zx">#REF!</definedName>
    <definedName name="zxc" localSheetId="0">#REF!</definedName>
    <definedName name="zxc">#REF!</definedName>
    <definedName name="ZY" localSheetId="0">#REF!</definedName>
    <definedName name="ZY">#REF!</definedName>
    <definedName name="ZY___0" localSheetId="0">#REF!</definedName>
    <definedName name="ZY___0">#REF!</definedName>
    <definedName name="ZY___13" localSheetId="0">#REF!</definedName>
    <definedName name="ZY___13">#REF!</definedName>
    <definedName name="zzz" localSheetId="0">#REF!</definedName>
    <definedName name="zzz">#REF!</definedName>
    <definedName name="π">PI()</definedName>
    <definedName name="ガス_灯油混焼" localSheetId="0">#REF!</definedName>
    <definedName name="ガス_灯油混焼">#REF!</definedName>
    <definedName name="モドス">[79]!モドス</definedName>
    <definedName name="건축" localSheetId="0">#REF!</definedName>
    <definedName name="건축">#REF!</definedName>
    <definedName name="구분" localSheetId="0">#REF!</definedName>
    <definedName name="구분">#REF!</definedName>
    <definedName name="기계" localSheetId="0">#REF!</definedName>
    <definedName name="기계">#REF!</definedName>
    <definedName name="기구자재선택">[150]코드관리!$V$4:$V$103</definedName>
    <definedName name="기타" localSheetId="0">[151]당초!#REF!</definedName>
    <definedName name="기타">[151]당초!#REF!</definedName>
    <definedName name="내부거래분" localSheetId="6"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 localSheetId="0">#REF!</definedName>
    <definedName name="ㄷ1">#REF!</definedName>
    <definedName name="단가비교">#N/A</definedName>
    <definedName name="도면외주" localSheetId="0" hidden="1">#REF!</definedName>
    <definedName name="도면외주" hidden="1">#REF!</definedName>
    <definedName name="도면용역비" localSheetId="0" hidden="1">#REF!</definedName>
    <definedName name="도면용역비" hidden="1">#REF!</definedName>
    <definedName name="ㄹㅇㄴ" localSheetId="6" hidden="1">{"'Sheet1'!$L$16"}</definedName>
    <definedName name="ㄹㅇㄴ" localSheetId="0" hidden="1">{"'Sheet1'!$L$16"}</definedName>
    <definedName name="ㄹㅇㄴ" hidden="1">{"'Sheet1'!$L$16"}</definedName>
    <definedName name="롱ㅁㄴㄱ버ㅏㅣㅈ" localSheetId="0">#REF!</definedName>
    <definedName name="롱ㅁㄴㄱ버ㅏㅣㅈ">#REF!</definedName>
    <definedName name="ㅁ1" localSheetId="0">#REF!</definedName>
    <definedName name="ㅁ1">#REF!</definedName>
    <definedName name="ㅁ1727" localSheetId="0">#REF!</definedName>
    <definedName name="ㅁ1727">#REF!</definedName>
    <definedName name="ㅂㅂ" localSheetId="0">[152]LAB!#REF!</definedName>
    <definedName name="ㅂㅂ">[152]LAB!#REF!</definedName>
    <definedName name="ㅂㅈㅂㅈ" localSheetId="0">[152]LAB!#REF!</definedName>
    <definedName name="ㅂㅈㅂㅈ">[152]LAB!#REF!</definedName>
    <definedName name="배관" localSheetId="0">#REF!</definedName>
    <definedName name="배관">#REF!</definedName>
    <definedName name="배관3" localSheetId="6"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localSheetId="0" hidden="1">#REF!</definedName>
    <definedName name="부대공사" hidden="1">#REF!</definedName>
    <definedName name="ㅅㄷ" localSheetId="6" hidden="1">{"'Sheet1'!$L$16"}</definedName>
    <definedName name="ㅅㄷ" localSheetId="0" hidden="1">{"'Sheet1'!$L$16"}</definedName>
    <definedName name="ㅅㄷ" hidden="1">{"'Sheet1'!$L$16"}</definedName>
    <definedName name="소모비" localSheetId="0">#REF!</definedName>
    <definedName name="소모비">#REF!</definedName>
    <definedName name="소분류동적A">"OFFSET('규격'!$C$1,1,'규격'!$A$15-1,COUNTA(OFFSET('규격'!$E$3,1,'규격'!$H$3-1,10,1),1))"</definedName>
    <definedName name="아" localSheetId="6" hidden="1">{"'Sheet1'!$L$16"}</definedName>
    <definedName name="아" localSheetId="0" hidden="1">{"'Sheet1'!$L$16"}</definedName>
    <definedName name="아" hidden="1">{"'Sheet1'!$L$16"}</definedName>
    <definedName name="이찰" localSheetId="0">#REF!</definedName>
    <definedName name="이찰">#REF!</definedName>
    <definedName name="입찰1">#N/A</definedName>
    <definedName name="입찰2">#N/A</definedName>
    <definedName name="잡비" localSheetId="0">#REF!</definedName>
    <definedName name="잡비">#REF!</definedName>
    <definedName name="전" localSheetId="0">#REF!</definedName>
    <definedName name="전">#REF!</definedName>
    <definedName name="전계장금액" localSheetId="0" hidden="1">#REF!</definedName>
    <definedName name="전계장금액" hidden="1">#REF!</definedName>
    <definedName name="전기" localSheetId="6" hidden="1">{"'Sheet1'!$A$1:$E$59"}</definedName>
    <definedName name="전기" localSheetId="0" hidden="1">{"'Sheet1'!$A$1:$E$59"}</definedName>
    <definedName name="전기" hidden="1">{"'Sheet1'!$A$1:$E$59"}</definedName>
    <definedName name="전기계장" localSheetId="0">#REF!</definedName>
    <definedName name="전기계장">#REF!</definedName>
    <definedName name="조직도" localSheetId="0">[152]LAB!#REF!</definedName>
    <definedName name="조직도">[152]LAB!#REF!</definedName>
    <definedName name="주요물량비교">#N/A</definedName>
    <definedName name="주택사업본부" localSheetId="0">#REF!</definedName>
    <definedName name="주택사업본부">#REF!</definedName>
    <definedName name="중기" localSheetId="0">#REF!</definedName>
    <definedName name="중기">#REF!</definedName>
    <definedName name="집계SHEET" localSheetId="0">[153]당초!#REF!</definedName>
    <definedName name="집계SHEET">[153]당초!#REF!</definedName>
    <definedName name="철구사업본부" localSheetId="0">#REF!</definedName>
    <definedName name="철구사업본부">#REF!</definedName>
    <definedName name="총괄표3" localSheetId="6"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6" hidden="1">{"'Sheet1'!$L$16"}</definedName>
    <definedName name="추" localSheetId="0" hidden="1">{"'Sheet1'!$L$16"}</definedName>
    <definedName name="추" hidden="1">{"'Sheet1'!$L$16"}</definedName>
    <definedName name="추가분" localSheetId="6" hidden="1">{"'장비'!$A$3:$M$12"}</definedName>
    <definedName name="추가분" localSheetId="0" hidden="1">{"'장비'!$A$3:$M$12"}</definedName>
    <definedName name="추가분" hidden="1">{"'장비'!$A$3:$M$12"}</definedName>
    <definedName name="토목" localSheetId="0">#REF!</definedName>
    <definedName name="토목">#REF!</definedName>
    <definedName name="토목변경" localSheetId="6" hidden="1">{"'장비'!$A$3:$M$12"}</definedName>
    <definedName name="토목변경" localSheetId="0" hidden="1">{"'장비'!$A$3:$M$12"}</definedName>
    <definedName name="토목변경" hidden="1">{"'장비'!$A$3:$M$12"}</definedName>
    <definedName name="토목실행예산" localSheetId="6" hidden="1">{"'장비'!$A$3:$M$12"}</definedName>
    <definedName name="토목실행예산" localSheetId="0" hidden="1">{"'장비'!$A$3:$M$12"}</definedName>
    <definedName name="토목실행예산" hidden="1">{"'장비'!$A$3:$M$12"}</definedName>
    <definedName name="토목조정분" localSheetId="6" hidden="1">{"'장비'!$A$3:$M$12"}</definedName>
    <definedName name="토목조정분" localSheetId="0" hidden="1">{"'장비'!$A$3:$M$12"}</definedName>
    <definedName name="토목조정분" hidden="1">{"'장비'!$A$3:$M$12"}</definedName>
    <definedName name="ㅎㅎㄹ" localSheetId="6" hidden="1">{"'장비'!$A$3:$M$12"}</definedName>
    <definedName name="ㅎㅎㄹ" localSheetId="0" hidden="1">{"'장비'!$A$3:$M$12"}</definedName>
    <definedName name="ㅎㅎㄹ" hidden="1">{"'장비'!$A$3:$M$12"}</definedName>
    <definedName name="ㅎㅎㅎ" localSheetId="0" hidden="1">#REF!</definedName>
    <definedName name="ㅎㅎㅎ" hidden="1">#REF!</definedName>
    <definedName name="할" localSheetId="6" hidden="1">{"'Sheet1'!$L$16"}</definedName>
    <definedName name="할" localSheetId="0" hidden="1">{"'Sheet1'!$L$16"}</definedName>
    <definedName name="할" hidden="1">{"'Sheet1'!$L$16"}</definedName>
    <definedName name="합계표" localSheetId="6"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6" hidden="1">{"'Sheet1'!$L$16"}</definedName>
    <definedName name="항" localSheetId="0" hidden="1">{"'Sheet1'!$L$16"}</definedName>
    <definedName name="항" hidden="1">{"'Sheet1'!$L$16"}</definedName>
    <definedName name="현장" localSheetId="0" hidden="1">#REF!</definedName>
    <definedName name="현장" hidden="1">#REF!</definedName>
    <definedName name="현장관리비">#N/A</definedName>
    <definedName name="ㅑㅅ" localSheetId="6" hidden="1">{"'Sheet1'!$L$16"}</definedName>
    <definedName name="ㅑㅅ" localSheetId="0" hidden="1">{"'Sheet1'!$L$16"}</definedName>
    <definedName name="ㅑㅅ" hidden="1">{"'Sheet1'!$L$16"}</definedName>
    <definedName name="ㅗ감" localSheetId="0">#REF!</definedName>
    <definedName name="ㅗ감">#REF!</definedName>
    <definedName name="ㅗ로비ㅕㄱ" localSheetId="0">#REF!</definedName>
    <definedName name="ㅗ로비ㅕㄱ">#REF!</definedName>
    <definedName name="ㅘ" localSheetId="6" hidden="1">{"'Sheet1'!$L$16"}</definedName>
    <definedName name="ㅘ" localSheetId="0" hidden="1">{"'Sheet1'!$L$16"}</definedName>
    <definedName name="ㅘ" hidden="1">{"'Sheet1'!$L$16"}</definedName>
    <definedName name="中操ｹｰﾌﾞﾙ処理室" localSheetId="0">#REF!</definedName>
    <definedName name="中操ｹｰﾌﾞﾙ処理室">#REF!</definedName>
    <definedName name="合計" localSheetId="0">#REF!</definedName>
    <definedName name="合計">#REF!</definedName>
    <definedName name="小計" localSheetId="0">#REF!</definedName>
    <definedName name="小計">#REF!</definedName>
    <definedName name="材料費" localSheetId="0">#REF!</definedName>
    <definedName name="材料費">#REF!</definedName>
    <definedName name="直接経費" localSheetId="0">#REF!</definedName>
    <definedName name="直接経費">#REF!</definedName>
    <definedName name="間接費" localSheetId="0">#REF!</definedName>
    <definedName name="間接費">#REF!</definedName>
  </definedNames>
  <calcPr calcId="152511"/>
</workbook>
</file>

<file path=xl/calcChain.xml><?xml version="1.0" encoding="utf-8"?>
<calcChain xmlns="http://schemas.openxmlformats.org/spreadsheetml/2006/main">
  <c r="P14" i="6" l="1"/>
  <c r="T219" i="6"/>
  <c r="T218" i="6"/>
  <c r="U215" i="6"/>
  <c r="S13" i="6"/>
  <c r="S9" i="6"/>
  <c r="E14" i="9"/>
  <c r="E13" i="9" l="1"/>
  <c r="F13" i="9" s="1"/>
  <c r="H13" i="9" s="1"/>
  <c r="H9" i="9"/>
  <c r="H10" i="9"/>
  <c r="H11" i="9"/>
  <c r="H15" i="9"/>
  <c r="F9" i="9"/>
  <c r="F10" i="9"/>
  <c r="F11" i="9"/>
  <c r="F12" i="9"/>
  <c r="H12" i="9" s="1"/>
  <c r="F14" i="9"/>
  <c r="H14" i="9" s="1"/>
  <c r="F15" i="9"/>
  <c r="F8" i="9"/>
  <c r="H8" i="9" s="1"/>
  <c r="F8" i="7" l="1"/>
  <c r="F9" i="7"/>
  <c r="F10" i="7"/>
  <c r="F11" i="7"/>
  <c r="F12" i="7"/>
  <c r="F13" i="7"/>
  <c r="F7" i="7"/>
  <c r="U14" i="6"/>
  <c r="D7" i="7"/>
  <c r="L16" i="7"/>
  <c r="R9" i="6"/>
  <c r="L14" i="7"/>
  <c r="L12" i="7"/>
  <c r="L10" i="7"/>
  <c r="D10" i="7"/>
  <c r="D8" i="7"/>
  <c r="E10" i="7"/>
  <c r="E12" i="8" l="1"/>
  <c r="H11" i="8"/>
  <c r="E11" i="8"/>
  <c r="F10" i="8"/>
  <c r="E10" i="8"/>
  <c r="G10" i="8" s="1"/>
  <c r="E9" i="8"/>
  <c r="F8" i="8"/>
  <c r="E8" i="8"/>
  <c r="F7" i="8"/>
  <c r="G7" i="8" s="1"/>
  <c r="E7" i="8"/>
  <c r="G8" i="8" l="1"/>
  <c r="F11" i="8" l="1"/>
  <c r="G11" i="8" s="1"/>
  <c r="F9" i="8"/>
  <c r="G9" i="8" s="1"/>
  <c r="F12" i="8"/>
  <c r="G12" i="8" s="1"/>
  <c r="U23" i="6" l="1"/>
  <c r="U21" i="6"/>
  <c r="O14" i="6" l="1"/>
  <c r="O91" i="6" l="1"/>
  <c r="O83" i="6"/>
  <c r="D78" i="6"/>
  <c r="N14" i="6" s="1"/>
  <c r="D68" i="6"/>
  <c r="N13" i="6" s="1"/>
  <c r="D58" i="6"/>
  <c r="N12" i="6" s="1"/>
  <c r="B56" i="6"/>
  <c r="O47" i="6"/>
  <c r="D46" i="6"/>
  <c r="N11" i="6" s="1"/>
  <c r="O45" i="6"/>
  <c r="O38" i="6"/>
  <c r="O36" i="6"/>
  <c r="O35" i="6"/>
  <c r="D33" i="6"/>
  <c r="N10" i="6" s="1"/>
  <c r="P19" i="6"/>
  <c r="D19" i="6"/>
  <c r="N9" i="6" s="1"/>
  <c r="O13" i="6"/>
  <c r="O12" i="6"/>
  <c r="O11" i="6"/>
  <c r="O10" i="6"/>
  <c r="O9" i="6"/>
  <c r="P11" i="6" l="1"/>
  <c r="P10" i="6"/>
  <c r="S10" i="6" s="1"/>
  <c r="P12" i="6"/>
  <c r="P9" i="6"/>
  <c r="P13" i="6"/>
  <c r="D91" i="5"/>
  <c r="D81" i="5"/>
  <c r="D70" i="5"/>
  <c r="B68" i="5"/>
  <c r="D57" i="5"/>
  <c r="L11" i="5" s="1"/>
  <c r="B55" i="5"/>
  <c r="D45" i="5"/>
  <c r="L10" i="5" s="1"/>
  <c r="B36" i="5"/>
  <c r="D32" i="5"/>
  <c r="D18" i="5"/>
  <c r="M14" i="5"/>
  <c r="L14" i="5"/>
  <c r="N14" i="5" s="1"/>
  <c r="K14" i="5"/>
  <c r="M13" i="5"/>
  <c r="N13" i="5" s="1"/>
  <c r="L13" i="5"/>
  <c r="K13" i="5"/>
  <c r="M12" i="5"/>
  <c r="L12" i="5"/>
  <c r="N12" i="5" s="1"/>
  <c r="K12" i="5"/>
  <c r="M11" i="5"/>
  <c r="K11" i="5"/>
  <c r="M10" i="5"/>
  <c r="K10" i="5"/>
  <c r="B10" i="5"/>
  <c r="M9" i="5"/>
  <c r="N9" i="5" s="1"/>
  <c r="L9" i="5"/>
  <c r="K9" i="5"/>
  <c r="B9" i="5"/>
  <c r="M8" i="5"/>
  <c r="N8" i="5" s="1"/>
  <c r="L8" i="5"/>
  <c r="K8" i="5"/>
  <c r="U13" i="6" l="1"/>
  <c r="V6" i="6"/>
  <c r="N10" i="5"/>
  <c r="N11" i="5"/>
  <c r="N103" i="4"/>
  <c r="D79" i="4"/>
  <c r="D69" i="4"/>
  <c r="D58" i="4"/>
  <c r="V13" i="4" s="1"/>
  <c r="X13" i="4" s="1"/>
  <c r="B56" i="4"/>
  <c r="D46" i="4"/>
  <c r="V12" i="4" s="1"/>
  <c r="X12" i="4" s="1"/>
  <c r="B37" i="4"/>
  <c r="D33" i="4"/>
  <c r="V11" i="4" s="1"/>
  <c r="X11" i="4" s="1"/>
  <c r="B23" i="4"/>
  <c r="D19" i="4"/>
  <c r="V15" i="4"/>
  <c r="V14" i="4"/>
  <c r="B11" i="4"/>
  <c r="V10" i="4"/>
  <c r="N10" i="4"/>
  <c r="B10" i="4"/>
  <c r="X15" i="4" l="1"/>
  <c r="X10" i="4"/>
  <c r="X14" i="4"/>
  <c r="P154" i="3" l="1"/>
  <c r="O154" i="3"/>
  <c r="Q154" i="3" s="1"/>
  <c r="H154" i="3"/>
  <c r="P153" i="3"/>
  <c r="O153" i="3"/>
  <c r="Q153" i="3" s="1"/>
  <c r="H153" i="3"/>
  <c r="G153" i="3"/>
  <c r="P152" i="3"/>
  <c r="O152" i="3"/>
  <c r="Q152" i="3" s="1"/>
  <c r="P151" i="3"/>
  <c r="O151" i="3"/>
  <c r="Q151" i="3" s="1"/>
  <c r="L151" i="3"/>
  <c r="K151" i="3"/>
  <c r="P150" i="3"/>
  <c r="L150" i="3"/>
  <c r="K150" i="3"/>
  <c r="O150" i="3" s="1"/>
  <c r="Q150" i="3" s="1"/>
  <c r="P149" i="3"/>
  <c r="L149" i="3"/>
  <c r="O149" i="3" s="1"/>
  <c r="Q149" i="3" s="1"/>
  <c r="K149" i="3"/>
  <c r="P148" i="3"/>
  <c r="L148" i="3"/>
  <c r="K148" i="3"/>
  <c r="O148" i="3" s="1"/>
  <c r="Q148" i="3" s="1"/>
  <c r="P147" i="3"/>
  <c r="O147" i="3"/>
  <c r="Q147" i="3" s="1"/>
  <c r="L147" i="3"/>
  <c r="K147" i="3"/>
  <c r="Q146" i="3"/>
  <c r="P146" i="3"/>
  <c r="O146" i="3"/>
  <c r="P145" i="3"/>
  <c r="L145" i="3"/>
  <c r="K145" i="3"/>
  <c r="O145" i="3" s="1"/>
  <c r="Q145" i="3" s="1"/>
  <c r="P144" i="3"/>
  <c r="O144" i="3"/>
  <c r="Q144" i="3" s="1"/>
  <c r="L144" i="3"/>
  <c r="K144" i="3"/>
  <c r="Q143" i="3"/>
  <c r="P143" i="3"/>
  <c r="O143" i="3"/>
  <c r="Q142" i="3"/>
  <c r="P142" i="3"/>
  <c r="O142" i="3"/>
  <c r="Q141" i="3"/>
  <c r="P141" i="3"/>
  <c r="O141" i="3"/>
  <c r="Q140" i="3"/>
  <c r="P140" i="3"/>
  <c r="O140" i="3"/>
  <c r="Q139" i="3"/>
  <c r="P139" i="3"/>
  <c r="O139" i="3"/>
  <c r="Q138" i="3"/>
  <c r="P138" i="3"/>
  <c r="O138" i="3"/>
  <c r="Q137" i="3"/>
  <c r="P137" i="3"/>
  <c r="O137" i="3"/>
  <c r="P136" i="3"/>
  <c r="K136" i="3"/>
  <c r="O136" i="3" s="1"/>
  <c r="Q136" i="3" s="1"/>
  <c r="P135" i="3"/>
  <c r="L135" i="3"/>
  <c r="O135" i="3" s="1"/>
  <c r="Q135" i="3" s="1"/>
  <c r="K135" i="3"/>
  <c r="P134" i="3"/>
  <c r="O134" i="3"/>
  <c r="Q134" i="3" s="1"/>
  <c r="L134" i="3"/>
  <c r="K134" i="3"/>
  <c r="A134" i="3"/>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P133" i="3"/>
  <c r="L133" i="3"/>
  <c r="K133" i="3"/>
  <c r="O133" i="3" s="1"/>
  <c r="Q133" i="3" s="1"/>
  <c r="P130" i="3"/>
  <c r="O130" i="3"/>
  <c r="Q130" i="3" s="1"/>
  <c r="Q129" i="3"/>
  <c r="P129" i="3"/>
  <c r="O129" i="3"/>
  <c r="P128" i="3"/>
  <c r="O128" i="3"/>
  <c r="Q128" i="3" s="1"/>
  <c r="Q127" i="3"/>
  <c r="P127" i="3"/>
  <c r="O127" i="3"/>
  <c r="A127" i="3"/>
  <c r="A128" i="3" s="1"/>
  <c r="A129" i="3" s="1"/>
  <c r="A130" i="3" s="1"/>
  <c r="P126" i="3"/>
  <c r="O126" i="3"/>
  <c r="Q126" i="3" s="1"/>
  <c r="P123" i="3"/>
  <c r="O123" i="3"/>
  <c r="Q123" i="3" s="1"/>
  <c r="Q122" i="3"/>
  <c r="P122" i="3"/>
  <c r="O122" i="3"/>
  <c r="P121" i="3"/>
  <c r="O121" i="3"/>
  <c r="Q121" i="3" s="1"/>
  <c r="Q120" i="3"/>
  <c r="P120" i="3"/>
  <c r="O120" i="3"/>
  <c r="P119" i="3"/>
  <c r="O119" i="3"/>
  <c r="Q119" i="3" s="1"/>
  <c r="Q118" i="3"/>
  <c r="P118" i="3"/>
  <c r="O118" i="3"/>
  <c r="A118" i="3"/>
  <c r="A119" i="3" s="1"/>
  <c r="A120" i="3" s="1"/>
  <c r="A121" i="3" s="1"/>
  <c r="A122" i="3" s="1"/>
  <c r="A123" i="3" s="1"/>
  <c r="P117" i="3"/>
  <c r="O117" i="3"/>
  <c r="Q117" i="3" s="1"/>
  <c r="P114" i="3"/>
  <c r="O114" i="3"/>
  <c r="Q114" i="3" s="1"/>
  <c r="Q113" i="3"/>
  <c r="P113" i="3"/>
  <c r="O113" i="3"/>
  <c r="P112" i="3"/>
  <c r="O112" i="3"/>
  <c r="Q112" i="3" s="1"/>
  <c r="Q111" i="3"/>
  <c r="P111" i="3"/>
  <c r="O111" i="3"/>
  <c r="P110" i="3"/>
  <c r="O110" i="3"/>
  <c r="Q110" i="3" s="1"/>
  <c r="Q109" i="3"/>
  <c r="P109" i="3"/>
  <c r="O109" i="3"/>
  <c r="A109" i="3"/>
  <c r="A110" i="3" s="1"/>
  <c r="A111" i="3" s="1"/>
  <c r="A112" i="3" s="1"/>
  <c r="A113" i="3" s="1"/>
  <c r="A114" i="3" s="1"/>
  <c r="P108" i="3"/>
  <c r="O108" i="3"/>
  <c r="Q108" i="3" s="1"/>
  <c r="A108" i="3"/>
  <c r="Q107" i="3"/>
  <c r="P107" i="3"/>
  <c r="O107" i="3"/>
  <c r="P104" i="3"/>
  <c r="O104" i="3"/>
  <c r="Q104" i="3" s="1"/>
  <c r="P103" i="3"/>
  <c r="O103" i="3"/>
  <c r="Q103" i="3" s="1"/>
  <c r="P102" i="3"/>
  <c r="O102" i="3"/>
  <c r="Q102" i="3" s="1"/>
  <c r="P101" i="3"/>
  <c r="O101" i="3"/>
  <c r="Q101" i="3" s="1"/>
  <c r="P100" i="3"/>
  <c r="O100" i="3"/>
  <c r="Q100" i="3" s="1"/>
  <c r="P99" i="3"/>
  <c r="O99" i="3"/>
  <c r="Q99" i="3" s="1"/>
  <c r="P98" i="3"/>
  <c r="O98" i="3"/>
  <c r="Q98" i="3" s="1"/>
  <c r="P97" i="3"/>
  <c r="O97" i="3"/>
  <c r="Q97" i="3" s="1"/>
  <c r="P96" i="3"/>
  <c r="O96" i="3"/>
  <c r="Q96" i="3" s="1"/>
  <c r="P95" i="3"/>
  <c r="O95" i="3"/>
  <c r="Q95" i="3" s="1"/>
  <c r="P94" i="3"/>
  <c r="O94" i="3"/>
  <c r="Q94" i="3" s="1"/>
  <c r="P93" i="3"/>
  <c r="O93" i="3"/>
  <c r="Q93" i="3" s="1"/>
  <c r="P92" i="3"/>
  <c r="O92" i="3"/>
  <c r="Q92" i="3" s="1"/>
  <c r="P91" i="3"/>
  <c r="O91" i="3"/>
  <c r="Q91" i="3" s="1"/>
  <c r="P90" i="3"/>
  <c r="O90" i="3"/>
  <c r="Q90" i="3" s="1"/>
  <c r="P89" i="3"/>
  <c r="O89" i="3"/>
  <c r="Q89" i="3" s="1"/>
  <c r="P88" i="3"/>
  <c r="O88" i="3"/>
  <c r="Q88" i="3" s="1"/>
  <c r="P87" i="3"/>
  <c r="O87" i="3"/>
  <c r="Q87" i="3" s="1"/>
  <c r="P86" i="3"/>
  <c r="O86" i="3"/>
  <c r="Q86" i="3" s="1"/>
  <c r="P85" i="3"/>
  <c r="O85" i="3"/>
  <c r="Q85" i="3" s="1"/>
  <c r="P84" i="3"/>
  <c r="O84" i="3"/>
  <c r="Q84" i="3" s="1"/>
  <c r="P83" i="3"/>
  <c r="O83" i="3"/>
  <c r="Q83" i="3" s="1"/>
  <c r="P82" i="3"/>
  <c r="O82" i="3"/>
  <c r="Q82" i="3" s="1"/>
  <c r="P81" i="3"/>
  <c r="O81" i="3"/>
  <c r="Q81" i="3" s="1"/>
  <c r="P80" i="3"/>
  <c r="O80" i="3"/>
  <c r="Q80" i="3" s="1"/>
  <c r="P79" i="3"/>
  <c r="O79" i="3"/>
  <c r="Q79" i="3" s="1"/>
  <c r="A79" i="3"/>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P78" i="3"/>
  <c r="O78" i="3"/>
  <c r="Q78" i="3" s="1"/>
  <c r="A78" i="3"/>
  <c r="P77" i="3"/>
  <c r="O77" i="3"/>
  <c r="Q77" i="3" s="1"/>
  <c r="P74" i="3"/>
  <c r="O74" i="3"/>
  <c r="Q74" i="3" s="1"/>
  <c r="P73" i="3"/>
  <c r="O73" i="3"/>
  <c r="Q73" i="3" s="1"/>
  <c r="P72" i="3"/>
  <c r="O72" i="3"/>
  <c r="Q72" i="3" s="1"/>
  <c r="P71" i="3"/>
  <c r="O71" i="3"/>
  <c r="Q71" i="3" s="1"/>
  <c r="P70" i="3"/>
  <c r="O70" i="3"/>
  <c r="Q70" i="3" s="1"/>
  <c r="P69" i="3"/>
  <c r="O69" i="3"/>
  <c r="Q69" i="3" s="1"/>
  <c r="P68" i="3"/>
  <c r="O68" i="3"/>
  <c r="Q68" i="3" s="1"/>
  <c r="A68" i="3"/>
  <c r="A69" i="3" s="1"/>
  <c r="A70" i="3" s="1"/>
  <c r="A71" i="3" s="1"/>
  <c r="A72" i="3" s="1"/>
  <c r="A73" i="3" s="1"/>
  <c r="A74" i="3" s="1"/>
  <c r="P67" i="3"/>
  <c r="O67" i="3"/>
  <c r="Q67" i="3" s="1"/>
  <c r="Q66" i="3"/>
  <c r="P64" i="3"/>
  <c r="O64" i="3"/>
  <c r="Q64" i="3" s="1"/>
  <c r="P63" i="3"/>
  <c r="O63" i="3"/>
  <c r="Q63" i="3" s="1"/>
  <c r="P62" i="3"/>
  <c r="O62" i="3"/>
  <c r="Q62" i="3" s="1"/>
  <c r="P61" i="3"/>
  <c r="O61" i="3"/>
  <c r="Q61" i="3" s="1"/>
  <c r="P60" i="3"/>
  <c r="O60" i="3"/>
  <c r="Q60" i="3" s="1"/>
  <c r="P59" i="3"/>
  <c r="O59" i="3"/>
  <c r="Q59" i="3" s="1"/>
  <c r="P58" i="3"/>
  <c r="O58" i="3"/>
  <c r="Q58" i="3" s="1"/>
  <c r="P57" i="3"/>
  <c r="O57" i="3"/>
  <c r="Q57" i="3" s="1"/>
  <c r="P56" i="3"/>
  <c r="O56" i="3"/>
  <c r="Q56" i="3" s="1"/>
  <c r="P55" i="3"/>
  <c r="O55" i="3"/>
  <c r="Q55" i="3" s="1"/>
  <c r="P54" i="3"/>
  <c r="O54" i="3"/>
  <c r="Q54" i="3" s="1"/>
  <c r="P53" i="3"/>
  <c r="O53" i="3"/>
  <c r="Q53" i="3" s="1"/>
  <c r="P52" i="3"/>
  <c r="O52" i="3"/>
  <c r="Q52" i="3" s="1"/>
  <c r="P51" i="3"/>
  <c r="O51" i="3"/>
  <c r="Q51" i="3" s="1"/>
  <c r="P50" i="3"/>
  <c r="O50" i="3"/>
  <c r="Q50" i="3" s="1"/>
  <c r="P49" i="3"/>
  <c r="O49" i="3"/>
  <c r="Q49" i="3" s="1"/>
  <c r="P48" i="3"/>
  <c r="O48" i="3"/>
  <c r="Q48" i="3" s="1"/>
  <c r="P47" i="3"/>
  <c r="O47" i="3"/>
  <c r="Q47" i="3" s="1"/>
  <c r="P46" i="3"/>
  <c r="O46" i="3"/>
  <c r="Q46" i="3" s="1"/>
  <c r="P45" i="3"/>
  <c r="O45" i="3"/>
  <c r="Q45" i="3" s="1"/>
  <c r="P44" i="3"/>
  <c r="O44" i="3"/>
  <c r="Q44" i="3" s="1"/>
  <c r="P43" i="3"/>
  <c r="O43" i="3"/>
  <c r="Q43" i="3" s="1"/>
  <c r="P42" i="3"/>
  <c r="O42" i="3"/>
  <c r="Q42" i="3" s="1"/>
  <c r="P41" i="3"/>
  <c r="O41" i="3"/>
  <c r="Q41" i="3" s="1"/>
  <c r="P40" i="3"/>
  <c r="O40" i="3"/>
  <c r="Q40" i="3" s="1"/>
  <c r="P39" i="3"/>
  <c r="O39" i="3"/>
  <c r="Q39" i="3" s="1"/>
  <c r="P38" i="3"/>
  <c r="O38" i="3"/>
  <c r="Q38" i="3" s="1"/>
  <c r="P37" i="3"/>
  <c r="O37" i="3"/>
  <c r="Q37" i="3" s="1"/>
  <c r="P36" i="3"/>
  <c r="O36" i="3"/>
  <c r="Q36" i="3" s="1"/>
  <c r="P35" i="3"/>
  <c r="O35" i="3"/>
  <c r="Q35" i="3" s="1"/>
  <c r="P34" i="3"/>
  <c r="O34" i="3"/>
  <c r="Q34" i="3" s="1"/>
  <c r="A34" i="3"/>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P33" i="3"/>
  <c r="O33" i="3"/>
  <c r="Q33" i="3" s="1"/>
  <c r="A33" i="3"/>
  <c r="P32" i="3"/>
  <c r="O32" i="3"/>
  <c r="Q32" i="3" s="1"/>
  <c r="Q31" i="3"/>
  <c r="P29" i="3"/>
  <c r="O29" i="3"/>
  <c r="Q29" i="3" s="1"/>
  <c r="P28" i="3"/>
  <c r="O28" i="3"/>
  <c r="Q28" i="3" s="1"/>
  <c r="P27" i="3"/>
  <c r="O27" i="3"/>
  <c r="Q27" i="3" s="1"/>
  <c r="P26" i="3"/>
  <c r="O26" i="3"/>
  <c r="Q26" i="3" s="1"/>
  <c r="P25" i="3"/>
  <c r="O25" i="3"/>
  <c r="Q25" i="3" s="1"/>
  <c r="P24" i="3"/>
  <c r="O24" i="3"/>
  <c r="Q24" i="3" s="1"/>
  <c r="A24" i="3"/>
  <c r="A25" i="3" s="1"/>
  <c r="A26" i="3" s="1"/>
  <c r="A27" i="3" s="1"/>
  <c r="A28" i="3" s="1"/>
  <c r="A29" i="3" s="1"/>
  <c r="P23" i="3"/>
  <c r="O23" i="3"/>
  <c r="Q23" i="3" s="1"/>
  <c r="A23" i="3"/>
  <c r="P22" i="3"/>
  <c r="O22" i="3"/>
  <c r="Q22" i="3" s="1"/>
  <c r="Q21" i="3"/>
  <c r="O21" i="3"/>
  <c r="Q18" i="3"/>
  <c r="P18" i="3"/>
  <c r="O18" i="3"/>
  <c r="Q17" i="3"/>
  <c r="P17" i="3"/>
  <c r="O17" i="3"/>
  <c r="Q16" i="3"/>
  <c r="P16" i="3"/>
  <c r="O16" i="3"/>
  <c r="Q15" i="3"/>
  <c r="P15" i="3"/>
  <c r="O15" i="3"/>
  <c r="Q14" i="3"/>
  <c r="P14" i="3"/>
  <c r="O14" i="3"/>
  <c r="Q13" i="3"/>
  <c r="P13" i="3"/>
  <c r="O13" i="3"/>
  <c r="Q12" i="3"/>
  <c r="P12" i="3"/>
  <c r="O12" i="3"/>
  <c r="H12" i="3"/>
  <c r="R12" i="3" s="1"/>
  <c r="E12" i="3"/>
  <c r="Q11" i="3"/>
  <c r="P11" i="3"/>
  <c r="O11" i="3"/>
  <c r="E11" i="3"/>
  <c r="D11" i="3"/>
  <c r="H11" i="3" s="1"/>
  <c r="R11" i="3" s="1"/>
  <c r="A11" i="3"/>
  <c r="A12" i="3" s="1"/>
  <c r="A13" i="3" s="1"/>
  <c r="A14" i="3" s="1"/>
  <c r="A15" i="3" s="1"/>
  <c r="A16" i="3" s="1"/>
  <c r="A17" i="3" s="1"/>
  <c r="A18" i="3" s="1"/>
  <c r="Q10" i="3"/>
  <c r="P10" i="3"/>
  <c r="O10" i="3"/>
  <c r="E10" i="3"/>
  <c r="H10" i="3" s="1"/>
  <c r="R10" i="3" s="1"/>
  <c r="A10" i="3"/>
  <c r="P9" i="3"/>
  <c r="O9" i="3"/>
  <c r="Q9" i="3" s="1"/>
  <c r="J9" i="3"/>
  <c r="E9" i="3"/>
  <c r="H9" i="3" s="1"/>
  <c r="R9" i="3" s="1"/>
  <c r="E158" i="2"/>
  <c r="G158" i="2" s="1"/>
  <c r="E152" i="2"/>
  <c r="G152" i="2" s="1"/>
  <c r="G141" i="2"/>
  <c r="F140" i="2"/>
  <c r="E140" i="2"/>
  <c r="G140" i="2" s="1"/>
  <c r="G126" i="2"/>
  <c r="G123" i="2"/>
  <c r="G120" i="2"/>
  <c r="G118" i="2"/>
  <c r="G117" i="2"/>
  <c r="G114" i="2"/>
  <c r="E111" i="2"/>
  <c r="G111" i="2" s="1"/>
  <c r="G110" i="2"/>
  <c r="E110" i="2"/>
  <c r="G109" i="2"/>
  <c r="F109" i="2"/>
  <c r="E108" i="2"/>
  <c r="G108" i="2" s="1"/>
  <c r="F107" i="2"/>
  <c r="G107" i="2" s="1"/>
  <c r="E107" i="2"/>
  <c r="F106" i="2"/>
  <c r="E106" i="2"/>
  <c r="G106" i="2" s="1"/>
  <c r="E76" i="2"/>
  <c r="G76" i="2" s="1"/>
  <c r="E75" i="2"/>
  <c r="G75" i="2" s="1"/>
  <c r="G74" i="2"/>
  <c r="F74" i="2"/>
  <c r="E74" i="2"/>
  <c r="F73" i="2"/>
  <c r="E73" i="2"/>
  <c r="G73" i="2" s="1"/>
  <c r="E68" i="2"/>
  <c r="G68" i="2" s="1"/>
  <c r="G66" i="2"/>
  <c r="F66" i="2"/>
  <c r="E66" i="2"/>
  <c r="F65" i="2"/>
  <c r="E65" i="2"/>
  <c r="G65" i="2" s="1"/>
  <c r="F64" i="2"/>
  <c r="G64" i="2" s="1"/>
  <c r="E64" i="2"/>
  <c r="G63" i="2"/>
  <c r="G53" i="2"/>
  <c r="F50" i="2"/>
  <c r="E50" i="2"/>
  <c r="G50" i="2" s="1"/>
  <c r="F49" i="2"/>
  <c r="G49" i="2" s="1"/>
  <c r="E49" i="2"/>
  <c r="F48" i="2"/>
  <c r="E48" i="2"/>
  <c r="G48" i="2" s="1"/>
  <c r="F47" i="2"/>
  <c r="E47" i="2"/>
  <c r="G47" i="2" s="1"/>
  <c r="H39" i="2"/>
  <c r="H33" i="2"/>
  <c r="H29" i="2"/>
  <c r="H24" i="2"/>
  <c r="H18" i="2"/>
  <c r="L15" i="2"/>
  <c r="N12" i="2"/>
  <c r="N11" i="2"/>
  <c r="H11" i="2"/>
  <c r="N10" i="2"/>
  <c r="N9" i="2"/>
  <c r="N8" i="2"/>
  <c r="N7" i="2"/>
  <c r="N6" i="2"/>
  <c r="N15" i="2" s="1"/>
</calcChain>
</file>

<file path=xl/sharedStrings.xml><?xml version="1.0" encoding="utf-8"?>
<sst xmlns="http://schemas.openxmlformats.org/spreadsheetml/2006/main" count="1634" uniqueCount="425">
  <si>
    <t>Block</t>
  </si>
  <si>
    <t>Mangraura</t>
  </si>
  <si>
    <t>GP</t>
  </si>
  <si>
    <t>Sakra</t>
  </si>
  <si>
    <t>Agency Name/    Work Order No</t>
  </si>
  <si>
    <t>Harika Infra</t>
  </si>
  <si>
    <t>63MM</t>
  </si>
  <si>
    <t>issue qty</t>
  </si>
  <si>
    <t>laying qty</t>
  </si>
  <si>
    <t>balance</t>
  </si>
  <si>
    <t>Sl.No</t>
  </si>
  <si>
    <t>Date</t>
  </si>
  <si>
    <t>Issue (M)</t>
  </si>
  <si>
    <t>Laid (M)</t>
  </si>
  <si>
    <t>Balance Against Issue (M)</t>
  </si>
  <si>
    <t>indent</t>
  </si>
  <si>
    <t>TOTAL</t>
  </si>
  <si>
    <t>63 mm HDPE</t>
  </si>
  <si>
    <t>75 mm HDPE</t>
  </si>
  <si>
    <t>90 mm HDPE</t>
  </si>
  <si>
    <t>75MM</t>
  </si>
  <si>
    <t>110mm HDPE</t>
  </si>
  <si>
    <t>125mm HDPE</t>
  </si>
  <si>
    <t>140mm HDPE</t>
  </si>
  <si>
    <t>160mm HDPE</t>
  </si>
  <si>
    <t>200mm HDPE</t>
  </si>
  <si>
    <t>200mm DI K-7</t>
  </si>
  <si>
    <t>90MM</t>
  </si>
  <si>
    <t>110MM</t>
  </si>
  <si>
    <t>125MM</t>
  </si>
  <si>
    <t>140MM</t>
  </si>
  <si>
    <t>160MM</t>
  </si>
  <si>
    <t>Specials</t>
  </si>
  <si>
    <t>Specification</t>
  </si>
  <si>
    <t>Issue</t>
  </si>
  <si>
    <t>Laid</t>
  </si>
  <si>
    <t>Balance Against Issue</t>
  </si>
  <si>
    <t>Remarks</t>
  </si>
  <si>
    <t>INDENT</t>
  </si>
  <si>
    <t>Equal TEE</t>
  </si>
  <si>
    <t>63mm</t>
  </si>
  <si>
    <t>J-42,J-116,J-54,J-72,J-1</t>
  </si>
  <si>
    <t>803, 814</t>
  </si>
  <si>
    <t>75mm</t>
  </si>
  <si>
    <t>J-163,J-110,J-140</t>
  </si>
  <si>
    <t>90mm</t>
  </si>
  <si>
    <t>J-27,J-3</t>
  </si>
  <si>
    <t>814, 827</t>
  </si>
  <si>
    <t>110mm</t>
  </si>
  <si>
    <r>
      <t>J-130,J-129,J-83,J101,J-66,J-23,J-1,</t>
    </r>
    <r>
      <rPr>
        <sz val="11"/>
        <color rgb="FFFF0000"/>
        <rFont val="Calibri"/>
        <family val="2"/>
        <scheme val="minor"/>
      </rPr>
      <t>J-62</t>
    </r>
  </si>
  <si>
    <t>808, 816</t>
  </si>
  <si>
    <t>125mm</t>
  </si>
  <si>
    <t>140mm</t>
  </si>
  <si>
    <t>160mm</t>
  </si>
  <si>
    <t>200mm</t>
  </si>
  <si>
    <t>250mm</t>
  </si>
  <si>
    <t>Branch TEE</t>
  </si>
  <si>
    <t>63mm X 50mm</t>
  </si>
  <si>
    <t>75mm X 50mm</t>
  </si>
  <si>
    <t>90 mm X 50 mm</t>
  </si>
  <si>
    <t>110mm X 50mm</t>
  </si>
  <si>
    <t>125mm X 50mm</t>
  </si>
  <si>
    <t>140mm X 50mm</t>
  </si>
  <si>
    <t>160mm X 50mm</t>
  </si>
  <si>
    <t>75 mm X 63 mm</t>
  </si>
  <si>
    <t>J-117</t>
  </si>
  <si>
    <t>90 mm X 63 mm</t>
  </si>
  <si>
    <t>J-7, J-13, J-32,J-2,J-49</t>
  </si>
  <si>
    <t>803, 814,827,860</t>
  </si>
  <si>
    <t>90 mm X 75 mm</t>
  </si>
  <si>
    <t>J-140,J-46,J-9,J-65</t>
  </si>
  <si>
    <t>110mm X 63 mm</t>
  </si>
  <si>
    <r>
      <t>J-79,J-35,J-152,</t>
    </r>
    <r>
      <rPr>
        <sz val="11"/>
        <color rgb="FFFF0000"/>
        <rFont val="Calibri"/>
        <family val="2"/>
        <scheme val="minor"/>
      </rPr>
      <t>J-62</t>
    </r>
  </si>
  <si>
    <t>808, 860</t>
  </si>
  <si>
    <t>110mm X 75 mm</t>
  </si>
  <si>
    <t>110mm X 90 mm</t>
  </si>
  <si>
    <t>J-68</t>
  </si>
  <si>
    <t>810, 860, 868,869</t>
  </si>
  <si>
    <t>125mm X 63 mm</t>
  </si>
  <si>
    <t>125mm X75 mm</t>
  </si>
  <si>
    <t>125mm X90 mm</t>
  </si>
  <si>
    <t>125mm X 110mm</t>
  </si>
  <si>
    <t>140mm X 63 mm</t>
  </si>
  <si>
    <t>J-38,J-NEW</t>
  </si>
  <si>
    <t>816, 822, 860</t>
  </si>
  <si>
    <t>140mm X 75 mm</t>
  </si>
  <si>
    <t>J-67,J-77,J-47</t>
  </si>
  <si>
    <t>816, 822</t>
  </si>
  <si>
    <t>140mm X 90 mm</t>
  </si>
  <si>
    <t>816, 817</t>
  </si>
  <si>
    <t>140mm X 110mm</t>
  </si>
  <si>
    <t>J-17</t>
  </si>
  <si>
    <t>814, 816,822</t>
  </si>
  <si>
    <t>140mm X 125 mm</t>
  </si>
  <si>
    <t>160mm X 63 mm</t>
  </si>
  <si>
    <t>160mm X 75 mm</t>
  </si>
  <si>
    <t>160mm X 90 mm</t>
  </si>
  <si>
    <t>160mm X 110 mm</t>
  </si>
  <si>
    <t>160mm X 125 mm</t>
  </si>
  <si>
    <t>160mm X 140 mm</t>
  </si>
  <si>
    <t>200mm X 63 mm</t>
  </si>
  <si>
    <t>200mm X 75 mm</t>
  </si>
  <si>
    <t>200mm X 90 mm</t>
  </si>
  <si>
    <t>200mm X 110 mm</t>
  </si>
  <si>
    <t>200mm X 125 mm</t>
  </si>
  <si>
    <t>200mm X 140 mm</t>
  </si>
  <si>
    <t>200mm X 160 mm</t>
  </si>
  <si>
    <t>250mm X 63 mm</t>
  </si>
  <si>
    <t>250mm X 75 mm</t>
  </si>
  <si>
    <t>250mm X 90 mm</t>
  </si>
  <si>
    <t>250mm X 110 mm</t>
  </si>
  <si>
    <t>250mm X 140 mm</t>
  </si>
  <si>
    <t>250mm X 160 mm</t>
  </si>
  <si>
    <t>4-Way TEE</t>
  </si>
  <si>
    <t>Reducer</t>
  </si>
  <si>
    <t>75mm X 63 mm</t>
  </si>
  <si>
    <t>J-12,J-163,J-117,J-110</t>
  </si>
  <si>
    <t>803, 814,860,869</t>
  </si>
  <si>
    <t>90mm X 63 mm</t>
  </si>
  <si>
    <t>J-7,J-27,J-3,J-72</t>
  </si>
  <si>
    <t>803, 808, 809,814,827,868</t>
  </si>
  <si>
    <t>90mm X 75 mm</t>
  </si>
  <si>
    <t>J-3</t>
  </si>
  <si>
    <t>827, 836</t>
  </si>
  <si>
    <t>110 mm X 63 mm</t>
  </si>
  <si>
    <t>J-83,J-101,J-66,J-23,J-1</t>
  </si>
  <si>
    <t>110 mm X 75 mm</t>
  </si>
  <si>
    <t>J-130</t>
  </si>
  <si>
    <t>817, 860</t>
  </si>
  <si>
    <t>110 mm X 90 mm</t>
  </si>
  <si>
    <t>J-129</t>
  </si>
  <si>
    <t>808, 817</t>
  </si>
  <si>
    <t>125 mm X 63 mm</t>
  </si>
  <si>
    <t>125 mm X 75 mm</t>
  </si>
  <si>
    <t>125 mm X 90 mm</t>
  </si>
  <si>
    <t>J-20</t>
  </si>
  <si>
    <t>125 mm X 110 mm</t>
  </si>
  <si>
    <t>140mm X 125mm</t>
  </si>
  <si>
    <t>J-167</t>
  </si>
  <si>
    <t>160mm X 110mm</t>
  </si>
  <si>
    <t>160mm X 125mm</t>
  </si>
  <si>
    <t>160mm X 140mm</t>
  </si>
  <si>
    <t>200mm X 63mm</t>
  </si>
  <si>
    <t>200mm X 75mm</t>
  </si>
  <si>
    <t>200mm X 90mm</t>
  </si>
  <si>
    <t>200mm X 110mm</t>
  </si>
  <si>
    <t>200mm X 125mm</t>
  </si>
  <si>
    <t>200mm X 140mm</t>
  </si>
  <si>
    <t>200mm X 160mm</t>
  </si>
  <si>
    <t>250mm X 63mm</t>
  </si>
  <si>
    <t>250mm X 75mm</t>
  </si>
  <si>
    <t>250mm X 110mm</t>
  </si>
  <si>
    <t>250mm X 140mm</t>
  </si>
  <si>
    <t>250mm X 160mm</t>
  </si>
  <si>
    <t>250mm X 200mm</t>
  </si>
  <si>
    <t>End Caps</t>
  </si>
  <si>
    <t>J-199,J-155</t>
  </si>
  <si>
    <t>817 ,835,853,869</t>
  </si>
  <si>
    <t xml:space="preserve"> </t>
  </si>
  <si>
    <t>Bends</t>
  </si>
  <si>
    <t>90 Deg</t>
  </si>
  <si>
    <t>45 Deg</t>
  </si>
  <si>
    <t>811, 835</t>
  </si>
  <si>
    <t>827, 868</t>
  </si>
  <si>
    <t>Stubbends</t>
  </si>
  <si>
    <t>50mm</t>
  </si>
  <si>
    <t>MS Flanges</t>
  </si>
  <si>
    <t>Air Valves</t>
  </si>
  <si>
    <t>Sluice Valves</t>
  </si>
  <si>
    <t>Scour Valves</t>
  </si>
  <si>
    <t>DI Specials</t>
  </si>
  <si>
    <t>DI Bends</t>
  </si>
  <si>
    <t>22 Deg</t>
  </si>
  <si>
    <t>DI Branch TEE</t>
  </si>
  <si>
    <t>200mmx80mm</t>
  </si>
  <si>
    <t>200mmx100mm</t>
  </si>
  <si>
    <t>200mmx150mm</t>
  </si>
  <si>
    <t>250mmx80mm</t>
  </si>
  <si>
    <t>250mmx150mm</t>
  </si>
  <si>
    <t>250mmx200mm</t>
  </si>
  <si>
    <t>DI Reducer Both Socket</t>
  </si>
  <si>
    <t>DI Reducer Double Flanged</t>
  </si>
  <si>
    <t>150mmx100mm</t>
  </si>
  <si>
    <t>DI Flange Socket</t>
  </si>
  <si>
    <t>DI Tail Piece 0.3m length</t>
  </si>
  <si>
    <t>80mm</t>
  </si>
  <si>
    <t>100mm</t>
  </si>
  <si>
    <t>150mm</t>
  </si>
  <si>
    <t>DI Equal TEE All Side Socket</t>
  </si>
  <si>
    <t xml:space="preserve">200mm </t>
  </si>
  <si>
    <t>DI 4 Way</t>
  </si>
  <si>
    <t>Nuts &amp; Bolts</t>
  </si>
  <si>
    <t xml:space="preserve">Length:140mm, Dia:16mm </t>
  </si>
  <si>
    <t>Packing Sheet</t>
  </si>
  <si>
    <t>3mm Thick</t>
  </si>
  <si>
    <t xml:space="preserve">POWER MECH PROJECTS.LIMITED </t>
  </si>
  <si>
    <t>FHTC</t>
  </si>
  <si>
    <t>RURAL WATER SUPPLY PROJECT UNDER JJM, UP - PRAYAGRAJ</t>
  </si>
  <si>
    <t>Reconciliation Statement - Issued  Vs Certification Qty.</t>
  </si>
  <si>
    <t>Contractor Name-kaviaz infrastructure pvt</t>
  </si>
  <si>
    <t>MONTH:</t>
  </si>
  <si>
    <t>Block:</t>
  </si>
  <si>
    <t>mangraura</t>
  </si>
  <si>
    <t xml:space="preserve">remaks </t>
  </si>
  <si>
    <t>ABC Limited</t>
  </si>
  <si>
    <t>BILL NO:</t>
  </si>
  <si>
    <t>GP:</t>
  </si>
  <si>
    <t>aurangabad</t>
  </si>
  <si>
    <t>Sl NO</t>
  </si>
  <si>
    <t>Description</t>
  </si>
  <si>
    <t>Units</t>
  </si>
  <si>
    <t xml:space="preserve">Balance Qty </t>
  </si>
  <si>
    <t>SAP Entry</t>
  </si>
  <si>
    <t>as per in site</t>
  </si>
  <si>
    <t>Upto date Consumption</t>
  </si>
  <si>
    <t>not avaliable at site</t>
  </si>
  <si>
    <t>Total Issued Qty</t>
  </si>
  <si>
    <t>Cumulative Consumption</t>
  </si>
  <si>
    <t xml:space="preserve">Upto Pre Consumed Qty </t>
  </si>
  <si>
    <t xml:space="preserve">This Bill Consumed Qty </t>
  </si>
  <si>
    <t>Total Consumption upto This Bill</t>
  </si>
  <si>
    <t>Entry Qty</t>
  </si>
  <si>
    <t>A</t>
  </si>
  <si>
    <t>HDPE Pipe :-</t>
  </si>
  <si>
    <t>BLOCK</t>
  </si>
  <si>
    <t>HDPE PIPE-63MM,PN-6,CLASS:PE-100,IS:4984</t>
  </si>
  <si>
    <t>Rmt</t>
  </si>
  <si>
    <t>as per site balance quantity transfer to tanish project ltd</t>
  </si>
  <si>
    <t>HDPE PIPE-75MM,PN-6,CLASS:PE-100</t>
  </si>
  <si>
    <t>HDPE PIPE-90MM,PN-6,CLASS:PE-100</t>
  </si>
  <si>
    <t>HDPE PIPE-110MM,PN-6,CLASS:PE-100</t>
  </si>
  <si>
    <t>HDPE PIPE-125MM,PN-6,CLASS:PE-100,IS4984</t>
  </si>
  <si>
    <t>HDPE PIPE-140MM,PN-6,CLASS:PE-100,IS4984</t>
  </si>
  <si>
    <t>HDPE PIPE-160MM,PN-6,CLASS:PE-100</t>
  </si>
  <si>
    <t>HDPE PIPE-200MM,PN-6,CLASS:PE-100,IS4984</t>
  </si>
  <si>
    <t>DI PIPE-Ø200MM , K7,IS:8329</t>
  </si>
  <si>
    <t>HDPE PIPE-250MM,PN-6,CLASS:PE-100,IS4984</t>
  </si>
  <si>
    <t>Total Qty In ( Rmt ) =</t>
  </si>
  <si>
    <t>B</t>
  </si>
  <si>
    <t>Specials  :-</t>
  </si>
  <si>
    <t>Equal Tee</t>
  </si>
  <si>
    <t>HDPE-63X63X63MM,PN-6,R-TEE,CLASS:PE-100</t>
  </si>
  <si>
    <t>Nos</t>
  </si>
  <si>
    <t>HDPE-75X75X75MM,PN-6,R-TEE,CLASS:PE-100</t>
  </si>
  <si>
    <t>HDPE-90X90X90MM,PN-6,R-TEE,CLASS:PE-100</t>
  </si>
  <si>
    <t>HDPE-110X110X110MM,PN-6,R-TEE,CL:PE-100</t>
  </si>
  <si>
    <t>HDPE 125mm X 125mm X 125mm PN6 TEE PE100</t>
  </si>
  <si>
    <t>HDPE-140X140X140MM,PN-6,R-TEE,CL:PE-100</t>
  </si>
  <si>
    <t>HDPE-160X160X160MM,PN-6,R-TEE,CL:PE-100</t>
  </si>
  <si>
    <t>HDPE 200X200X200 MM, PN-6, R-TEE, CLASS:</t>
  </si>
  <si>
    <t>C</t>
  </si>
  <si>
    <t>HDPE BRANCH TEE 63MM X 63MM X 50MM</t>
  </si>
  <si>
    <t>HDPE 75MM X 75MM X 50MM PN6 TEE PE100</t>
  </si>
  <si>
    <t>HDPE 75mm X 75mm X 63mm PN6 TEE PE100</t>
  </si>
  <si>
    <t>HDPE 90mm X 90mm X 50mm PN6 TEE PE100</t>
  </si>
  <si>
    <t>HDPE 90mm X 90mm X 63mm, PN6 TEE PE100</t>
  </si>
  <si>
    <t>HDPE 90mm X 90mm X 75mm PN6 TEE PE100</t>
  </si>
  <si>
    <t>HDPE 110mm X 110mm X 50mm PN6 TEE PE100</t>
  </si>
  <si>
    <t>HDPE 110mm X 110mm X 63mm PN6 TEE PE100</t>
  </si>
  <si>
    <t>HDPE 110mm X 110mm X 75mm PN6 TEE PE100</t>
  </si>
  <si>
    <t>HDPE 110mm X 110mm X 90mm PN6 TEE PE100</t>
  </si>
  <si>
    <t>HDPE 125mm X 125mm X 50mm PN6 TEE PE100</t>
  </si>
  <si>
    <t>HDPE 125mm X 125mm X 63mm PN6 TEE PE100</t>
  </si>
  <si>
    <t>HDPE 125mm X 125mm X 75mm PN6 TEE PE100</t>
  </si>
  <si>
    <t>HDPE 125mm X 125mm X 90mm PN6 TEE PE100</t>
  </si>
  <si>
    <t>HDPE 125mm X 125mm X 110mm PN6 TEE PE100</t>
  </si>
  <si>
    <t>HDPE Branch TEE 140mm X 140mm X 50mm</t>
  </si>
  <si>
    <t>HDPE 140mm X 140mm X 63mm PN6 TEE PE100</t>
  </si>
  <si>
    <t>HDPE 140mm X 140mm X 75mm PN6 TEE PE100</t>
  </si>
  <si>
    <t>HDPE 140mm X 140mm X 110mm PN6 TEE PE100</t>
  </si>
  <si>
    <t>HDPE Branch TEE 140mm X 140mm X 125mm</t>
  </si>
  <si>
    <t>HDPE-140X90X140MM,PN-6,R-TEE,CL:PE-100</t>
  </si>
  <si>
    <t>HDPE 160mm X 160mm X 50mm PN6 TEE PE100</t>
  </si>
  <si>
    <t>HDPE 160mm X 160mm  X 63mm PN6 TEE PE100</t>
  </si>
  <si>
    <t>HDPE 160mm X 160mm X 75mm PN6 TEE PE100</t>
  </si>
  <si>
    <t>HDPE 160mm X 160mm X 90mm PN6 TEE PE100</t>
  </si>
  <si>
    <t>HDPE-160X110X160MM,PN-6,R-TEE,CL:PE-100</t>
  </si>
  <si>
    <t>HDPE 160mm X 160mm X 125mm PN6 TEE PE100</t>
  </si>
  <si>
    <t>HDPE 200mm X 200mm X 63mm PN6 TEE PE100</t>
  </si>
  <si>
    <t>HDPE 200X75X200 MM, PN-6, R-TEE, CLASS:P</t>
  </si>
  <si>
    <t>HDPE 200X90X200 MM, PN-6, R-TEE, CLASS:P</t>
  </si>
  <si>
    <t>HDPE 200mm X 200mm X 110mm PN6 TEE PE100</t>
  </si>
  <si>
    <t>HDPE 200mm X 200mm X 160mm PN6 TEE PE100</t>
  </si>
  <si>
    <t>HDPE 250mm X 250mm X 90mm PN6 TEE PE100</t>
  </si>
  <si>
    <t>D</t>
  </si>
  <si>
    <t>4 Way Tee</t>
  </si>
  <si>
    <t>HDPE 63MM ,PN6 ,CROSS TEE ,CLASS:PE100</t>
  </si>
  <si>
    <t>HDPE 75MM ,PN6 ,CROSS TEE ,CLASS:PE100</t>
  </si>
  <si>
    <t>HDPE 90MM ,PN6 ,CROSS TEE ,CLASS:PE100</t>
  </si>
  <si>
    <t>HDPE 110MM ,PN6 ,CROSS TEE ,CLASS:PE100</t>
  </si>
  <si>
    <t>HDPE125MM,PN6,4WAY CROSS FITTING,CLPE100</t>
  </si>
  <si>
    <t>HDPE 140MM ,PN6 ,CROSS TEE ,CLASS:PE100</t>
  </si>
  <si>
    <t>HDPE 160MM ,PN6 ,CROSS TEE ,CLASS:PE100</t>
  </si>
  <si>
    <t>HDPE200MM ,PN6 ,CROSS TEE ,CLASS:PE100</t>
  </si>
  <si>
    <t>Total Qty In ( No's ) =</t>
  </si>
  <si>
    <t>E</t>
  </si>
  <si>
    <t>Reducers</t>
  </si>
  <si>
    <t>HDPE-75MM,PN6, 63MM,ENLARGER,CLASS:PE100</t>
  </si>
  <si>
    <t>HDPE-90MM,PN6, 63MM,ENLARGER,CLASS:PE100</t>
  </si>
  <si>
    <t>HDPE-90MM,PN6, 75MM,ENLARGER,CLASS:PE100</t>
  </si>
  <si>
    <t>HDPE-110MM,PN6,63MM,ENLARGER,CLASS:PE100</t>
  </si>
  <si>
    <t>HDPE-110MM,PN6,75MM,ENLARGER,CLASS:PE100</t>
  </si>
  <si>
    <t>HDPE-110MM,PN6,90MM,ENLARGER,CLASS:PE100</t>
  </si>
  <si>
    <t>HDPE-125MM,PN6, 63MM Reducer PE100</t>
  </si>
  <si>
    <t>HDPE-125MM,PN6, 75MM Reducer PE100</t>
  </si>
  <si>
    <t>HDPE-125MM,PN6, 90MM Reducer PE100</t>
  </si>
  <si>
    <t>HDPE-125MM,PN6, 110MM Reducer PE100</t>
  </si>
  <si>
    <t>HDPE-140MM,PN6,63MM,ENLARGER,CL:PE100</t>
  </si>
  <si>
    <t>HDPE-140MM,PN6, 75MM Reducer PE100</t>
  </si>
  <si>
    <t>HDPE-140MM,PN6,90MM,ENLARGER,CL:PE100</t>
  </si>
  <si>
    <t>HDPE-140MM,PN6,110MM,ENLARGER,CL:PE100</t>
  </si>
  <si>
    <t>HDPE-140MM,PN6,125MM,ENLARGER,CL:PE100</t>
  </si>
  <si>
    <t>HDPE-160MM,PN6,63MM Reducer PE100</t>
  </si>
  <si>
    <t>HDPE-160MM,PN6,75MM Reducer PE100</t>
  </si>
  <si>
    <t>HDPE-160MM,PN6,90MM Reducer PE100</t>
  </si>
  <si>
    <t>HDPE-160MM,PN6,110MM,ENLARGER,CL:PE100</t>
  </si>
  <si>
    <t>HDPE-160MM,PN6, 125MM Reducer PE100</t>
  </si>
  <si>
    <t>HDPE-160MM,PN6,140MM,ENLARGER,CL:PE100</t>
  </si>
  <si>
    <t>HDPE-200MM,PN6,75MM Reducer PE100</t>
  </si>
  <si>
    <t>HDPE-200MM,PN6,90MM,ENLARGER,CLASS:PE100</t>
  </si>
  <si>
    <t>HDPE-200MM,PN6,110MM Reducer PE100</t>
  </si>
  <si>
    <t>HDPE-200MM,PN6,140MM,ENLARGER,CL:PE100</t>
  </si>
  <si>
    <t>HDPE-200MM,PN6,160MM,ENLARGER,CL:PE100</t>
  </si>
  <si>
    <t>HDPE-200MM,PN6,63MM,ENLARGER,CLASS:PE100</t>
  </si>
  <si>
    <t>HDPE Reducer 200mm X 125mm</t>
  </si>
  <si>
    <t>F</t>
  </si>
  <si>
    <t>Bends 45 Degree</t>
  </si>
  <si>
    <t>HDPE BEND-63MM,PN6 45DEG PE100</t>
  </si>
  <si>
    <t>HDPE BEND-90MM, PN6 45DEG PE100</t>
  </si>
  <si>
    <t>HDPE BEND-110MM, PN6 45DEG PE100</t>
  </si>
  <si>
    <t>HDPE BEND-75MM,PN6 45DEG PE100</t>
  </si>
  <si>
    <t>HDPE BEND-125MM,PN-6,90DEG,CLASS:PE-100</t>
  </si>
  <si>
    <t>HDPE BEND-125MM, PN6 45DEG PE100</t>
  </si>
  <si>
    <t>HDPE BEND-140MM,PN-6,45DEG,CLASS:PE-100</t>
  </si>
  <si>
    <t>HDPE BEND-160MM,PN-6,45DEG,CLASS:PE-100</t>
  </si>
  <si>
    <t>G</t>
  </si>
  <si>
    <t>Bends 90Degree</t>
  </si>
  <si>
    <t>HDPE BEND-63MM,PN-6,90DEG,CLASS:PE-100</t>
  </si>
  <si>
    <t>HDPE BEND-75MM,PN-6,90DEG,CLASS:PE-100</t>
  </si>
  <si>
    <t>HDPE BEND-90MM,PN-6,90DEG,CLASS:PE-100</t>
  </si>
  <si>
    <t>HDPE BEND-110MM,PN-6,90DEG,CLASS:PE-100</t>
  </si>
  <si>
    <t>HDPE BEND-140MM,PN-6,90DEG,CLASS:PE-100</t>
  </si>
  <si>
    <t>HDPE BEND-160MM,PN-6,90DEG,CLASS:PE-100</t>
  </si>
  <si>
    <t>HDPE BEND-200MM,PN-6,90DEG,CLASS:PE-100</t>
  </si>
  <si>
    <t>H</t>
  </si>
  <si>
    <t xml:space="preserve">End Caps </t>
  </si>
  <si>
    <t>HDPE-63MM,PN6,END CAP,CLASS:PE100</t>
  </si>
  <si>
    <t>HDPE-75MM,PN6,END CAP,CLASS:PE100</t>
  </si>
  <si>
    <t>HDPE-90MM,PN6,END CAP,CLASS:PE100</t>
  </si>
  <si>
    <t>HDPE-110MM,PN6,END CAP,CLASS:PE100</t>
  </si>
  <si>
    <t>HDPE-140MM,PN6,END CAP,CLASS:PE100</t>
  </si>
  <si>
    <t>GI PIPE-15MM</t>
  </si>
  <si>
    <t>MDPE PIPE-20MM</t>
  </si>
  <si>
    <t>BRASS TAP</t>
  </si>
  <si>
    <t>PP CLAMP SADLLE-63MM</t>
  </si>
  <si>
    <t>PP CLAMP SADDLE-75MM</t>
  </si>
  <si>
    <t>PP CLAMP SADLLE-90MM</t>
  </si>
  <si>
    <t>PP CLAMP SADDLE-140MM</t>
  </si>
  <si>
    <t>PP CLAMP SADDLE-160MM</t>
  </si>
  <si>
    <t>PP CLAMP SADDLE-200MM</t>
  </si>
  <si>
    <t>PP CLAMP SADDLE 125MM WITH M8 FASTNERS</t>
  </si>
  <si>
    <t>PP CLAMP SADLLE-110MM</t>
  </si>
  <si>
    <t>G.I ELBOW 15 MM</t>
  </si>
  <si>
    <t>GI SOCKET-15MM</t>
  </si>
  <si>
    <t>WALL MOUNT SADDLE GI PIPE-15MM</t>
  </si>
  <si>
    <t>15MM GI NIPPLE - 0.3MTR LENGTH</t>
  </si>
  <si>
    <t>15MM GI NIPPLE - 0.5MTR LENGTH</t>
  </si>
  <si>
    <t>20MM MDPE COMPRESSION ELBOW</t>
  </si>
  <si>
    <t>SS FLOW CONTROL VAlVE</t>
  </si>
  <si>
    <t>MDPE FEMLE THREADED ASSEMBLY-20MM</t>
  </si>
  <si>
    <t>MDPE ELBOW-20MM</t>
  </si>
  <si>
    <t>TEFLAN TAPE</t>
  </si>
  <si>
    <t xml:space="preserve">Sub Contractor                       Site Engineer                    Block incharge                    AGM                            DM PMX                         Project Incharge </t>
  </si>
  <si>
    <t>ENTRY NO:</t>
  </si>
  <si>
    <t>MANDHA AND BHOJI</t>
  </si>
  <si>
    <t>MAMA CONSTRUCTIONS</t>
  </si>
  <si>
    <t>DIA</t>
  </si>
  <si>
    <t>TOTALSCOPE</t>
  </si>
  <si>
    <t>9501, 9502</t>
  </si>
  <si>
    <t>PADAMPUR</t>
  </si>
  <si>
    <t>MAA SHARDHA CONSTRUCTION</t>
  </si>
  <si>
    <t>as per site</t>
  </si>
  <si>
    <t>no material avaiable at site</t>
  </si>
  <si>
    <t>SARAY JAMMUVARI AJADI</t>
  </si>
  <si>
    <t>TOTAL SCOPE</t>
  </si>
  <si>
    <t xml:space="preserve"> shifted to khayathi</t>
  </si>
  <si>
    <t>SHIFTED TO KHAYATHI</t>
  </si>
  <si>
    <t>JUC NODES</t>
  </si>
  <si>
    <t>J228,J169</t>
  </si>
  <si>
    <t>6706 ,6705</t>
  </si>
  <si>
    <t>6709, 6705</t>
  </si>
  <si>
    <t>J182</t>
  </si>
  <si>
    <t>6708, 6709, 6705</t>
  </si>
  <si>
    <t>J184,J64</t>
  </si>
  <si>
    <t>6708, 6705</t>
  </si>
  <si>
    <t>6708, 6709</t>
  </si>
  <si>
    <t>J145</t>
  </si>
  <si>
    <t>6708, 6709, 6706</t>
  </si>
  <si>
    <t>J64</t>
  </si>
  <si>
    <t>6708, 6706</t>
  </si>
  <si>
    <t>AS PER SITE BALANCE</t>
  </si>
  <si>
    <t>PR ENTERPRISES</t>
  </si>
  <si>
    <t>Seshpur adharganj,Attarsand,Suryagarh jaganath</t>
  </si>
  <si>
    <t>sesh</t>
  </si>
  <si>
    <t>RETURN SITE TO SITE TRANSFER</t>
  </si>
  <si>
    <t>REMARKS</t>
  </si>
  <si>
    <t>MATRIAL SHIFTED TO RAMPRABAV CONSTRUCTION</t>
  </si>
  <si>
    <t>DIA(MM)</t>
  </si>
  <si>
    <t>300 meter pipe transfer from Azadi enterprises</t>
  </si>
  <si>
    <t>100 meter pipe transfer from Azadi enterprises</t>
  </si>
  <si>
    <t>930 meter pipe transfer from Azadi enterprises</t>
  </si>
  <si>
    <t>14 meter pipe transfer from Azadi enterprises</t>
  </si>
  <si>
    <t xml:space="preserve">AS PER SITE </t>
  </si>
  <si>
    <t>NO MATERIAL AVAILABLE AT SITE</t>
  </si>
  <si>
    <t>AS PER SITE</t>
  </si>
  <si>
    <t>56 meter pipe transfer from Azadi enterprises</t>
  </si>
  <si>
    <t>Sirsidhi,Attarsand,Sarai jammuvari</t>
  </si>
  <si>
    <t>Sarai jammuvari AJADI</t>
  </si>
  <si>
    <t>BARHUPUR</t>
  </si>
  <si>
    <t>200MM</t>
  </si>
  <si>
    <t>BALANCE</t>
  </si>
  <si>
    <t>RETURN SITE TO STORE</t>
  </si>
  <si>
    <t>2NOS PIPE SHIFTED TO HARDOI</t>
  </si>
  <si>
    <t>60 METER TRANSFER TO TANISH</t>
  </si>
  <si>
    <t>return TO STORE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</si>
</sst>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64" formatCode="_(* #,##0.00_);_(* \(#,##0.00\);_(* &quot;-&quot;??_);_(@_)"/>
    <numFmt numFmtId="165" formatCode="_ * #,##0.00_ ;_ * \-#,##0.00_ ;_ * &quot;-&quot;_ ;_ @_ "/>
    <numFmt numFmtId="166" formatCode="0.000"/>
    <numFmt numFmtId="167" formatCode="_ * #,##0.000_ ;_ * \-#,##0.000_ ;_ * &quot;-&quot;??_ ;_ @_ "/>
  </numFmts>
  <fonts count="3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b/>
      <sz val="14"/>
      <name val="Calibri"/>
      <family val="2"/>
      <scheme val="minor"/>
    </font>
    <font>
      <b/>
      <sz val="12"/>
      <color rgb="FFFF0000"/>
      <name val="Calibri"/>
      <family val="2"/>
      <scheme val="minor"/>
    </font>
    <font>
      <b/>
      <sz val="14"/>
      <color rgb="FFFF0000"/>
      <name val="Calibri"/>
      <family val="2"/>
      <scheme val="minor"/>
    </font>
    <font>
      <sz val="10"/>
      <name val="Arial"/>
      <family val="2"/>
    </font>
    <font>
      <b/>
      <sz val="14"/>
      <color rgb="FF333399"/>
      <name val="Verdana"/>
      <family val="2"/>
    </font>
    <font>
      <b/>
      <sz val="11"/>
      <color rgb="FF333399"/>
      <name val="Verdana"/>
      <family val="2"/>
    </font>
    <font>
      <sz val="14"/>
      <color rgb="FF333399"/>
      <name val="Arial Black"/>
      <family val="2"/>
    </font>
    <font>
      <b/>
      <sz val="12"/>
      <name val="Verdana"/>
      <family val="2"/>
    </font>
    <font>
      <b/>
      <sz val="11"/>
      <name val="Verdana"/>
      <family val="2"/>
    </font>
    <font>
      <sz val="10"/>
      <name val="Arial Black"/>
      <family val="2"/>
    </font>
    <font>
      <sz val="10"/>
      <color rgb="FF000000"/>
      <name val="Times New Roman"/>
      <family val="1"/>
    </font>
    <font>
      <b/>
      <sz val="10"/>
      <color rgb="FF000000"/>
      <name val="Calibri"/>
      <family val="2"/>
    </font>
    <font>
      <b/>
      <sz val="10"/>
      <name val="Calibri"/>
      <family val="2"/>
      <scheme val="minor"/>
    </font>
    <font>
      <b/>
      <sz val="10"/>
      <name val="Verdana"/>
      <family val="2"/>
    </font>
    <font>
      <b/>
      <sz val="10"/>
      <color rgb="FFFF0000"/>
      <name val="Verdana"/>
      <family val="2"/>
    </font>
    <font>
      <sz val="10"/>
      <name val="Verdana"/>
      <family val="2"/>
    </font>
    <font>
      <sz val="10"/>
      <color rgb="FFFF0000"/>
      <name val="Verdana"/>
      <family val="2"/>
    </font>
    <font>
      <b/>
      <sz val="9"/>
      <name val="Calibri"/>
      <family val="2"/>
      <scheme val="minor"/>
    </font>
    <font>
      <sz val="11"/>
      <name val="Verdana"/>
      <family val="2"/>
    </font>
    <font>
      <b/>
      <sz val="11"/>
      <color theme="1"/>
      <name val="Verdana"/>
      <family val="2"/>
    </font>
    <font>
      <b/>
      <sz val="10.5"/>
      <color theme="1"/>
      <name val="Verdana"/>
      <family val="2"/>
    </font>
    <font>
      <b/>
      <sz val="10.5"/>
      <color rgb="FFFF0000"/>
      <name val="Verdana"/>
      <family val="2"/>
    </font>
    <font>
      <sz val="10.5"/>
      <color theme="1"/>
      <name val="Calibri"/>
      <family val="2"/>
      <scheme val="minor"/>
    </font>
    <font>
      <sz val="9"/>
      <name val="Calibri"/>
      <family val="2"/>
      <scheme val="minor"/>
    </font>
    <font>
      <b/>
      <sz val="9"/>
      <name val="Verdana"/>
      <family val="2"/>
    </font>
    <font>
      <b/>
      <sz val="11"/>
      <color rgb="FFFF0000"/>
      <name val="Verdana"/>
      <family val="2"/>
    </font>
    <font>
      <b/>
      <sz val="10"/>
      <color theme="1"/>
      <name val="Calibri"/>
      <family val="2"/>
      <scheme val="minor"/>
    </font>
    <font>
      <b/>
      <sz val="12"/>
      <name val="Arial"/>
      <family val="2"/>
    </font>
    <font>
      <b/>
      <sz val="11"/>
      <name val="Arial"/>
      <family val="2"/>
    </font>
    <font>
      <b/>
      <sz val="16"/>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rgb="FF00B0F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style="thin">
        <color auto="1"/>
      </left>
      <right/>
      <top style="thin">
        <color auto="1"/>
      </top>
      <bottom/>
      <diagonal/>
    </border>
    <border>
      <left/>
      <right/>
      <top style="thin">
        <color indexed="64"/>
      </top>
      <bottom/>
      <diagonal/>
    </border>
    <border>
      <left style="thin">
        <color indexed="64"/>
      </left>
      <right/>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s>
  <cellStyleXfs count="5">
    <xf numFmtId="0" fontId="0" fillId="0" borderId="0"/>
    <xf numFmtId="43" fontId="1" fillId="0" borderId="0" applyFont="0" applyFill="0" applyBorder="0" applyAlignment="0" applyProtection="0"/>
    <xf numFmtId="0" fontId="10" fillId="0" borderId="0"/>
    <xf numFmtId="0" fontId="17" fillId="0" borderId="0"/>
    <xf numFmtId="43" fontId="1" fillId="0" borderId="0" applyFont="0" applyFill="0" applyBorder="0" applyAlignment="0" applyProtection="0"/>
  </cellStyleXfs>
  <cellXfs count="288">
    <xf numFmtId="0" fontId="0" fillId="0" borderId="0" xfId="0"/>
    <xf numFmtId="0" fontId="4" fillId="2" borderId="1" xfId="0" applyFont="1" applyFill="1" applyBorder="1"/>
    <xf numFmtId="0" fontId="0" fillId="2" borderId="1" xfId="0" applyFill="1" applyBorder="1"/>
    <xf numFmtId="0" fontId="0" fillId="2" borderId="2" xfId="0" applyFill="1" applyBorder="1"/>
    <xf numFmtId="0" fontId="0" fillId="2" borderId="3" xfId="0" applyFill="1" applyBorder="1"/>
    <xf numFmtId="0" fontId="4" fillId="2" borderId="2" xfId="0" applyFont="1" applyFill="1" applyBorder="1"/>
    <xf numFmtId="0" fontId="4" fillId="2" borderId="4" xfId="0" applyFont="1" applyFill="1" applyBorder="1"/>
    <xf numFmtId="0" fontId="4" fillId="2" borderId="3" xfId="0" applyFont="1" applyFill="1" applyBorder="1"/>
    <xf numFmtId="0" fontId="4" fillId="2" borderId="2" xfId="0" applyFont="1" applyFill="1" applyBorder="1" applyAlignment="1">
      <alignment vertical="center"/>
    </xf>
    <xf numFmtId="0" fontId="4" fillId="2" borderId="4" xfId="0" applyFont="1" applyFill="1" applyBorder="1" applyAlignment="1">
      <alignment vertical="center"/>
    </xf>
    <xf numFmtId="0" fontId="4" fillId="2" borderId="3" xfId="0" applyFont="1" applyFill="1" applyBorder="1" applyAlignment="1">
      <alignment vertical="center"/>
    </xf>
    <xf numFmtId="0" fontId="0" fillId="0" borderId="1" xfId="0" applyBorder="1" applyAlignment="1">
      <alignment horizont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64" fontId="0" fillId="0" borderId="1" xfId="0" applyNumberFormat="1" applyBorder="1" applyAlignment="1">
      <alignment horizontal="center"/>
    </xf>
    <xf numFmtId="43" fontId="0" fillId="0" borderId="1" xfId="0" applyNumberFormat="1" applyBorder="1" applyAlignment="1">
      <alignment horizontal="center"/>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0" fillId="2" borderId="7" xfId="0" applyFill="1" applyBorder="1" applyAlignment="1">
      <alignment horizontal="center" vertical="center"/>
    </xf>
    <xf numFmtId="14"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4" borderId="3" xfId="0" applyFill="1" applyBorder="1" applyAlignment="1">
      <alignment horizontal="center" vertical="center"/>
    </xf>
    <xf numFmtId="0" fontId="6" fillId="4" borderId="1" xfId="0" applyFont="1" applyFill="1" applyBorder="1" applyAlignment="1">
      <alignment horizontal="center" vertical="center"/>
    </xf>
    <xf numFmtId="14" fontId="6" fillId="4" borderId="1" xfId="0" applyNumberFormat="1"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2" borderId="0" xfId="0" applyFill="1"/>
    <xf numFmtId="14" fontId="8" fillId="0" borderId="0" xfId="0" applyNumberFormat="1" applyFont="1" applyAlignment="1">
      <alignment horizontal="center" vertical="center"/>
    </xf>
    <xf numFmtId="0" fontId="4" fillId="2" borderId="1" xfId="0" applyFont="1" applyFill="1" applyBorder="1" applyAlignment="1">
      <alignment horizontal="left" vertical="center"/>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left" vertical="center"/>
    </xf>
    <xf numFmtId="3" fontId="0" fillId="0" borderId="1" xfId="0" applyNumberFormat="1" applyBorder="1" applyAlignment="1">
      <alignment horizontal="center"/>
    </xf>
    <xf numFmtId="0" fontId="0" fillId="0" borderId="1" xfId="0" applyBorder="1" applyAlignment="1">
      <alignment horizontal="center" wrapText="1"/>
    </xf>
    <xf numFmtId="0" fontId="2" fillId="0" borderId="1" xfId="0" applyFont="1" applyBorder="1" applyAlignment="1">
      <alignment horizontal="center"/>
    </xf>
    <xf numFmtId="0" fontId="0" fillId="2" borderId="1" xfId="0" applyFill="1" applyBorder="1" applyAlignment="1">
      <alignment horizontal="center"/>
    </xf>
    <xf numFmtId="0" fontId="2" fillId="2" borderId="1" xfId="0" applyFont="1" applyFill="1" applyBorder="1" applyAlignment="1">
      <alignment horizontal="center"/>
    </xf>
    <xf numFmtId="0" fontId="0" fillId="5" borderId="1" xfId="0" applyFill="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3" fillId="2" borderId="1" xfId="0" applyFont="1" applyFill="1" applyBorder="1" applyAlignment="1">
      <alignment horizontal="center" vertical="center"/>
    </xf>
    <xf numFmtId="0" fontId="0" fillId="2" borderId="1" xfId="0" applyFill="1" applyBorder="1" applyAlignment="1">
      <alignment horizontal="left"/>
    </xf>
    <xf numFmtId="0" fontId="0" fillId="0" borderId="1" xfId="0" applyBorder="1" applyAlignment="1">
      <alignment horizontal="left"/>
    </xf>
    <xf numFmtId="0" fontId="0" fillId="0" borderId="1" xfId="0" applyBorder="1"/>
    <xf numFmtId="0" fontId="0" fillId="2" borderId="1" xfId="0" applyFill="1" applyBorder="1" applyAlignment="1">
      <alignment horizontal="left" wrapText="1"/>
    </xf>
    <xf numFmtId="0" fontId="11" fillId="0" borderId="13" xfId="2" applyFont="1" applyBorder="1" applyAlignment="1">
      <alignment horizontal="center" vertical="center" wrapText="1"/>
    </xf>
    <xf numFmtId="0" fontId="11" fillId="0" borderId="0" xfId="2" applyFont="1" applyBorder="1" applyAlignment="1">
      <alignment horizontal="center" vertical="center" wrapText="1"/>
    </xf>
    <xf numFmtId="0" fontId="11" fillId="0" borderId="14" xfId="2" applyFont="1" applyBorder="1" applyAlignment="1">
      <alignment horizontal="center" vertical="center" wrapText="1"/>
    </xf>
    <xf numFmtId="0" fontId="12" fillId="0" borderId="0" xfId="2" applyFont="1" applyAlignment="1">
      <alignment horizontal="center" vertical="center" wrapText="1"/>
    </xf>
    <xf numFmtId="0" fontId="13" fillId="0" borderId="0" xfId="2" applyFont="1" applyAlignment="1">
      <alignment vertical="center" wrapText="1"/>
    </xf>
    <xf numFmtId="0" fontId="11" fillId="4" borderId="0" xfId="2" applyFont="1" applyFill="1" applyAlignment="1">
      <alignment horizontal="center" vertical="center" wrapText="1"/>
    </xf>
    <xf numFmtId="0" fontId="0" fillId="0" borderId="0" xfId="0" applyAlignment="1">
      <alignment vertical="center"/>
    </xf>
    <xf numFmtId="0" fontId="14" fillId="0" borderId="13" xfId="2" applyFont="1" applyBorder="1" applyAlignment="1">
      <alignment horizontal="center" vertical="center"/>
    </xf>
    <xf numFmtId="0" fontId="14" fillId="0" borderId="0" xfId="2" applyFont="1" applyBorder="1" applyAlignment="1">
      <alignment horizontal="center" vertical="center"/>
    </xf>
    <xf numFmtId="0" fontId="14" fillId="0" borderId="14" xfId="2" applyFont="1" applyBorder="1" applyAlignment="1">
      <alignment horizontal="center" vertical="center"/>
    </xf>
    <xf numFmtId="0" fontId="15" fillId="0" borderId="0" xfId="2" applyFont="1" applyAlignment="1">
      <alignment horizontal="center" vertical="center"/>
    </xf>
    <xf numFmtId="0" fontId="16" fillId="0" borderId="0" xfId="2" applyFont="1" applyAlignment="1">
      <alignment vertical="center" wrapText="1"/>
    </xf>
    <xf numFmtId="0" fontId="14" fillId="4" borderId="0" xfId="2" applyFont="1" applyFill="1" applyAlignment="1">
      <alignment horizontal="center" vertical="center"/>
    </xf>
    <xf numFmtId="165" fontId="18" fillId="6" borderId="1" xfId="3" applyNumberFormat="1" applyFont="1" applyFill="1" applyBorder="1" applyAlignment="1">
      <alignment horizontal="center" vertical="center"/>
    </xf>
    <xf numFmtId="0" fontId="14" fillId="7" borderId="0" xfId="2" applyFont="1" applyFill="1" applyBorder="1" applyAlignment="1">
      <alignment horizontal="center" vertical="center"/>
    </xf>
    <xf numFmtId="0" fontId="14" fillId="0" borderId="1" xfId="2" applyFont="1" applyBorder="1" applyAlignment="1">
      <alignment horizontal="center" vertical="center"/>
    </xf>
    <xf numFmtId="0" fontId="14" fillId="0" borderId="1" xfId="2" applyFont="1" applyBorder="1" applyAlignment="1">
      <alignment horizontal="left" vertical="center"/>
    </xf>
    <xf numFmtId="0" fontId="14" fillId="0" borderId="2" xfId="2" applyFont="1" applyBorder="1" applyAlignment="1">
      <alignment horizontal="center" vertical="center"/>
    </xf>
    <xf numFmtId="0" fontId="14" fillId="0" borderId="1" xfId="2" applyFont="1" applyBorder="1" applyAlignment="1">
      <alignment horizontal="right" vertical="center"/>
    </xf>
    <xf numFmtId="0" fontId="14" fillId="0" borderId="3" xfId="2" applyFont="1" applyBorder="1" applyAlignment="1">
      <alignment horizontal="center" vertical="center"/>
    </xf>
    <xf numFmtId="165" fontId="18" fillId="6" borderId="0" xfId="3" applyNumberFormat="1" applyFont="1" applyFill="1" applyBorder="1" applyAlignment="1">
      <alignment horizontal="center" vertical="center"/>
    </xf>
    <xf numFmtId="0" fontId="16" fillId="0" borderId="1" xfId="2" applyFont="1" applyBorder="1" applyAlignment="1">
      <alignment vertical="center" wrapText="1"/>
    </xf>
    <xf numFmtId="0" fontId="14" fillId="0" borderId="2" xfId="2" applyFont="1" applyBorder="1" applyAlignment="1">
      <alignment vertical="center"/>
    </xf>
    <xf numFmtId="0" fontId="14" fillId="0" borderId="4" xfId="2" applyFont="1" applyBorder="1" applyAlignment="1">
      <alignment vertical="center"/>
    </xf>
    <xf numFmtId="0" fontId="20" fillId="8" borderId="1" xfId="0" applyFont="1" applyFill="1" applyBorder="1" applyAlignment="1">
      <alignment vertical="center" wrapText="1"/>
    </xf>
    <xf numFmtId="0" fontId="21" fillId="8" borderId="10" xfId="0" applyFont="1" applyFill="1" applyBorder="1" applyAlignment="1">
      <alignment horizontal="center" vertical="center" wrapText="1"/>
    </xf>
    <xf numFmtId="0" fontId="19" fillId="8" borderId="0" xfId="0" applyFont="1" applyFill="1"/>
    <xf numFmtId="0" fontId="14" fillId="7" borderId="4" xfId="0" applyFont="1" applyFill="1" applyBorder="1" applyAlignment="1">
      <alignment vertical="center" wrapText="1"/>
    </xf>
    <xf numFmtId="0" fontId="20" fillId="8" borderId="10"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21" fillId="8" borderId="12" xfId="0" applyFont="1" applyFill="1" applyBorder="1" applyAlignment="1">
      <alignment horizontal="center" vertical="center" wrapText="1"/>
    </xf>
    <xf numFmtId="0" fontId="20" fillId="7" borderId="15" xfId="0" applyFont="1" applyFill="1" applyBorder="1" applyAlignment="1">
      <alignment horizontal="center" vertical="center" wrapText="1"/>
    </xf>
    <xf numFmtId="0" fontId="20" fillId="7" borderId="10" xfId="0" applyFont="1" applyFill="1" applyBorder="1" applyAlignment="1">
      <alignment horizontal="center" vertical="center" wrapText="1"/>
    </xf>
    <xf numFmtId="0" fontId="20" fillId="7" borderId="16" xfId="0" applyFont="1" applyFill="1" applyBorder="1" applyAlignment="1">
      <alignment horizontal="center" vertical="center" wrapText="1"/>
    </xf>
    <xf numFmtId="0" fontId="15" fillId="7" borderId="17"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10" borderId="1" xfId="0" applyFont="1" applyFill="1" applyBorder="1" applyAlignment="1">
      <alignment horizontal="left" vertical="center"/>
    </xf>
    <xf numFmtId="0" fontId="22" fillId="10" borderId="1"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23" fillId="10" borderId="1" xfId="0" applyFont="1" applyFill="1" applyBorder="1" applyAlignment="1">
      <alignment horizontal="center" vertical="center" wrapText="1"/>
    </xf>
    <xf numFmtId="166" fontId="22" fillId="10" borderId="1" xfId="0" applyNumberFormat="1" applyFont="1" applyFill="1" applyBorder="1" applyAlignment="1">
      <alignment horizontal="center" vertical="center"/>
    </xf>
    <xf numFmtId="166" fontId="22" fillId="7" borderId="1" xfId="0" applyNumberFormat="1" applyFont="1" applyFill="1" applyBorder="1" applyAlignment="1">
      <alignment horizontal="center" vertical="center"/>
    </xf>
    <xf numFmtId="166" fontId="15" fillId="7" borderId="1" xfId="0" applyNumberFormat="1" applyFont="1" applyFill="1" applyBorder="1" applyAlignment="1">
      <alignment horizontal="center" vertical="center"/>
    </xf>
    <xf numFmtId="0" fontId="24" fillId="10" borderId="1" xfId="0" applyFont="1" applyFill="1" applyBorder="1"/>
    <xf numFmtId="166" fontId="22" fillId="4" borderId="1" xfId="0" applyNumberFormat="1" applyFont="1" applyFill="1" applyBorder="1" applyAlignment="1">
      <alignment horizontal="center" vertical="center"/>
    </xf>
    <xf numFmtId="0" fontId="24" fillId="10" borderId="0" xfId="0" applyFont="1" applyFill="1"/>
    <xf numFmtId="0" fontId="15" fillId="2" borderId="1" xfId="0" applyFont="1" applyFill="1" applyBorder="1" applyAlignment="1">
      <alignment horizontal="center" vertical="center" wrapText="1"/>
    </xf>
    <xf numFmtId="0" fontId="25" fillId="0" borderId="1" xfId="0" applyFont="1" applyBorder="1" applyAlignment="1">
      <alignment horizontal="left" vertical="center" wrapText="1"/>
    </xf>
    <xf numFmtId="43" fontId="25" fillId="0" borderId="1" xfId="4" applyFont="1" applyFill="1" applyBorder="1" applyAlignment="1">
      <alignment horizontal="center" vertical="center" wrapText="1"/>
    </xf>
    <xf numFmtId="43" fontId="22" fillId="0" borderId="1" xfId="4" applyFont="1" applyFill="1" applyBorder="1" applyAlignment="1">
      <alignment horizontal="center" vertical="center" wrapText="1"/>
    </xf>
    <xf numFmtId="43" fontId="22" fillId="9" borderId="1" xfId="4" applyFont="1" applyFill="1" applyBorder="1" applyAlignment="1">
      <alignment horizontal="center" vertical="center" wrapText="1"/>
    </xf>
    <xf numFmtId="43" fontId="23" fillId="0" borderId="1" xfId="4" applyFont="1" applyFill="1" applyBorder="1" applyAlignment="1">
      <alignment horizontal="center" vertical="center" wrapText="1"/>
    </xf>
    <xf numFmtId="43" fontId="15" fillId="0" borderId="1" xfId="4" applyFont="1" applyFill="1" applyBorder="1" applyAlignment="1">
      <alignment horizontal="center" vertical="center" wrapText="1"/>
    </xf>
    <xf numFmtId="0" fontId="24" fillId="0" borderId="1" xfId="0" applyFont="1" applyBorder="1"/>
    <xf numFmtId="43" fontId="22" fillId="4" borderId="1" xfId="4" applyFont="1" applyFill="1" applyBorder="1" applyAlignment="1">
      <alignment horizontal="center" vertical="center" wrapText="1"/>
    </xf>
    <xf numFmtId="43" fontId="24" fillId="0" borderId="1" xfId="0" applyNumberFormat="1" applyFont="1" applyBorder="1"/>
    <xf numFmtId="0" fontId="24" fillId="0" borderId="0" xfId="0" applyFont="1"/>
    <xf numFmtId="0" fontId="26" fillId="8" borderId="1" xfId="0" applyFont="1" applyFill="1" applyBorder="1" applyAlignment="1">
      <alignment horizontal="right" vertical="center" wrapText="1"/>
    </xf>
    <xf numFmtId="0" fontId="26" fillId="8" borderId="1" xfId="0" applyFont="1" applyFill="1" applyBorder="1" applyAlignment="1">
      <alignment horizontal="right" vertical="center"/>
    </xf>
    <xf numFmtId="41" fontId="27" fillId="8" borderId="1" xfId="1" applyNumberFormat="1" applyFont="1" applyFill="1" applyBorder="1" applyAlignment="1">
      <alignment horizontal="center" vertical="center" wrapText="1"/>
    </xf>
    <xf numFmtId="41" fontId="27" fillId="9" borderId="1" xfId="1" applyNumberFormat="1" applyFont="1" applyFill="1" applyBorder="1" applyAlignment="1">
      <alignment horizontal="center" vertical="center" wrapText="1"/>
    </xf>
    <xf numFmtId="2" fontId="28" fillId="8" borderId="1" xfId="1" applyNumberFormat="1" applyFont="1" applyFill="1" applyBorder="1" applyAlignment="1">
      <alignment horizontal="center" vertical="center" wrapText="1"/>
    </xf>
    <xf numFmtId="0" fontId="27" fillId="8" borderId="1" xfId="0" applyFont="1" applyFill="1" applyBorder="1" applyAlignment="1">
      <alignment horizontal="right" vertical="center"/>
    </xf>
    <xf numFmtId="0" fontId="29" fillId="8" borderId="1" xfId="0" applyFont="1" applyFill="1" applyBorder="1" applyAlignment="1">
      <alignment horizontal="right"/>
    </xf>
    <xf numFmtId="0" fontId="27" fillId="4" borderId="1" xfId="0" applyFont="1" applyFill="1" applyBorder="1" applyAlignment="1">
      <alignment horizontal="right" vertical="center"/>
    </xf>
    <xf numFmtId="0" fontId="29" fillId="8" borderId="0" xfId="0" applyFont="1" applyFill="1" applyAlignment="1">
      <alignment horizontal="right"/>
    </xf>
    <xf numFmtId="41" fontId="22" fillId="10" borderId="1" xfId="0" applyNumberFormat="1" applyFont="1" applyFill="1" applyBorder="1" applyAlignment="1">
      <alignment horizontal="center" vertical="center" wrapText="1"/>
    </xf>
    <xf numFmtId="41" fontId="22" fillId="9" borderId="1" xfId="0" applyNumberFormat="1" applyFont="1" applyFill="1" applyBorder="1" applyAlignment="1">
      <alignment horizontal="center" vertical="center" wrapText="1"/>
    </xf>
    <xf numFmtId="166" fontId="15" fillId="10" borderId="1" xfId="0" applyNumberFormat="1" applyFont="1" applyFill="1" applyBorder="1" applyAlignment="1">
      <alignment horizontal="center" vertical="center"/>
    </xf>
    <xf numFmtId="0" fontId="0" fillId="10" borderId="1" xfId="0" applyFill="1" applyBorder="1"/>
    <xf numFmtId="0" fontId="0" fillId="10" borderId="0" xfId="0" applyFill="1"/>
    <xf numFmtId="0" fontId="15" fillId="0" borderId="1" xfId="0" applyFont="1" applyBorder="1" applyAlignment="1">
      <alignment horizontal="center" vertical="center" wrapText="1"/>
    </xf>
    <xf numFmtId="0" fontId="15" fillId="0" borderId="1" xfId="0" applyFont="1" applyBorder="1" applyAlignment="1">
      <alignment horizontal="left" vertical="center"/>
    </xf>
    <xf numFmtId="41" fontId="22"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166" fontId="22" fillId="0" borderId="1" xfId="0" applyNumberFormat="1" applyFont="1" applyBorder="1" applyAlignment="1">
      <alignment horizontal="center" vertical="center"/>
    </xf>
    <xf numFmtId="0" fontId="10" fillId="0" borderId="1" xfId="0" applyFont="1" applyBorder="1"/>
    <xf numFmtId="0" fontId="10" fillId="0" borderId="0" xfId="0" applyFont="1"/>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30" fillId="0" borderId="1" xfId="0" applyFont="1" applyFill="1" applyBorder="1"/>
    <xf numFmtId="0" fontId="30" fillId="0" borderId="0" xfId="0" applyFont="1" applyFill="1"/>
    <xf numFmtId="43" fontId="20" fillId="4" borderId="1" xfId="4" applyFont="1" applyFill="1" applyBorder="1" applyAlignment="1">
      <alignment horizontal="center" vertical="center" wrapText="1"/>
    </xf>
    <xf numFmtId="166" fontId="15" fillId="0" borderId="1" xfId="0" applyNumberFormat="1" applyFont="1" applyBorder="1" applyAlignment="1">
      <alignment horizontal="center" vertical="center"/>
    </xf>
    <xf numFmtId="41" fontId="22" fillId="0" borderId="1" xfId="4" applyNumberFormat="1" applyFont="1" applyFill="1" applyBorder="1" applyAlignment="1">
      <alignment horizontal="center" vertical="center" wrapText="1"/>
    </xf>
    <xf numFmtId="167" fontId="23" fillId="0" borderId="1" xfId="4"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0" fontId="30" fillId="0" borderId="1" xfId="0" applyFont="1" applyBorder="1"/>
    <xf numFmtId="0" fontId="30" fillId="0" borderId="0" xfId="0" applyFont="1"/>
    <xf numFmtId="0" fontId="22" fillId="4" borderId="1" xfId="0" applyFont="1" applyFill="1" applyBorder="1" applyAlignment="1">
      <alignment horizontal="center" vertical="center" wrapText="1"/>
    </xf>
    <xf numFmtId="0" fontId="0" fillId="0" borderId="1" xfId="0" applyFont="1" applyBorder="1" applyAlignment="1">
      <alignment vertical="top"/>
    </xf>
    <xf numFmtId="0" fontId="31" fillId="2"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27" fillId="8" borderId="1" xfId="0" applyFont="1" applyFill="1" applyBorder="1" applyAlignment="1">
      <alignment horizontal="right" vertical="center" wrapText="1"/>
    </xf>
    <xf numFmtId="0" fontId="26" fillId="0" borderId="0" xfId="0" applyFont="1" applyAlignment="1">
      <alignment horizontal="center" vertical="center" wrapText="1"/>
    </xf>
    <xf numFmtId="0" fontId="26" fillId="0" borderId="0" xfId="0" applyFont="1" applyAlignment="1">
      <alignment horizontal="center" vertical="center"/>
    </xf>
    <xf numFmtId="0" fontId="32" fillId="0" borderId="0" xfId="0" applyFont="1" applyAlignment="1">
      <alignment horizontal="center" vertical="center" wrapText="1"/>
    </xf>
    <xf numFmtId="0" fontId="26" fillId="0" borderId="13" xfId="0" applyFont="1" applyBorder="1" applyAlignment="1">
      <alignment horizontal="center" vertical="center"/>
    </xf>
    <xf numFmtId="0" fontId="26" fillId="0" borderId="0" xfId="0" applyFont="1" applyBorder="1" applyAlignment="1">
      <alignment horizontal="center" vertical="center"/>
    </xf>
    <xf numFmtId="0" fontId="26" fillId="0" borderId="14" xfId="0" applyFont="1" applyBorder="1" applyAlignment="1">
      <alignment horizontal="center" vertical="center"/>
    </xf>
    <xf numFmtId="0" fontId="26" fillId="4" borderId="0" xfId="0" applyFont="1" applyFill="1" applyAlignment="1">
      <alignment horizontal="center" vertical="center"/>
    </xf>
    <xf numFmtId="0" fontId="20" fillId="0" borderId="13" xfId="0" applyFont="1" applyBorder="1" applyAlignment="1">
      <alignment horizontal="center" vertical="center"/>
    </xf>
    <xf numFmtId="0" fontId="20" fillId="0" borderId="0" xfId="0" applyFont="1" applyBorder="1" applyAlignment="1">
      <alignment horizontal="center" vertical="center"/>
    </xf>
    <xf numFmtId="0" fontId="20" fillId="0" borderId="14" xfId="0" applyFont="1" applyBorder="1" applyAlignment="1">
      <alignment horizontal="center" vertical="center"/>
    </xf>
    <xf numFmtId="0" fontId="15" fillId="0" borderId="0" xfId="0" applyFont="1" applyAlignment="1">
      <alignment horizontal="center" vertical="center"/>
    </xf>
    <xf numFmtId="0" fontId="33" fillId="0" borderId="0" xfId="0" applyFont="1" applyAlignment="1">
      <alignment vertical="center"/>
    </xf>
    <xf numFmtId="0" fontId="20" fillId="4" borderId="0" xfId="0" applyFont="1" applyFill="1" applyAlignment="1">
      <alignment horizontal="center" vertical="center"/>
    </xf>
    <xf numFmtId="0" fontId="0" fillId="0" borderId="0" xfId="0" applyAlignment="1">
      <alignment vertical="top"/>
    </xf>
    <xf numFmtId="0" fontId="34" fillId="0" borderId="0" xfId="0" applyFont="1" applyAlignment="1">
      <alignment vertical="top"/>
    </xf>
    <xf numFmtId="0" fontId="0" fillId="0" borderId="0" xfId="0" applyAlignment="1">
      <alignment wrapText="1"/>
    </xf>
    <xf numFmtId="0" fontId="2" fillId="0" borderId="0" xfId="0" applyFont="1" applyAlignment="1">
      <alignment wrapText="1"/>
    </xf>
    <xf numFmtId="0" fontId="0" fillId="0" borderId="13" xfId="0" applyBorder="1"/>
    <xf numFmtId="0" fontId="0" fillId="0" borderId="0" xfId="0" applyBorder="1"/>
    <xf numFmtId="0" fontId="0" fillId="0" borderId="14" xfId="0" applyBorder="1"/>
    <xf numFmtId="0" fontId="35" fillId="0" borderId="0" xfId="0" applyFont="1"/>
    <xf numFmtId="0" fontId="0" fillId="4" borderId="0" xfId="0" applyFill="1"/>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0" fillId="0" borderId="1" xfId="0" applyBorder="1" applyAlignment="1">
      <alignment horizontal="center" vertical="center"/>
    </xf>
    <xf numFmtId="0" fontId="4" fillId="2" borderId="7" xfId="0" applyFont="1" applyFill="1" applyBorder="1"/>
    <xf numFmtId="0" fontId="0" fillId="2" borderId="8" xfId="0" applyFill="1" applyBorder="1"/>
    <xf numFmtId="0" fontId="0" fillId="2" borderId="17" xfId="0" applyFill="1" applyBorder="1"/>
    <xf numFmtId="0" fontId="3" fillId="2" borderId="3" xfId="0" applyFont="1" applyFill="1" applyBorder="1"/>
    <xf numFmtId="14" fontId="0" fillId="0" borderId="1" xfId="0" applyNumberFormat="1" applyBorder="1" applyAlignment="1">
      <alignment horizontal="center" vertical="center"/>
    </xf>
    <xf numFmtId="0" fontId="6" fillId="2" borderId="1" xfId="0" applyFont="1" applyFill="1" applyBorder="1" applyAlignment="1">
      <alignment horizontal="center" vertical="center"/>
    </xf>
    <xf numFmtId="14" fontId="6" fillId="2" borderId="1" xfId="0" applyNumberFormat="1" applyFont="1" applyFill="1" applyBorder="1" applyAlignment="1">
      <alignment horizontal="center" vertical="center"/>
    </xf>
    <xf numFmtId="14" fontId="0" fillId="0" borderId="1" xfId="0" applyNumberFormat="1" applyBorder="1"/>
    <xf numFmtId="0" fontId="0" fillId="2" borderId="3" xfId="0" applyFill="1" applyBorder="1" applyAlignment="1">
      <alignment horizontal="center" vertical="center"/>
    </xf>
    <xf numFmtId="0" fontId="2" fillId="2" borderId="1" xfId="0" applyFont="1" applyFill="1" applyBorder="1" applyAlignment="1">
      <alignment horizontal="center" vertical="center"/>
    </xf>
    <xf numFmtId="14" fontId="0" fillId="0" borderId="1" xfId="0" applyNumberFormat="1" applyBorder="1" applyAlignment="1">
      <alignment horizontal="center"/>
    </xf>
    <xf numFmtId="14" fontId="0" fillId="2" borderId="1" xfId="0" applyNumberFormat="1" applyFill="1" applyBorder="1" applyAlignment="1">
      <alignment horizontal="center"/>
    </xf>
    <xf numFmtId="0" fontId="0" fillId="2" borderId="2" xfId="0" applyFill="1" applyBorder="1" applyAlignment="1">
      <alignment horizontal="center" vertical="center"/>
    </xf>
    <xf numFmtId="14" fontId="0" fillId="2" borderId="4" xfId="0" applyNumberFormat="1" applyFill="1" applyBorder="1" applyAlignment="1">
      <alignment horizontal="center" vertical="center"/>
    </xf>
    <xf numFmtId="0" fontId="0" fillId="2" borderId="4" xfId="0" applyFill="1" applyBorder="1" applyAlignment="1">
      <alignment horizontal="center" vertical="center"/>
    </xf>
    <xf numFmtId="3" fontId="0" fillId="0" borderId="1" xfId="0" applyNumberFormat="1" applyBorder="1"/>
    <xf numFmtId="0" fontId="0" fillId="0" borderId="1" xfId="0" applyBorder="1" applyAlignment="1">
      <alignment horizontal="center" vertical="center"/>
    </xf>
    <xf numFmtId="0" fontId="4" fillId="2" borderId="2" xfId="0" applyFont="1" applyFill="1" applyBorder="1" applyAlignment="1">
      <alignment horizontal="left" vertical="center"/>
    </xf>
    <xf numFmtId="0" fontId="0" fillId="2" borderId="4" xfId="0" applyFill="1" applyBorder="1" applyAlignment="1">
      <alignment horizontal="left"/>
    </xf>
    <xf numFmtId="0" fontId="0" fillId="2" borderId="3" xfId="0" applyFill="1" applyBorder="1" applyAlignment="1">
      <alignment horizontal="left"/>
    </xf>
    <xf numFmtId="14" fontId="0" fillId="0" borderId="0" xfId="0" applyNumberFormat="1"/>
    <xf numFmtId="3" fontId="0" fillId="0" borderId="1" xfId="0" applyNumberFormat="1" applyBorder="1" applyAlignment="1">
      <alignment horizontal="center" vertical="center"/>
    </xf>
    <xf numFmtId="0" fontId="0" fillId="0" borderId="2" xfId="0" applyBorder="1" applyAlignment="1">
      <alignment horizontal="center"/>
    </xf>
    <xf numFmtId="0" fontId="0" fillId="0" borderId="1" xfId="0" applyBorder="1" applyAlignment="1">
      <alignment horizontal="center" vertical="center"/>
    </xf>
    <xf numFmtId="0" fontId="3" fillId="0" borderId="24" xfId="0" applyFont="1" applyBorder="1" applyAlignment="1">
      <alignment horizontal="center" vertical="center"/>
    </xf>
    <xf numFmtId="0" fontId="3" fillId="2" borderId="25" xfId="0" applyFont="1" applyFill="1" applyBorder="1" applyAlignment="1">
      <alignment horizontal="center" vertical="center"/>
    </xf>
    <xf numFmtId="0" fontId="3" fillId="2" borderId="25" xfId="0" applyFont="1" applyFill="1" applyBorder="1" applyAlignment="1">
      <alignment horizontal="center" vertical="center" wrapText="1"/>
    </xf>
    <xf numFmtId="0" fontId="3" fillId="0" borderId="25" xfId="0" applyFont="1" applyBorder="1" applyAlignment="1">
      <alignment vertical="center"/>
    </xf>
    <xf numFmtId="0" fontId="3" fillId="0" borderId="25"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0" xfId="0" applyBorder="1" applyAlignment="1">
      <alignment horizontal="center"/>
    </xf>
    <xf numFmtId="0" fontId="0" fillId="0" borderId="30" xfId="0" applyBorder="1"/>
    <xf numFmtId="0" fontId="3" fillId="0" borderId="32" xfId="0" applyFont="1" applyBorder="1" applyAlignment="1">
      <alignment horizontal="center" vertical="center"/>
    </xf>
    <xf numFmtId="0" fontId="0" fillId="0" borderId="33" xfId="0" applyBorder="1" applyAlignment="1">
      <alignment horizontal="center"/>
    </xf>
    <xf numFmtId="0" fontId="0" fillId="0" borderId="28" xfId="0" applyBorder="1"/>
    <xf numFmtId="0" fontId="0" fillId="0" borderId="31" xfId="0" applyBorder="1"/>
    <xf numFmtId="0" fontId="3" fillId="0" borderId="1" xfId="0" applyFont="1" applyBorder="1" applyAlignment="1">
      <alignment horizontal="center"/>
    </xf>
    <xf numFmtId="0" fontId="3" fillId="0" borderId="1" xfId="0" applyFont="1" applyBorder="1"/>
    <xf numFmtId="0" fontId="3" fillId="0" borderId="0" xfId="0" applyFont="1" applyBorder="1" applyAlignment="1">
      <alignment horizontal="center"/>
    </xf>
    <xf numFmtId="0" fontId="3" fillId="0" borderId="11" xfId="0" applyFont="1" applyBorder="1" applyAlignment="1">
      <alignment horizontal="center"/>
    </xf>
    <xf numFmtId="0" fontId="3" fillId="0" borderId="26" xfId="0" applyFont="1" applyBorder="1" applyAlignment="1">
      <alignment vertical="center"/>
    </xf>
    <xf numFmtId="43" fontId="24" fillId="0" borderId="1" xfId="0" applyNumberFormat="1" applyFont="1" applyBorder="1" applyAlignment="1">
      <alignment vertical="center"/>
    </xf>
    <xf numFmtId="0" fontId="0" fillId="0" borderId="10"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3" fillId="0" borderId="1" xfId="0" applyFont="1" applyBorder="1" applyAlignment="1">
      <alignment horizontal="center"/>
    </xf>
    <xf numFmtId="0" fontId="36" fillId="0" borderId="21" xfId="0" applyFont="1" applyBorder="1" applyAlignment="1">
      <alignment horizontal="center"/>
    </xf>
    <xf numFmtId="0" fontId="36" fillId="0" borderId="22" xfId="0" applyFont="1" applyBorder="1" applyAlignment="1">
      <alignment horizontal="center"/>
    </xf>
    <xf numFmtId="0" fontId="36" fillId="0" borderId="23" xfId="0" applyFont="1" applyBorder="1" applyAlignment="1">
      <alignment horizont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3" fillId="0" borderId="1" xfId="0" applyFont="1" applyBorder="1" applyAlignment="1">
      <alignment horizontal="center" vertical="center"/>
    </xf>
    <xf numFmtId="0" fontId="3" fillId="5"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6" fillId="0" borderId="18" xfId="0" applyFont="1" applyBorder="1" applyAlignment="1">
      <alignment horizontal="center"/>
    </xf>
    <xf numFmtId="0" fontId="36" fillId="0" borderId="19" xfId="0" applyFont="1" applyBorder="1" applyAlignment="1">
      <alignment horizontal="center"/>
    </xf>
    <xf numFmtId="0" fontId="36" fillId="0" borderId="20" xfId="0" applyFont="1" applyBorder="1" applyAlignment="1">
      <alignment horizontal="center"/>
    </xf>
    <xf numFmtId="0" fontId="3" fillId="2" borderId="2" xfId="0" applyFont="1" applyFill="1" applyBorder="1" applyAlignment="1">
      <alignment horizontal="left"/>
    </xf>
    <xf numFmtId="0" fontId="3" fillId="2" borderId="4" xfId="0" applyFont="1" applyFill="1" applyBorder="1" applyAlignment="1">
      <alignment horizontal="left"/>
    </xf>
    <xf numFmtId="0" fontId="3" fillId="2" borderId="3" xfId="0" applyFont="1" applyFill="1" applyBorder="1" applyAlignment="1">
      <alignment horizontal="left"/>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3" fillId="2" borderId="1" xfId="0" applyFont="1" applyFill="1" applyBorder="1" applyAlignment="1">
      <alignment horizontal="center"/>
    </xf>
    <xf numFmtId="0" fontId="11" fillId="0" borderId="0" xfId="2" applyFont="1" applyAlignment="1">
      <alignment horizontal="center" vertical="center" wrapText="1"/>
    </xf>
    <xf numFmtId="0" fontId="14" fillId="0" borderId="0" xfId="2" applyFont="1" applyAlignment="1">
      <alignment horizontal="center" vertical="center"/>
    </xf>
    <xf numFmtId="0" fontId="14" fillId="0" borderId="2" xfId="2" applyFont="1" applyBorder="1" applyAlignment="1">
      <alignment horizontal="center" vertical="center"/>
    </xf>
    <xf numFmtId="0" fontId="14" fillId="0" borderId="4" xfId="2" applyFont="1" applyBorder="1" applyAlignment="1">
      <alignment horizontal="center" vertical="center"/>
    </xf>
    <xf numFmtId="0" fontId="14" fillId="0" borderId="3" xfId="2" applyFont="1" applyBorder="1" applyAlignment="1">
      <alignment horizontal="center" vertical="center"/>
    </xf>
    <xf numFmtId="0" fontId="14" fillId="7" borderId="2"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9" fillId="8" borderId="1" xfId="0" applyFont="1" applyFill="1" applyBorder="1" applyAlignment="1">
      <alignment horizontal="center" vertical="center"/>
    </xf>
    <xf numFmtId="0" fontId="24" fillId="0" borderId="10"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1" xfId="0" applyFont="1" applyBorder="1" applyAlignment="1">
      <alignment horizontal="center" vertical="center" wrapText="1"/>
    </xf>
    <xf numFmtId="0" fontId="19" fillId="8" borderId="9" xfId="0" applyFont="1" applyFill="1" applyBorder="1" applyAlignment="1">
      <alignment horizontal="center" vertical="center"/>
    </xf>
    <xf numFmtId="0" fontId="19" fillId="8" borderId="5" xfId="0" applyFont="1" applyFill="1" applyBorder="1" applyAlignment="1">
      <alignment horizontal="center" vertical="center"/>
    </xf>
    <xf numFmtId="0" fontId="20" fillId="0" borderId="0" xfId="0" applyFont="1" applyAlignment="1">
      <alignment horizontal="center" vertical="center"/>
    </xf>
    <xf numFmtId="0" fontId="20" fillId="8" borderId="1"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20" fillId="8" borderId="1" xfId="0" applyFont="1" applyFill="1" applyBorder="1" applyAlignment="1">
      <alignment horizontal="center" vertical="center"/>
    </xf>
    <xf numFmtId="0" fontId="20" fillId="8" borderId="10" xfId="0" applyFont="1" applyFill="1" applyBorder="1" applyAlignment="1">
      <alignment horizontal="center" vertical="center"/>
    </xf>
    <xf numFmtId="0" fontId="20" fillId="8" borderId="12" xfId="0" applyFont="1" applyFill="1" applyBorder="1" applyAlignment="1">
      <alignment horizontal="center" vertical="center"/>
    </xf>
    <xf numFmtId="0" fontId="20" fillId="8" borderId="12" xfId="0" applyFont="1" applyFill="1" applyBorder="1" applyAlignment="1">
      <alignment horizontal="center" vertical="center" wrapText="1"/>
    </xf>
    <xf numFmtId="0" fontId="20" fillId="8" borderId="2"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0" fillId="0" borderId="1" xfId="0"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0" xfId="0" applyFont="1" applyFill="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7" fillId="2" borderId="10" xfId="0" applyFont="1" applyFill="1" applyBorder="1" applyAlignment="1">
      <alignment horizontal="center" vertical="center"/>
    </xf>
  </cellXfs>
  <cellStyles count="5">
    <cellStyle name="Comma" xfId="1" builtinId="3"/>
    <cellStyle name="Comma 4" xfId="4"/>
    <cellStyle name="Normal" xfId="0" builtinId="0"/>
    <cellStyle name="Normal 2 2" xfId="2"/>
    <cellStyle name="Normal 9" xfId="3"/>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9.xml"/><Relationship Id="rId21" Type="http://schemas.openxmlformats.org/officeDocument/2006/relationships/externalLink" Target="externalLinks/externalLink13.xml"/><Relationship Id="rId42" Type="http://schemas.openxmlformats.org/officeDocument/2006/relationships/externalLink" Target="externalLinks/externalLink34.xml"/><Relationship Id="rId63" Type="http://schemas.openxmlformats.org/officeDocument/2006/relationships/externalLink" Target="externalLinks/externalLink55.xml"/><Relationship Id="rId84" Type="http://schemas.openxmlformats.org/officeDocument/2006/relationships/externalLink" Target="externalLinks/externalLink76.xml"/><Relationship Id="rId138" Type="http://schemas.openxmlformats.org/officeDocument/2006/relationships/externalLink" Target="externalLinks/externalLink130.xml"/><Relationship Id="rId159" Type="http://schemas.openxmlformats.org/officeDocument/2006/relationships/externalLink" Target="externalLinks/externalLink151.xml"/><Relationship Id="rId170" Type="http://schemas.openxmlformats.org/officeDocument/2006/relationships/calcChain" Target="calcChain.xml"/><Relationship Id="rId107" Type="http://schemas.openxmlformats.org/officeDocument/2006/relationships/externalLink" Target="externalLinks/externalLink99.xml"/><Relationship Id="rId11" Type="http://schemas.openxmlformats.org/officeDocument/2006/relationships/externalLink" Target="externalLinks/externalLink3.xml"/><Relationship Id="rId32" Type="http://schemas.openxmlformats.org/officeDocument/2006/relationships/externalLink" Target="externalLinks/externalLink24.xml"/><Relationship Id="rId53" Type="http://schemas.openxmlformats.org/officeDocument/2006/relationships/externalLink" Target="externalLinks/externalLink45.xml"/><Relationship Id="rId74" Type="http://schemas.openxmlformats.org/officeDocument/2006/relationships/externalLink" Target="externalLinks/externalLink66.xml"/><Relationship Id="rId128" Type="http://schemas.openxmlformats.org/officeDocument/2006/relationships/externalLink" Target="externalLinks/externalLink120.xml"/><Relationship Id="rId149" Type="http://schemas.openxmlformats.org/officeDocument/2006/relationships/externalLink" Target="externalLinks/externalLink141.xml"/><Relationship Id="rId5" Type="http://schemas.openxmlformats.org/officeDocument/2006/relationships/worksheet" Target="worksheets/sheet5.xml"/><Relationship Id="rId95" Type="http://schemas.openxmlformats.org/officeDocument/2006/relationships/externalLink" Target="externalLinks/externalLink87.xml"/><Relationship Id="rId160" Type="http://schemas.openxmlformats.org/officeDocument/2006/relationships/externalLink" Target="externalLinks/externalLink152.xml"/><Relationship Id="rId22" Type="http://schemas.openxmlformats.org/officeDocument/2006/relationships/externalLink" Target="externalLinks/externalLink14.xml"/><Relationship Id="rId43" Type="http://schemas.openxmlformats.org/officeDocument/2006/relationships/externalLink" Target="externalLinks/externalLink35.xml"/><Relationship Id="rId64" Type="http://schemas.openxmlformats.org/officeDocument/2006/relationships/externalLink" Target="externalLinks/externalLink56.xml"/><Relationship Id="rId118" Type="http://schemas.openxmlformats.org/officeDocument/2006/relationships/externalLink" Target="externalLinks/externalLink110.xml"/><Relationship Id="rId139" Type="http://schemas.openxmlformats.org/officeDocument/2006/relationships/externalLink" Target="externalLinks/externalLink131.xml"/><Relationship Id="rId85" Type="http://schemas.openxmlformats.org/officeDocument/2006/relationships/externalLink" Target="externalLinks/externalLink77.xml"/><Relationship Id="rId150" Type="http://schemas.openxmlformats.org/officeDocument/2006/relationships/externalLink" Target="externalLinks/externalLink142.xml"/><Relationship Id="rId12" Type="http://schemas.openxmlformats.org/officeDocument/2006/relationships/externalLink" Target="externalLinks/externalLink4.xml"/><Relationship Id="rId33" Type="http://schemas.openxmlformats.org/officeDocument/2006/relationships/externalLink" Target="externalLinks/externalLink25.xml"/><Relationship Id="rId108" Type="http://schemas.openxmlformats.org/officeDocument/2006/relationships/externalLink" Target="externalLinks/externalLink100.xml"/><Relationship Id="rId129" Type="http://schemas.openxmlformats.org/officeDocument/2006/relationships/externalLink" Target="externalLinks/externalLink121.xml"/><Relationship Id="rId54" Type="http://schemas.openxmlformats.org/officeDocument/2006/relationships/externalLink" Target="externalLinks/externalLink46.xml"/><Relationship Id="rId70" Type="http://schemas.openxmlformats.org/officeDocument/2006/relationships/externalLink" Target="externalLinks/externalLink62.xml"/><Relationship Id="rId75" Type="http://schemas.openxmlformats.org/officeDocument/2006/relationships/externalLink" Target="externalLinks/externalLink67.xml"/><Relationship Id="rId91" Type="http://schemas.openxmlformats.org/officeDocument/2006/relationships/externalLink" Target="externalLinks/externalLink83.xml"/><Relationship Id="rId96" Type="http://schemas.openxmlformats.org/officeDocument/2006/relationships/externalLink" Target="externalLinks/externalLink88.xml"/><Relationship Id="rId140" Type="http://schemas.openxmlformats.org/officeDocument/2006/relationships/externalLink" Target="externalLinks/externalLink132.xml"/><Relationship Id="rId145" Type="http://schemas.openxmlformats.org/officeDocument/2006/relationships/externalLink" Target="externalLinks/externalLink137.xml"/><Relationship Id="rId161" Type="http://schemas.openxmlformats.org/officeDocument/2006/relationships/externalLink" Target="externalLinks/externalLink153.xml"/><Relationship Id="rId166" Type="http://schemas.openxmlformats.org/officeDocument/2006/relationships/externalLink" Target="externalLinks/externalLink158.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49" Type="http://schemas.openxmlformats.org/officeDocument/2006/relationships/externalLink" Target="externalLinks/externalLink41.xml"/><Relationship Id="rId114" Type="http://schemas.openxmlformats.org/officeDocument/2006/relationships/externalLink" Target="externalLinks/externalLink106.xml"/><Relationship Id="rId119" Type="http://schemas.openxmlformats.org/officeDocument/2006/relationships/externalLink" Target="externalLinks/externalLink111.xml"/><Relationship Id="rId44" Type="http://schemas.openxmlformats.org/officeDocument/2006/relationships/externalLink" Target="externalLinks/externalLink36.xml"/><Relationship Id="rId60" Type="http://schemas.openxmlformats.org/officeDocument/2006/relationships/externalLink" Target="externalLinks/externalLink52.xml"/><Relationship Id="rId65" Type="http://schemas.openxmlformats.org/officeDocument/2006/relationships/externalLink" Target="externalLinks/externalLink57.xml"/><Relationship Id="rId81" Type="http://schemas.openxmlformats.org/officeDocument/2006/relationships/externalLink" Target="externalLinks/externalLink73.xml"/><Relationship Id="rId86" Type="http://schemas.openxmlformats.org/officeDocument/2006/relationships/externalLink" Target="externalLinks/externalLink78.xml"/><Relationship Id="rId130" Type="http://schemas.openxmlformats.org/officeDocument/2006/relationships/externalLink" Target="externalLinks/externalLink122.xml"/><Relationship Id="rId135" Type="http://schemas.openxmlformats.org/officeDocument/2006/relationships/externalLink" Target="externalLinks/externalLink127.xml"/><Relationship Id="rId151" Type="http://schemas.openxmlformats.org/officeDocument/2006/relationships/externalLink" Target="externalLinks/externalLink143.xml"/><Relationship Id="rId156" Type="http://schemas.openxmlformats.org/officeDocument/2006/relationships/externalLink" Target="externalLinks/externalLink14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9" Type="http://schemas.openxmlformats.org/officeDocument/2006/relationships/externalLink" Target="externalLinks/externalLink31.xml"/><Relationship Id="rId109" Type="http://schemas.openxmlformats.org/officeDocument/2006/relationships/externalLink" Target="externalLinks/externalLink101.xml"/><Relationship Id="rId34" Type="http://schemas.openxmlformats.org/officeDocument/2006/relationships/externalLink" Target="externalLinks/externalLink26.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76" Type="http://schemas.openxmlformats.org/officeDocument/2006/relationships/externalLink" Target="externalLinks/externalLink68.xml"/><Relationship Id="rId97" Type="http://schemas.openxmlformats.org/officeDocument/2006/relationships/externalLink" Target="externalLinks/externalLink89.xml"/><Relationship Id="rId104" Type="http://schemas.openxmlformats.org/officeDocument/2006/relationships/externalLink" Target="externalLinks/externalLink96.xml"/><Relationship Id="rId120" Type="http://schemas.openxmlformats.org/officeDocument/2006/relationships/externalLink" Target="externalLinks/externalLink112.xml"/><Relationship Id="rId125" Type="http://schemas.openxmlformats.org/officeDocument/2006/relationships/externalLink" Target="externalLinks/externalLink117.xml"/><Relationship Id="rId141" Type="http://schemas.openxmlformats.org/officeDocument/2006/relationships/externalLink" Target="externalLinks/externalLink133.xml"/><Relationship Id="rId146" Type="http://schemas.openxmlformats.org/officeDocument/2006/relationships/externalLink" Target="externalLinks/externalLink138.xml"/><Relationship Id="rId16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63.xml"/><Relationship Id="rId92" Type="http://schemas.openxmlformats.org/officeDocument/2006/relationships/externalLink" Target="externalLinks/externalLink84.xml"/><Relationship Id="rId162" Type="http://schemas.openxmlformats.org/officeDocument/2006/relationships/externalLink" Target="externalLinks/externalLink154.xml"/><Relationship Id="rId2" Type="http://schemas.openxmlformats.org/officeDocument/2006/relationships/worksheet" Target="worksheets/sheet2.xml"/><Relationship Id="rId29" Type="http://schemas.openxmlformats.org/officeDocument/2006/relationships/externalLink" Target="externalLinks/externalLink21.xml"/><Relationship Id="rId24" Type="http://schemas.openxmlformats.org/officeDocument/2006/relationships/externalLink" Target="externalLinks/externalLink16.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66" Type="http://schemas.openxmlformats.org/officeDocument/2006/relationships/externalLink" Target="externalLinks/externalLink58.xml"/><Relationship Id="rId87" Type="http://schemas.openxmlformats.org/officeDocument/2006/relationships/externalLink" Target="externalLinks/externalLink79.xml"/><Relationship Id="rId110" Type="http://schemas.openxmlformats.org/officeDocument/2006/relationships/externalLink" Target="externalLinks/externalLink102.xml"/><Relationship Id="rId115" Type="http://schemas.openxmlformats.org/officeDocument/2006/relationships/externalLink" Target="externalLinks/externalLink107.xml"/><Relationship Id="rId131" Type="http://schemas.openxmlformats.org/officeDocument/2006/relationships/externalLink" Target="externalLinks/externalLink123.xml"/><Relationship Id="rId136" Type="http://schemas.openxmlformats.org/officeDocument/2006/relationships/externalLink" Target="externalLinks/externalLink128.xml"/><Relationship Id="rId157" Type="http://schemas.openxmlformats.org/officeDocument/2006/relationships/externalLink" Target="externalLinks/externalLink149.xml"/><Relationship Id="rId61" Type="http://schemas.openxmlformats.org/officeDocument/2006/relationships/externalLink" Target="externalLinks/externalLink53.xml"/><Relationship Id="rId82" Type="http://schemas.openxmlformats.org/officeDocument/2006/relationships/externalLink" Target="externalLinks/externalLink74.xml"/><Relationship Id="rId152" Type="http://schemas.openxmlformats.org/officeDocument/2006/relationships/externalLink" Target="externalLinks/externalLink144.xml"/><Relationship Id="rId19" Type="http://schemas.openxmlformats.org/officeDocument/2006/relationships/externalLink" Target="externalLinks/externalLink11.xml"/><Relationship Id="rId14" Type="http://schemas.openxmlformats.org/officeDocument/2006/relationships/externalLink" Target="externalLinks/externalLink6.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56" Type="http://schemas.openxmlformats.org/officeDocument/2006/relationships/externalLink" Target="externalLinks/externalLink48.xml"/><Relationship Id="rId77" Type="http://schemas.openxmlformats.org/officeDocument/2006/relationships/externalLink" Target="externalLinks/externalLink69.xml"/><Relationship Id="rId100" Type="http://schemas.openxmlformats.org/officeDocument/2006/relationships/externalLink" Target="externalLinks/externalLink92.xml"/><Relationship Id="rId105" Type="http://schemas.openxmlformats.org/officeDocument/2006/relationships/externalLink" Target="externalLinks/externalLink97.xml"/><Relationship Id="rId126" Type="http://schemas.openxmlformats.org/officeDocument/2006/relationships/externalLink" Target="externalLinks/externalLink118.xml"/><Relationship Id="rId147" Type="http://schemas.openxmlformats.org/officeDocument/2006/relationships/externalLink" Target="externalLinks/externalLink139.xml"/><Relationship Id="rId16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43.xml"/><Relationship Id="rId72" Type="http://schemas.openxmlformats.org/officeDocument/2006/relationships/externalLink" Target="externalLinks/externalLink64.xml"/><Relationship Id="rId93" Type="http://schemas.openxmlformats.org/officeDocument/2006/relationships/externalLink" Target="externalLinks/externalLink85.xml"/><Relationship Id="rId98" Type="http://schemas.openxmlformats.org/officeDocument/2006/relationships/externalLink" Target="externalLinks/externalLink90.xml"/><Relationship Id="rId121" Type="http://schemas.openxmlformats.org/officeDocument/2006/relationships/externalLink" Target="externalLinks/externalLink113.xml"/><Relationship Id="rId142" Type="http://schemas.openxmlformats.org/officeDocument/2006/relationships/externalLink" Target="externalLinks/externalLink134.xml"/><Relationship Id="rId163" Type="http://schemas.openxmlformats.org/officeDocument/2006/relationships/externalLink" Target="externalLinks/externalLink155.xml"/><Relationship Id="rId3" Type="http://schemas.openxmlformats.org/officeDocument/2006/relationships/worksheet" Target="worksheets/sheet3.xml"/><Relationship Id="rId25" Type="http://schemas.openxmlformats.org/officeDocument/2006/relationships/externalLink" Target="externalLinks/externalLink17.xml"/><Relationship Id="rId46" Type="http://schemas.openxmlformats.org/officeDocument/2006/relationships/externalLink" Target="externalLinks/externalLink38.xml"/><Relationship Id="rId67" Type="http://schemas.openxmlformats.org/officeDocument/2006/relationships/externalLink" Target="externalLinks/externalLink59.xml"/><Relationship Id="rId116" Type="http://schemas.openxmlformats.org/officeDocument/2006/relationships/externalLink" Target="externalLinks/externalLink108.xml"/><Relationship Id="rId137" Type="http://schemas.openxmlformats.org/officeDocument/2006/relationships/externalLink" Target="externalLinks/externalLink129.xml"/><Relationship Id="rId158" Type="http://schemas.openxmlformats.org/officeDocument/2006/relationships/externalLink" Target="externalLinks/externalLink150.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62" Type="http://schemas.openxmlformats.org/officeDocument/2006/relationships/externalLink" Target="externalLinks/externalLink54.xml"/><Relationship Id="rId83" Type="http://schemas.openxmlformats.org/officeDocument/2006/relationships/externalLink" Target="externalLinks/externalLink75.xml"/><Relationship Id="rId88" Type="http://schemas.openxmlformats.org/officeDocument/2006/relationships/externalLink" Target="externalLinks/externalLink80.xml"/><Relationship Id="rId111" Type="http://schemas.openxmlformats.org/officeDocument/2006/relationships/externalLink" Target="externalLinks/externalLink103.xml"/><Relationship Id="rId132" Type="http://schemas.openxmlformats.org/officeDocument/2006/relationships/externalLink" Target="externalLinks/externalLink124.xml"/><Relationship Id="rId153" Type="http://schemas.openxmlformats.org/officeDocument/2006/relationships/externalLink" Target="externalLinks/externalLink145.xml"/><Relationship Id="rId15" Type="http://schemas.openxmlformats.org/officeDocument/2006/relationships/externalLink" Target="externalLinks/externalLink7.xml"/><Relationship Id="rId36" Type="http://schemas.openxmlformats.org/officeDocument/2006/relationships/externalLink" Target="externalLinks/externalLink28.xml"/><Relationship Id="rId57" Type="http://schemas.openxmlformats.org/officeDocument/2006/relationships/externalLink" Target="externalLinks/externalLink49.xml"/><Relationship Id="rId106" Type="http://schemas.openxmlformats.org/officeDocument/2006/relationships/externalLink" Target="externalLinks/externalLink98.xml"/><Relationship Id="rId127" Type="http://schemas.openxmlformats.org/officeDocument/2006/relationships/externalLink" Target="externalLinks/externalLink119.xml"/><Relationship Id="rId10" Type="http://schemas.openxmlformats.org/officeDocument/2006/relationships/externalLink" Target="externalLinks/externalLink2.xml"/><Relationship Id="rId31" Type="http://schemas.openxmlformats.org/officeDocument/2006/relationships/externalLink" Target="externalLinks/externalLink23.xml"/><Relationship Id="rId52" Type="http://schemas.openxmlformats.org/officeDocument/2006/relationships/externalLink" Target="externalLinks/externalLink44.xml"/><Relationship Id="rId73" Type="http://schemas.openxmlformats.org/officeDocument/2006/relationships/externalLink" Target="externalLinks/externalLink65.xml"/><Relationship Id="rId78" Type="http://schemas.openxmlformats.org/officeDocument/2006/relationships/externalLink" Target="externalLinks/externalLink70.xml"/><Relationship Id="rId94" Type="http://schemas.openxmlformats.org/officeDocument/2006/relationships/externalLink" Target="externalLinks/externalLink86.xml"/><Relationship Id="rId99" Type="http://schemas.openxmlformats.org/officeDocument/2006/relationships/externalLink" Target="externalLinks/externalLink91.xml"/><Relationship Id="rId101" Type="http://schemas.openxmlformats.org/officeDocument/2006/relationships/externalLink" Target="externalLinks/externalLink93.xml"/><Relationship Id="rId122" Type="http://schemas.openxmlformats.org/officeDocument/2006/relationships/externalLink" Target="externalLinks/externalLink114.xml"/><Relationship Id="rId143" Type="http://schemas.openxmlformats.org/officeDocument/2006/relationships/externalLink" Target="externalLinks/externalLink135.xml"/><Relationship Id="rId148" Type="http://schemas.openxmlformats.org/officeDocument/2006/relationships/externalLink" Target="externalLinks/externalLink140.xml"/><Relationship Id="rId164" Type="http://schemas.openxmlformats.org/officeDocument/2006/relationships/externalLink" Target="externalLinks/externalLink156.xml"/><Relationship Id="rId16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26" Type="http://schemas.openxmlformats.org/officeDocument/2006/relationships/externalLink" Target="externalLinks/externalLink18.xml"/><Relationship Id="rId47" Type="http://schemas.openxmlformats.org/officeDocument/2006/relationships/externalLink" Target="externalLinks/externalLink39.xml"/><Relationship Id="rId68" Type="http://schemas.openxmlformats.org/officeDocument/2006/relationships/externalLink" Target="externalLinks/externalLink60.xml"/><Relationship Id="rId89" Type="http://schemas.openxmlformats.org/officeDocument/2006/relationships/externalLink" Target="externalLinks/externalLink81.xml"/><Relationship Id="rId112" Type="http://schemas.openxmlformats.org/officeDocument/2006/relationships/externalLink" Target="externalLinks/externalLink104.xml"/><Relationship Id="rId133" Type="http://schemas.openxmlformats.org/officeDocument/2006/relationships/externalLink" Target="externalLinks/externalLink125.xml"/><Relationship Id="rId154" Type="http://schemas.openxmlformats.org/officeDocument/2006/relationships/externalLink" Target="externalLinks/externalLink146.xml"/><Relationship Id="rId16" Type="http://schemas.openxmlformats.org/officeDocument/2006/relationships/externalLink" Target="externalLinks/externalLink8.xml"/><Relationship Id="rId37" Type="http://schemas.openxmlformats.org/officeDocument/2006/relationships/externalLink" Target="externalLinks/externalLink29.xml"/><Relationship Id="rId58" Type="http://schemas.openxmlformats.org/officeDocument/2006/relationships/externalLink" Target="externalLinks/externalLink50.xml"/><Relationship Id="rId79" Type="http://schemas.openxmlformats.org/officeDocument/2006/relationships/externalLink" Target="externalLinks/externalLink71.xml"/><Relationship Id="rId102" Type="http://schemas.openxmlformats.org/officeDocument/2006/relationships/externalLink" Target="externalLinks/externalLink94.xml"/><Relationship Id="rId123" Type="http://schemas.openxmlformats.org/officeDocument/2006/relationships/externalLink" Target="externalLinks/externalLink115.xml"/><Relationship Id="rId144" Type="http://schemas.openxmlformats.org/officeDocument/2006/relationships/externalLink" Target="externalLinks/externalLink136.xml"/><Relationship Id="rId90" Type="http://schemas.openxmlformats.org/officeDocument/2006/relationships/externalLink" Target="externalLinks/externalLink82.xml"/><Relationship Id="rId165" Type="http://schemas.openxmlformats.org/officeDocument/2006/relationships/externalLink" Target="externalLinks/externalLink157.xml"/><Relationship Id="rId27" Type="http://schemas.openxmlformats.org/officeDocument/2006/relationships/externalLink" Target="externalLinks/externalLink19.xml"/><Relationship Id="rId48" Type="http://schemas.openxmlformats.org/officeDocument/2006/relationships/externalLink" Target="externalLinks/externalLink40.xml"/><Relationship Id="rId69" Type="http://schemas.openxmlformats.org/officeDocument/2006/relationships/externalLink" Target="externalLinks/externalLink61.xml"/><Relationship Id="rId113" Type="http://schemas.openxmlformats.org/officeDocument/2006/relationships/externalLink" Target="externalLinks/externalLink105.xml"/><Relationship Id="rId134" Type="http://schemas.openxmlformats.org/officeDocument/2006/relationships/externalLink" Target="externalLinks/externalLink126.xml"/><Relationship Id="rId80" Type="http://schemas.openxmlformats.org/officeDocument/2006/relationships/externalLink" Target="externalLinks/externalLink72.xml"/><Relationship Id="rId155" Type="http://schemas.openxmlformats.org/officeDocument/2006/relationships/externalLink" Target="externalLinks/externalLink147.xml"/><Relationship Id="rId17" Type="http://schemas.openxmlformats.org/officeDocument/2006/relationships/externalLink" Target="externalLinks/externalLink9.xml"/><Relationship Id="rId38" Type="http://schemas.openxmlformats.org/officeDocument/2006/relationships/externalLink" Target="externalLinks/externalLink30.xml"/><Relationship Id="rId59" Type="http://schemas.openxmlformats.org/officeDocument/2006/relationships/externalLink" Target="externalLinks/externalLink51.xml"/><Relationship Id="rId103" Type="http://schemas.openxmlformats.org/officeDocument/2006/relationships/externalLink" Target="externalLinks/externalLink95.xml"/><Relationship Id="rId124" Type="http://schemas.openxmlformats.org/officeDocument/2006/relationships/externalLink" Target="externalLinks/externalLink11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P%20M%20P%20PROJECTS\OneDrive\Desktop\New%20Microsoft%20Office%20Excel%20Workshee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Uma%20mahesh\mangraura%20short%20%20close%20contractors.xlsx"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E:\Users\P%20M%20P%20PROJECTS\OneDrive\Documents\MAGRAURA%20Distribution%20Network.xlsx"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E:\anwesh\MAGRAURA%20Distribution%20Network%20(4)%20(1)%20(1).xlsx"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C:\Users\HP\Downloads\aurangabad.xlsx"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C:\Users\pmxpr\Downloads\CONTRACTOR%20WISE%20CONSUMPTION%20DETAIL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ow r="4">
          <cell r="B4" t="str">
            <v>Block</v>
          </cell>
          <cell r="D4" t="str">
            <v>Mangraura</v>
          </cell>
        </row>
        <row r="5">
          <cell r="B5" t="str">
            <v>GP</v>
          </cell>
          <cell r="D5" t="str">
            <v>Sakra</v>
          </cell>
        </row>
        <row r="6">
          <cell r="B6" t="str">
            <v>Agency Name/    Work Order No</v>
          </cell>
          <cell r="D6" t="str">
            <v>Harika Infra</v>
          </cell>
        </row>
        <row r="7">
          <cell r="B7" t="str">
            <v>63MM</v>
          </cell>
        </row>
        <row r="8">
          <cell r="B8" t="str">
            <v>Sl.No</v>
          </cell>
          <cell r="C8" t="str">
            <v>Date</v>
          </cell>
          <cell r="D8" t="str">
            <v>Issue (M)</v>
          </cell>
          <cell r="E8" t="str">
            <v>Laid (M)</v>
          </cell>
          <cell r="F8" t="str">
            <v>Balance Against Issue (M)</v>
          </cell>
          <cell r="G8" t="str">
            <v>Remarks</v>
          </cell>
        </row>
        <row r="9">
          <cell r="B9">
            <v>1</v>
          </cell>
          <cell r="C9">
            <v>44841</v>
          </cell>
          <cell r="D9">
            <v>7800</v>
          </cell>
          <cell r="F9">
            <v>7800</v>
          </cell>
          <cell r="G9">
            <v>801</v>
          </cell>
        </row>
        <row r="10">
          <cell r="B10">
            <v>2</v>
          </cell>
          <cell r="C10">
            <v>44843</v>
          </cell>
          <cell r="E10">
            <v>185</v>
          </cell>
          <cell r="F10">
            <v>7615</v>
          </cell>
        </row>
        <row r="11">
          <cell r="B11">
            <v>3</v>
          </cell>
          <cell r="C11">
            <v>44845</v>
          </cell>
          <cell r="E11">
            <v>60</v>
          </cell>
          <cell r="F11">
            <v>7555</v>
          </cell>
        </row>
        <row r="12">
          <cell r="B12">
            <v>4</v>
          </cell>
          <cell r="C12">
            <v>44849</v>
          </cell>
          <cell r="E12">
            <v>210</v>
          </cell>
          <cell r="F12">
            <v>7345</v>
          </cell>
        </row>
        <row r="13">
          <cell r="B13">
            <v>5</v>
          </cell>
          <cell r="C13">
            <v>44850</v>
          </cell>
          <cell r="E13">
            <v>280</v>
          </cell>
          <cell r="F13">
            <v>7065</v>
          </cell>
        </row>
        <row r="14">
          <cell r="B14">
            <v>6</v>
          </cell>
          <cell r="C14">
            <v>44851</v>
          </cell>
          <cell r="E14">
            <v>190</v>
          </cell>
          <cell r="F14">
            <v>6875</v>
          </cell>
        </row>
        <row r="15">
          <cell r="B15">
            <v>7</v>
          </cell>
          <cell r="C15">
            <v>44855</v>
          </cell>
          <cell r="E15">
            <v>90</v>
          </cell>
          <cell r="F15">
            <v>6785</v>
          </cell>
        </row>
        <row r="16">
          <cell r="B16">
            <v>8</v>
          </cell>
          <cell r="C16">
            <v>44856</v>
          </cell>
          <cell r="E16">
            <v>75</v>
          </cell>
          <cell r="F16">
            <v>6710</v>
          </cell>
        </row>
        <row r="17">
          <cell r="B17">
            <v>9</v>
          </cell>
          <cell r="C17">
            <v>44868</v>
          </cell>
          <cell r="E17">
            <v>205</v>
          </cell>
          <cell r="F17">
            <v>6505</v>
          </cell>
        </row>
        <row r="18">
          <cell r="B18">
            <v>10</v>
          </cell>
          <cell r="C18">
            <v>44869</v>
          </cell>
          <cell r="E18">
            <v>77</v>
          </cell>
          <cell r="F18">
            <v>6428</v>
          </cell>
        </row>
        <row r="19">
          <cell r="B19">
            <v>11</v>
          </cell>
          <cell r="C19">
            <v>44870</v>
          </cell>
          <cell r="E19">
            <v>275</v>
          </cell>
          <cell r="F19">
            <v>6153</v>
          </cell>
        </row>
        <row r="20">
          <cell r="B20">
            <v>12</v>
          </cell>
          <cell r="C20">
            <v>44871</v>
          </cell>
          <cell r="E20">
            <v>180</v>
          </cell>
          <cell r="F20">
            <v>5973</v>
          </cell>
        </row>
        <row r="21">
          <cell r="B21">
            <v>13</v>
          </cell>
          <cell r="C21">
            <v>44872</v>
          </cell>
          <cell r="E21">
            <v>424</v>
          </cell>
          <cell r="F21">
            <v>5549</v>
          </cell>
        </row>
        <row r="22">
          <cell r="B22">
            <v>14</v>
          </cell>
          <cell r="C22">
            <v>44873</v>
          </cell>
          <cell r="E22">
            <v>300</v>
          </cell>
          <cell r="F22">
            <v>5249</v>
          </cell>
        </row>
        <row r="23">
          <cell r="B23">
            <v>15</v>
          </cell>
          <cell r="C23">
            <v>44874</v>
          </cell>
          <cell r="E23">
            <v>50</v>
          </cell>
          <cell r="F23">
            <v>5199</v>
          </cell>
        </row>
        <row r="24">
          <cell r="B24">
            <v>16</v>
          </cell>
          <cell r="C24">
            <v>44878</v>
          </cell>
          <cell r="E24">
            <v>35</v>
          </cell>
          <cell r="F24">
            <v>5164</v>
          </cell>
        </row>
        <row r="25">
          <cell r="B25">
            <v>17</v>
          </cell>
          <cell r="C25">
            <v>44879</v>
          </cell>
          <cell r="E25">
            <v>52</v>
          </cell>
          <cell r="F25">
            <v>5112</v>
          </cell>
        </row>
        <row r="26">
          <cell r="B26">
            <v>18</v>
          </cell>
          <cell r="C26">
            <v>44880</v>
          </cell>
          <cell r="E26">
            <v>82</v>
          </cell>
          <cell r="F26">
            <v>5030</v>
          </cell>
        </row>
        <row r="27">
          <cell r="B27">
            <v>19</v>
          </cell>
          <cell r="C27">
            <v>44882</v>
          </cell>
          <cell r="E27">
            <v>90</v>
          </cell>
          <cell r="F27">
            <v>4940</v>
          </cell>
        </row>
        <row r="28">
          <cell r="B28">
            <v>20</v>
          </cell>
          <cell r="C28">
            <v>44883</v>
          </cell>
          <cell r="E28">
            <v>70</v>
          </cell>
          <cell r="F28">
            <v>4870</v>
          </cell>
        </row>
        <row r="29">
          <cell r="B29">
            <v>21</v>
          </cell>
          <cell r="C29">
            <v>44884</v>
          </cell>
          <cell r="E29">
            <v>300</v>
          </cell>
          <cell r="F29">
            <v>4570</v>
          </cell>
        </row>
        <row r="30">
          <cell r="B30">
            <v>22</v>
          </cell>
          <cell r="C30">
            <v>44885</v>
          </cell>
          <cell r="E30">
            <v>80</v>
          </cell>
          <cell r="F30">
            <v>4490</v>
          </cell>
        </row>
        <row r="31">
          <cell r="B31">
            <v>23</v>
          </cell>
          <cell r="C31">
            <v>44891</v>
          </cell>
          <cell r="E31">
            <v>183</v>
          </cell>
          <cell r="F31">
            <v>4307</v>
          </cell>
        </row>
        <row r="32">
          <cell r="B32">
            <v>24</v>
          </cell>
          <cell r="C32">
            <v>44892</v>
          </cell>
          <cell r="E32">
            <v>97</v>
          </cell>
          <cell r="F32">
            <v>4210</v>
          </cell>
        </row>
        <row r="33">
          <cell r="B33">
            <v>25</v>
          </cell>
          <cell r="C33">
            <v>44893</v>
          </cell>
          <cell r="E33">
            <v>200</v>
          </cell>
          <cell r="F33">
            <v>4010</v>
          </cell>
        </row>
        <row r="34">
          <cell r="B34">
            <v>26</v>
          </cell>
          <cell r="C34">
            <v>44894</v>
          </cell>
          <cell r="E34">
            <v>305</v>
          </cell>
          <cell r="F34">
            <v>3705</v>
          </cell>
        </row>
        <row r="35">
          <cell r="B35">
            <v>27</v>
          </cell>
          <cell r="C35">
            <v>44896</v>
          </cell>
          <cell r="E35">
            <v>308</v>
          </cell>
          <cell r="F35">
            <v>3397</v>
          </cell>
        </row>
        <row r="36">
          <cell r="B36">
            <v>28</v>
          </cell>
          <cell r="C36">
            <v>44897</v>
          </cell>
          <cell r="E36">
            <v>406</v>
          </cell>
          <cell r="F36">
            <v>2991</v>
          </cell>
        </row>
        <row r="37">
          <cell r="B37">
            <v>29</v>
          </cell>
          <cell r="C37">
            <v>44900</v>
          </cell>
          <cell r="E37">
            <v>50</v>
          </cell>
          <cell r="F37">
            <v>2941</v>
          </cell>
        </row>
        <row r="38">
          <cell r="B38">
            <v>30</v>
          </cell>
          <cell r="C38">
            <v>44901</v>
          </cell>
          <cell r="E38">
            <v>118</v>
          </cell>
          <cell r="F38">
            <v>2823</v>
          </cell>
        </row>
        <row r="39">
          <cell r="B39">
            <v>31</v>
          </cell>
          <cell r="C39">
            <v>44902</v>
          </cell>
          <cell r="E39">
            <v>30</v>
          </cell>
          <cell r="F39">
            <v>2793</v>
          </cell>
        </row>
        <row r="40">
          <cell r="B40">
            <v>32</v>
          </cell>
          <cell r="C40">
            <v>44903</v>
          </cell>
          <cell r="E40">
            <v>130</v>
          </cell>
          <cell r="F40">
            <v>2663</v>
          </cell>
        </row>
        <row r="41">
          <cell r="B41">
            <v>33</v>
          </cell>
          <cell r="C41">
            <v>44904</v>
          </cell>
          <cell r="E41">
            <v>46</v>
          </cell>
          <cell r="F41">
            <v>2617</v>
          </cell>
        </row>
        <row r="42">
          <cell r="B42">
            <v>34</v>
          </cell>
          <cell r="C42">
            <v>44906</v>
          </cell>
          <cell r="E42">
            <v>24</v>
          </cell>
          <cell r="F42">
            <v>2593</v>
          </cell>
        </row>
        <row r="43">
          <cell r="B43">
            <v>35</v>
          </cell>
          <cell r="C43">
            <v>44907</v>
          </cell>
          <cell r="E43">
            <v>50</v>
          </cell>
          <cell r="F43">
            <v>2543</v>
          </cell>
        </row>
        <row r="44">
          <cell r="B44">
            <v>36</v>
          </cell>
          <cell r="C44">
            <v>44908</v>
          </cell>
          <cell r="E44">
            <v>276</v>
          </cell>
          <cell r="F44">
            <v>2267</v>
          </cell>
        </row>
        <row r="45">
          <cell r="B45">
            <v>37</v>
          </cell>
          <cell r="C45">
            <v>44909</v>
          </cell>
          <cell r="E45">
            <v>110</v>
          </cell>
          <cell r="F45">
            <v>2157</v>
          </cell>
        </row>
        <row r="46">
          <cell r="B46">
            <v>38</v>
          </cell>
          <cell r="C46">
            <v>44911</v>
          </cell>
          <cell r="E46">
            <v>141</v>
          </cell>
          <cell r="F46">
            <v>2016</v>
          </cell>
        </row>
        <row r="47">
          <cell r="B47">
            <v>39</v>
          </cell>
          <cell r="C47">
            <v>44912</v>
          </cell>
          <cell r="E47">
            <v>30</v>
          </cell>
          <cell r="F47">
            <v>1986</v>
          </cell>
        </row>
        <row r="48">
          <cell r="B48">
            <v>40</v>
          </cell>
          <cell r="C48">
            <v>44913</v>
          </cell>
          <cell r="E48">
            <v>123</v>
          </cell>
          <cell r="F48">
            <v>1863</v>
          </cell>
        </row>
        <row r="49">
          <cell r="B49">
            <v>41</v>
          </cell>
          <cell r="C49">
            <v>44914</v>
          </cell>
          <cell r="E49">
            <v>50</v>
          </cell>
          <cell r="F49">
            <v>1813</v>
          </cell>
        </row>
        <row r="50">
          <cell r="B50">
            <v>42</v>
          </cell>
          <cell r="C50">
            <v>44915</v>
          </cell>
          <cell r="E50">
            <v>100</v>
          </cell>
          <cell r="F50">
            <v>1713</v>
          </cell>
        </row>
        <row r="51">
          <cell r="B51">
            <v>43</v>
          </cell>
          <cell r="C51">
            <v>44916</v>
          </cell>
          <cell r="E51">
            <v>98</v>
          </cell>
          <cell r="F51">
            <v>1615</v>
          </cell>
        </row>
        <row r="52">
          <cell r="B52">
            <v>44</v>
          </cell>
          <cell r="C52">
            <v>44918</v>
          </cell>
          <cell r="E52">
            <v>65</v>
          </cell>
          <cell r="F52">
            <v>1550</v>
          </cell>
        </row>
        <row r="53">
          <cell r="B53">
            <v>45</v>
          </cell>
          <cell r="C53">
            <v>44919</v>
          </cell>
          <cell r="E53">
            <v>57</v>
          </cell>
          <cell r="F53">
            <v>1493</v>
          </cell>
        </row>
        <row r="54">
          <cell r="B54">
            <v>46</v>
          </cell>
          <cell r="C54">
            <v>44920</v>
          </cell>
          <cell r="E54">
            <v>48</v>
          </cell>
          <cell r="F54">
            <v>1445</v>
          </cell>
        </row>
        <row r="55">
          <cell r="B55" t="str">
            <v>75MM</v>
          </cell>
        </row>
        <row r="56">
          <cell r="B56" t="str">
            <v>Sl.No</v>
          </cell>
          <cell r="C56" t="str">
            <v>Date</v>
          </cell>
          <cell r="D56" t="str">
            <v>Issue (M)</v>
          </cell>
          <cell r="E56" t="str">
            <v>Laid (M)</v>
          </cell>
          <cell r="F56" t="str">
            <v>Balance Against Issue (M)</v>
          </cell>
          <cell r="G56" t="str">
            <v>Remarks</v>
          </cell>
        </row>
        <row r="57">
          <cell r="B57">
            <v>1</v>
          </cell>
          <cell r="C57">
            <v>44853</v>
          </cell>
          <cell r="D57">
            <v>900</v>
          </cell>
          <cell r="F57">
            <v>900</v>
          </cell>
          <cell r="G57">
            <v>807</v>
          </cell>
        </row>
        <row r="58">
          <cell r="B58">
            <v>2</v>
          </cell>
          <cell r="C58">
            <v>44865</v>
          </cell>
          <cell r="E58">
            <v>103</v>
          </cell>
          <cell r="F58">
            <v>797</v>
          </cell>
        </row>
        <row r="59">
          <cell r="B59">
            <v>3</v>
          </cell>
          <cell r="C59">
            <v>44866</v>
          </cell>
          <cell r="E59">
            <v>138</v>
          </cell>
          <cell r="F59">
            <v>659</v>
          </cell>
        </row>
        <row r="60">
          <cell r="B60">
            <v>4</v>
          </cell>
          <cell r="C60">
            <v>44868</v>
          </cell>
          <cell r="E60">
            <v>122</v>
          </cell>
          <cell r="F60">
            <v>537</v>
          </cell>
        </row>
        <row r="61">
          <cell r="B61">
            <v>5</v>
          </cell>
          <cell r="C61">
            <v>44869</v>
          </cell>
          <cell r="E61">
            <v>70</v>
          </cell>
          <cell r="F61">
            <v>467</v>
          </cell>
        </row>
        <row r="62">
          <cell r="B62">
            <v>6</v>
          </cell>
          <cell r="C62">
            <v>44870</v>
          </cell>
          <cell r="D62">
            <v>600</v>
          </cell>
          <cell r="F62">
            <v>1067</v>
          </cell>
          <cell r="G62">
            <v>813</v>
          </cell>
        </row>
        <row r="63">
          <cell r="B63">
            <v>6</v>
          </cell>
          <cell r="C63">
            <v>44871</v>
          </cell>
          <cell r="E63">
            <v>100</v>
          </cell>
          <cell r="F63">
            <v>967</v>
          </cell>
        </row>
        <row r="64">
          <cell r="B64">
            <v>7</v>
          </cell>
          <cell r="C64">
            <v>44872</v>
          </cell>
          <cell r="E64">
            <v>92</v>
          </cell>
          <cell r="F64">
            <v>875</v>
          </cell>
        </row>
        <row r="65">
          <cell r="B65">
            <v>8</v>
          </cell>
          <cell r="C65">
            <v>44873</v>
          </cell>
          <cell r="E65">
            <v>190</v>
          </cell>
          <cell r="F65">
            <v>685</v>
          </cell>
        </row>
        <row r="66">
          <cell r="B66">
            <v>9</v>
          </cell>
          <cell r="C66">
            <v>44877</v>
          </cell>
          <cell r="E66">
            <v>105</v>
          </cell>
          <cell r="F66">
            <v>580</v>
          </cell>
        </row>
        <row r="67">
          <cell r="B67">
            <v>10</v>
          </cell>
          <cell r="C67">
            <v>44880</v>
          </cell>
          <cell r="E67">
            <v>35</v>
          </cell>
          <cell r="F67">
            <v>545</v>
          </cell>
        </row>
        <row r="68">
          <cell r="B68">
            <v>11</v>
          </cell>
          <cell r="C68">
            <v>44881</v>
          </cell>
          <cell r="E68">
            <v>85</v>
          </cell>
          <cell r="F68">
            <v>460</v>
          </cell>
        </row>
        <row r="69">
          <cell r="B69">
            <v>12</v>
          </cell>
          <cell r="C69">
            <v>44882</v>
          </cell>
          <cell r="D69">
            <v>600</v>
          </cell>
          <cell r="F69">
            <v>1060</v>
          </cell>
          <cell r="G69">
            <v>820</v>
          </cell>
        </row>
        <row r="70">
          <cell r="B70">
            <v>13</v>
          </cell>
          <cell r="C70">
            <v>44883</v>
          </cell>
          <cell r="E70">
            <v>180</v>
          </cell>
          <cell r="F70">
            <v>880</v>
          </cell>
        </row>
        <row r="71">
          <cell r="B71">
            <v>14</v>
          </cell>
          <cell r="C71">
            <v>44885</v>
          </cell>
          <cell r="E71">
            <v>50</v>
          </cell>
          <cell r="F71">
            <v>830</v>
          </cell>
        </row>
        <row r="72">
          <cell r="B72">
            <v>15</v>
          </cell>
          <cell r="C72">
            <v>44898</v>
          </cell>
          <cell r="E72">
            <v>210</v>
          </cell>
          <cell r="F72">
            <v>620</v>
          </cell>
        </row>
        <row r="73">
          <cell r="B73">
            <v>16</v>
          </cell>
          <cell r="C73">
            <v>44899</v>
          </cell>
          <cell r="E73">
            <v>80</v>
          </cell>
          <cell r="F73">
            <v>540</v>
          </cell>
        </row>
        <row r="74">
          <cell r="B74">
            <v>17</v>
          </cell>
          <cell r="C74">
            <v>44900</v>
          </cell>
          <cell r="E74">
            <v>160</v>
          </cell>
          <cell r="F74">
            <v>380</v>
          </cell>
        </row>
        <row r="75">
          <cell r="B75">
            <v>18</v>
          </cell>
          <cell r="C75">
            <v>44901</v>
          </cell>
          <cell r="E75">
            <v>30</v>
          </cell>
          <cell r="F75">
            <v>350</v>
          </cell>
        </row>
        <row r="76">
          <cell r="B76">
            <v>19</v>
          </cell>
          <cell r="C76">
            <v>44902</v>
          </cell>
          <cell r="D76">
            <v>450</v>
          </cell>
          <cell r="E76">
            <v>50</v>
          </cell>
          <cell r="F76">
            <v>750</v>
          </cell>
          <cell r="G76">
            <v>834</v>
          </cell>
        </row>
        <row r="77">
          <cell r="B77">
            <v>20</v>
          </cell>
          <cell r="C77">
            <v>44903</v>
          </cell>
          <cell r="E77">
            <v>63</v>
          </cell>
          <cell r="F77">
            <v>687</v>
          </cell>
        </row>
        <row r="78">
          <cell r="B78">
            <v>21</v>
          </cell>
          <cell r="C78">
            <v>44904</v>
          </cell>
          <cell r="D78">
            <v>450</v>
          </cell>
          <cell r="E78">
            <v>86</v>
          </cell>
          <cell r="F78">
            <v>1051</v>
          </cell>
          <cell r="G78">
            <v>836</v>
          </cell>
        </row>
        <row r="79">
          <cell r="B79">
            <v>22</v>
          </cell>
          <cell r="C79">
            <v>44905</v>
          </cell>
          <cell r="E79">
            <v>145</v>
          </cell>
          <cell r="F79">
            <v>906</v>
          </cell>
        </row>
        <row r="80">
          <cell r="B80">
            <v>23</v>
          </cell>
          <cell r="C80">
            <v>44906</v>
          </cell>
          <cell r="E80">
            <v>51</v>
          </cell>
          <cell r="F80">
            <v>855</v>
          </cell>
        </row>
        <row r="81">
          <cell r="B81">
            <v>24</v>
          </cell>
          <cell r="C81">
            <v>44907</v>
          </cell>
          <cell r="E81">
            <v>102</v>
          </cell>
          <cell r="F81">
            <v>753</v>
          </cell>
        </row>
        <row r="82">
          <cell r="B82">
            <v>25</v>
          </cell>
          <cell r="C82">
            <v>44909</v>
          </cell>
          <cell r="E82">
            <v>45</v>
          </cell>
          <cell r="F82">
            <v>708</v>
          </cell>
        </row>
        <row r="83">
          <cell r="B83">
            <v>26</v>
          </cell>
          <cell r="C83">
            <v>44910</v>
          </cell>
          <cell r="E83">
            <v>167</v>
          </cell>
          <cell r="F83">
            <v>541</v>
          </cell>
        </row>
        <row r="84">
          <cell r="B84">
            <v>27</v>
          </cell>
          <cell r="C84">
            <v>44912</v>
          </cell>
          <cell r="E84">
            <v>23</v>
          </cell>
          <cell r="F84">
            <v>518</v>
          </cell>
        </row>
        <row r="85">
          <cell r="B85" t="str">
            <v>90MM</v>
          </cell>
        </row>
        <row r="86">
          <cell r="B86" t="str">
            <v>Sl.No</v>
          </cell>
          <cell r="C86" t="str">
            <v>Date</v>
          </cell>
          <cell r="D86" t="str">
            <v>Issue (M)</v>
          </cell>
          <cell r="E86" t="str">
            <v>Laid (M)</v>
          </cell>
          <cell r="F86" t="str">
            <v>Balance Against Issue (M)</v>
          </cell>
          <cell r="G86" t="str">
            <v>Remarks</v>
          </cell>
        </row>
        <row r="87">
          <cell r="B87">
            <v>1</v>
          </cell>
          <cell r="C87">
            <v>44853</v>
          </cell>
          <cell r="D87">
            <v>1000</v>
          </cell>
          <cell r="F87">
            <v>1000</v>
          </cell>
          <cell r="G87">
            <v>804</v>
          </cell>
        </row>
        <row r="88">
          <cell r="B88">
            <v>2</v>
          </cell>
          <cell r="C88">
            <v>44856</v>
          </cell>
          <cell r="E88">
            <v>179</v>
          </cell>
          <cell r="F88">
            <v>821</v>
          </cell>
        </row>
        <row r="89">
          <cell r="B89">
            <v>3</v>
          </cell>
          <cell r="C89">
            <v>44866</v>
          </cell>
          <cell r="E89">
            <v>224</v>
          </cell>
          <cell r="F89">
            <v>597</v>
          </cell>
        </row>
        <row r="90">
          <cell r="B90">
            <v>4</v>
          </cell>
          <cell r="C90">
            <v>44867</v>
          </cell>
          <cell r="E90">
            <v>397</v>
          </cell>
          <cell r="F90">
            <v>200</v>
          </cell>
        </row>
        <row r="91">
          <cell r="B91">
            <v>5</v>
          </cell>
          <cell r="C91">
            <v>44868</v>
          </cell>
          <cell r="E91">
            <v>20</v>
          </cell>
          <cell r="F91">
            <v>180</v>
          </cell>
        </row>
        <row r="92">
          <cell r="B92">
            <v>6</v>
          </cell>
          <cell r="C92">
            <v>44871</v>
          </cell>
          <cell r="D92">
            <v>1000</v>
          </cell>
          <cell r="E92">
            <v>300</v>
          </cell>
          <cell r="F92">
            <v>880</v>
          </cell>
          <cell r="G92">
            <v>812</v>
          </cell>
        </row>
        <row r="93">
          <cell r="B93">
            <v>7</v>
          </cell>
          <cell r="C93">
            <v>44873</v>
          </cell>
          <cell r="E93">
            <v>220</v>
          </cell>
          <cell r="F93">
            <v>660</v>
          </cell>
        </row>
        <row r="94">
          <cell r="B94">
            <v>8</v>
          </cell>
          <cell r="C94">
            <v>44878</v>
          </cell>
          <cell r="E94">
            <v>160</v>
          </cell>
          <cell r="F94">
            <v>500</v>
          </cell>
        </row>
        <row r="95">
          <cell r="B95">
            <v>9</v>
          </cell>
          <cell r="C95">
            <v>44879</v>
          </cell>
          <cell r="E95">
            <v>148</v>
          </cell>
          <cell r="F95">
            <v>352</v>
          </cell>
        </row>
        <row r="96">
          <cell r="B96">
            <v>10</v>
          </cell>
          <cell r="C96">
            <v>44881</v>
          </cell>
          <cell r="E96">
            <v>30</v>
          </cell>
          <cell r="F96">
            <v>322</v>
          </cell>
        </row>
        <row r="97">
          <cell r="B97">
            <v>11</v>
          </cell>
          <cell r="C97">
            <v>44882</v>
          </cell>
          <cell r="E97">
            <v>156</v>
          </cell>
          <cell r="F97">
            <v>166</v>
          </cell>
        </row>
        <row r="98">
          <cell r="B98">
            <v>12</v>
          </cell>
          <cell r="C98">
            <v>44895</v>
          </cell>
          <cell r="D98">
            <v>600</v>
          </cell>
          <cell r="F98">
            <v>766</v>
          </cell>
          <cell r="G98">
            <v>827</v>
          </cell>
        </row>
        <row r="99">
          <cell r="B99">
            <v>13</v>
          </cell>
          <cell r="C99">
            <v>44898</v>
          </cell>
          <cell r="E99">
            <v>150</v>
          </cell>
          <cell r="F99">
            <v>616</v>
          </cell>
        </row>
        <row r="100">
          <cell r="B100">
            <v>14</v>
          </cell>
          <cell r="C100">
            <v>44899</v>
          </cell>
          <cell r="E100">
            <v>210</v>
          </cell>
          <cell r="F100">
            <v>406</v>
          </cell>
        </row>
        <row r="101">
          <cell r="B101">
            <v>15</v>
          </cell>
          <cell r="C101">
            <v>44900</v>
          </cell>
          <cell r="E101">
            <v>90</v>
          </cell>
          <cell r="F101">
            <v>316</v>
          </cell>
        </row>
        <row r="102">
          <cell r="B102">
            <v>16</v>
          </cell>
          <cell r="C102">
            <v>44901</v>
          </cell>
          <cell r="E102">
            <v>25</v>
          </cell>
          <cell r="F102">
            <v>291</v>
          </cell>
        </row>
        <row r="103">
          <cell r="B103">
            <v>17</v>
          </cell>
          <cell r="C103">
            <v>44902</v>
          </cell>
          <cell r="E103">
            <v>20</v>
          </cell>
          <cell r="F103">
            <v>271</v>
          </cell>
        </row>
        <row r="104">
          <cell r="B104">
            <v>18</v>
          </cell>
          <cell r="C104">
            <v>44906</v>
          </cell>
          <cell r="E104">
            <v>65</v>
          </cell>
          <cell r="F104">
            <v>206</v>
          </cell>
        </row>
        <row r="105">
          <cell r="B105">
            <v>19</v>
          </cell>
          <cell r="C105">
            <v>44914</v>
          </cell>
          <cell r="E105">
            <v>50</v>
          </cell>
          <cell r="F105">
            <v>156</v>
          </cell>
        </row>
        <row r="106">
          <cell r="B106">
            <v>47</v>
          </cell>
          <cell r="C106">
            <v>44921</v>
          </cell>
          <cell r="E106">
            <v>50</v>
          </cell>
          <cell r="F106">
            <v>106</v>
          </cell>
        </row>
        <row r="107">
          <cell r="B107" t="str">
            <v>110MM</v>
          </cell>
        </row>
        <row r="108">
          <cell r="B108" t="str">
            <v>Sl.No</v>
          </cell>
          <cell r="C108" t="str">
            <v>Date</v>
          </cell>
          <cell r="D108" t="str">
            <v>Issue (M)</v>
          </cell>
          <cell r="E108" t="str">
            <v>Laid (M)</v>
          </cell>
          <cell r="F108" t="str">
            <v>Balance Against Issue (M)</v>
          </cell>
          <cell r="G108" t="str">
            <v>Remarks</v>
          </cell>
        </row>
        <row r="109">
          <cell r="B109">
            <v>1</v>
          </cell>
          <cell r="C109">
            <v>44842</v>
          </cell>
          <cell r="D109">
            <v>1000</v>
          </cell>
          <cell r="F109">
            <v>1000</v>
          </cell>
          <cell r="G109">
            <v>802</v>
          </cell>
        </row>
        <row r="110">
          <cell r="B110">
            <v>2</v>
          </cell>
          <cell r="C110">
            <v>44851</v>
          </cell>
          <cell r="E110">
            <v>60</v>
          </cell>
          <cell r="F110">
            <v>940</v>
          </cell>
        </row>
        <row r="111">
          <cell r="B111">
            <v>3</v>
          </cell>
          <cell r="C111">
            <v>44853</v>
          </cell>
          <cell r="E111">
            <v>221</v>
          </cell>
          <cell r="F111">
            <v>719</v>
          </cell>
        </row>
        <row r="112">
          <cell r="B112">
            <v>4</v>
          </cell>
          <cell r="C112">
            <v>44854</v>
          </cell>
          <cell r="E112">
            <v>228</v>
          </cell>
          <cell r="F112">
            <v>491</v>
          </cell>
        </row>
        <row r="113">
          <cell r="B113">
            <v>5</v>
          </cell>
          <cell r="C113">
            <v>44855</v>
          </cell>
          <cell r="E113">
            <v>84</v>
          </cell>
          <cell r="F113">
            <v>407</v>
          </cell>
        </row>
        <row r="114">
          <cell r="B114">
            <v>6</v>
          </cell>
          <cell r="C114">
            <v>44878</v>
          </cell>
          <cell r="E114">
            <v>76</v>
          </cell>
          <cell r="F114">
            <v>331</v>
          </cell>
        </row>
        <row r="115">
          <cell r="B115">
            <v>7</v>
          </cell>
          <cell r="C115">
            <v>44879</v>
          </cell>
          <cell r="E115">
            <v>100</v>
          </cell>
          <cell r="F115">
            <v>231</v>
          </cell>
        </row>
        <row r="116">
          <cell r="B116">
            <v>8</v>
          </cell>
          <cell r="C116">
            <v>44880</v>
          </cell>
          <cell r="E116">
            <v>130</v>
          </cell>
          <cell r="F116">
            <v>101</v>
          </cell>
        </row>
        <row r="117">
          <cell r="B117">
            <v>9</v>
          </cell>
          <cell r="C117">
            <v>44881</v>
          </cell>
          <cell r="D117">
            <v>600</v>
          </cell>
          <cell r="E117">
            <v>75</v>
          </cell>
          <cell r="F117">
            <v>626</v>
          </cell>
          <cell r="G117">
            <v>818</v>
          </cell>
        </row>
        <row r="118">
          <cell r="B118">
            <v>10</v>
          </cell>
          <cell r="C118">
            <v>44882</v>
          </cell>
          <cell r="F118">
            <v>626</v>
          </cell>
        </row>
        <row r="119">
          <cell r="B119">
            <v>11</v>
          </cell>
          <cell r="C119">
            <v>44883</v>
          </cell>
          <cell r="E119">
            <v>109</v>
          </cell>
          <cell r="F119">
            <v>517</v>
          </cell>
        </row>
        <row r="120">
          <cell r="B120">
            <v>12</v>
          </cell>
          <cell r="C120">
            <v>44895</v>
          </cell>
          <cell r="E120">
            <v>397</v>
          </cell>
          <cell r="F120">
            <v>120</v>
          </cell>
        </row>
        <row r="121">
          <cell r="B121">
            <v>13</v>
          </cell>
          <cell r="C121">
            <v>44897</v>
          </cell>
          <cell r="E121">
            <v>112</v>
          </cell>
          <cell r="F121">
            <v>8</v>
          </cell>
        </row>
        <row r="124">
          <cell r="B124" t="str">
            <v>125MM</v>
          </cell>
        </row>
        <row r="125">
          <cell r="B125" t="str">
            <v>Sl.No</v>
          </cell>
          <cell r="C125" t="str">
            <v>Date</v>
          </cell>
          <cell r="D125" t="str">
            <v>Issue (M)</v>
          </cell>
          <cell r="E125" t="str">
            <v>Laid (M)</v>
          </cell>
          <cell r="F125" t="str">
            <v>Balance Against Issue (M)</v>
          </cell>
          <cell r="G125" t="str">
            <v>Remarks</v>
          </cell>
        </row>
        <row r="126">
          <cell r="B126">
            <v>1</v>
          </cell>
          <cell r="C126">
            <v>44886</v>
          </cell>
          <cell r="D126">
            <v>48</v>
          </cell>
          <cell r="F126">
            <v>48</v>
          </cell>
          <cell r="G126">
            <v>819</v>
          </cell>
        </row>
        <row r="127">
          <cell r="B127">
            <v>2</v>
          </cell>
          <cell r="C127">
            <v>44898</v>
          </cell>
          <cell r="E127">
            <v>48</v>
          </cell>
          <cell r="F127">
            <v>0</v>
          </cell>
        </row>
        <row r="134">
          <cell r="B134" t="str">
            <v>140MM</v>
          </cell>
        </row>
        <row r="135">
          <cell r="B135" t="str">
            <v>Sl.No</v>
          </cell>
          <cell r="C135" t="str">
            <v>Date</v>
          </cell>
          <cell r="D135" t="str">
            <v>Issue (M)</v>
          </cell>
          <cell r="E135" t="str">
            <v>Laid (M)</v>
          </cell>
          <cell r="F135" t="str">
            <v>Balance Against Issue (M)</v>
          </cell>
          <cell r="G135" t="str">
            <v>Remarks</v>
          </cell>
        </row>
        <row r="136">
          <cell r="B136">
            <v>1</v>
          </cell>
          <cell r="C136">
            <v>44874</v>
          </cell>
          <cell r="D136">
            <v>2160</v>
          </cell>
          <cell r="F136">
            <v>2160</v>
          </cell>
          <cell r="G136">
            <v>815</v>
          </cell>
        </row>
        <row r="137">
          <cell r="B137">
            <v>2</v>
          </cell>
          <cell r="C137">
            <v>44876</v>
          </cell>
          <cell r="E137">
            <v>120</v>
          </cell>
          <cell r="F137">
            <v>2040</v>
          </cell>
        </row>
        <row r="138">
          <cell r="B138">
            <v>3</v>
          </cell>
          <cell r="C138">
            <v>44877</v>
          </cell>
          <cell r="E138">
            <v>100</v>
          </cell>
          <cell r="F138">
            <v>1940</v>
          </cell>
        </row>
        <row r="139">
          <cell r="B139">
            <v>4</v>
          </cell>
          <cell r="C139">
            <v>44878</v>
          </cell>
          <cell r="E139">
            <v>375</v>
          </cell>
          <cell r="F139">
            <v>1565</v>
          </cell>
        </row>
        <row r="140">
          <cell r="B140">
            <v>5</v>
          </cell>
          <cell r="C140">
            <v>44879</v>
          </cell>
          <cell r="E140">
            <v>203</v>
          </cell>
          <cell r="F140">
            <v>1362</v>
          </cell>
        </row>
        <row r="141">
          <cell r="B141">
            <v>6</v>
          </cell>
          <cell r="C141">
            <v>44880</v>
          </cell>
          <cell r="E141">
            <v>375</v>
          </cell>
          <cell r="F141">
            <v>987</v>
          </cell>
        </row>
        <row r="142">
          <cell r="B142">
            <v>7</v>
          </cell>
          <cell r="C142">
            <v>44882</v>
          </cell>
          <cell r="E142">
            <v>155</v>
          </cell>
          <cell r="F142">
            <v>832</v>
          </cell>
        </row>
        <row r="143">
          <cell r="B143">
            <v>8</v>
          </cell>
          <cell r="C143">
            <v>44884</v>
          </cell>
          <cell r="E143">
            <v>120</v>
          </cell>
          <cell r="F143">
            <v>712</v>
          </cell>
        </row>
        <row r="144">
          <cell r="B144">
            <v>9</v>
          </cell>
          <cell r="C144">
            <v>44886</v>
          </cell>
          <cell r="D144">
            <v>1320</v>
          </cell>
          <cell r="E144">
            <v>195</v>
          </cell>
          <cell r="F144">
            <v>1837</v>
          </cell>
          <cell r="G144">
            <v>821</v>
          </cell>
        </row>
        <row r="145">
          <cell r="B145">
            <v>10</v>
          </cell>
          <cell r="C145">
            <v>44887</v>
          </cell>
          <cell r="E145">
            <v>810</v>
          </cell>
          <cell r="F145">
            <v>1027</v>
          </cell>
        </row>
        <row r="146">
          <cell r="B146">
            <v>11</v>
          </cell>
          <cell r="C146">
            <v>44888</v>
          </cell>
          <cell r="E146">
            <v>174</v>
          </cell>
          <cell r="F146">
            <v>853</v>
          </cell>
        </row>
        <row r="147">
          <cell r="B147">
            <v>12</v>
          </cell>
          <cell r="C147">
            <v>44889</v>
          </cell>
          <cell r="E147">
            <v>246</v>
          </cell>
          <cell r="F147">
            <v>607</v>
          </cell>
        </row>
        <row r="148">
          <cell r="B148">
            <v>13</v>
          </cell>
          <cell r="C148">
            <v>44890</v>
          </cell>
          <cell r="E148">
            <v>181</v>
          </cell>
          <cell r="F148">
            <v>426</v>
          </cell>
        </row>
        <row r="149">
          <cell r="B149">
            <v>14</v>
          </cell>
          <cell r="C149">
            <v>44917</v>
          </cell>
          <cell r="E149">
            <v>132</v>
          </cell>
          <cell r="F149">
            <v>294</v>
          </cell>
        </row>
      </sheetData>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2)"/>
      <sheetName val="seshpur adharganj"/>
      <sheetName val="Atarsand- PR"/>
      <sheetName val="Sakra"/>
      <sheetName val="aurangabad"/>
      <sheetName val="PR ENTERPRISES"/>
    </sheetNames>
    <sheetDataSet>
      <sheetData sheetId="0">
        <row r="12">
          <cell r="K12">
            <v>1050</v>
          </cell>
          <cell r="L12">
            <v>816</v>
          </cell>
        </row>
      </sheetData>
      <sheetData sheetId="1">
        <row r="4">
          <cell r="K4">
            <v>4151.5</v>
          </cell>
          <cell r="L4">
            <v>2405.3000000000002</v>
          </cell>
          <cell r="N4">
            <v>2122.3000000000002</v>
          </cell>
        </row>
        <row r="10">
          <cell r="M10">
            <v>2600</v>
          </cell>
        </row>
        <row r="11">
          <cell r="M11">
            <v>900</v>
          </cell>
          <cell r="N11">
            <v>715.5</v>
          </cell>
        </row>
        <row r="12">
          <cell r="M12">
            <v>1800</v>
          </cell>
        </row>
        <row r="13">
          <cell r="M13">
            <v>2544</v>
          </cell>
          <cell r="N13">
            <v>2603.1000000000008</v>
          </cell>
        </row>
        <row r="14">
          <cell r="M14">
            <v>180</v>
          </cell>
          <cell r="N14">
            <v>166.8</v>
          </cell>
        </row>
      </sheetData>
      <sheetData sheetId="2">
        <row r="2">
          <cell r="J2">
            <v>2490.4999999999991</v>
          </cell>
          <cell r="L2">
            <v>1022.6000000000001</v>
          </cell>
          <cell r="M2">
            <v>2678.4</v>
          </cell>
        </row>
        <row r="8">
          <cell r="L8">
            <v>3250</v>
          </cell>
        </row>
        <row r="9">
          <cell r="L9">
            <v>900</v>
          </cell>
        </row>
        <row r="10">
          <cell r="L10">
            <v>2800</v>
          </cell>
        </row>
        <row r="11">
          <cell r="L11">
            <v>732</v>
          </cell>
          <cell r="M11">
            <v>579</v>
          </cell>
        </row>
        <row r="12">
          <cell r="L12">
            <v>2220</v>
          </cell>
          <cell r="M12">
            <v>2091</v>
          </cell>
        </row>
      </sheetData>
      <sheetData sheetId="3"/>
      <sheetData sheetId="4"/>
      <sheetData sheetId="5"/>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AKRA JMR"/>
      <sheetName val="Sakra"/>
      <sheetName val="Hardoi"/>
      <sheetName val="Atarasand -PR E "/>
      <sheetName val="Atarasand -AK E"/>
      <sheetName val="Atarasand -AGS  "/>
      <sheetName val="Atarasand -Kyathi"/>
      <sheetName val="GEHRAULI"/>
      <sheetName val="MANGRAURA"/>
      <sheetName val="SESHPURADARGANJ"/>
      <sheetName val="SARAY JAMMUVARI (KAYTHI)"/>
      <sheetName val="SARAY JAMMUVARI(ajadi)"/>
      <sheetName val="purebhika"/>
      <sheetName val="PADAMPUR"/>
      <sheetName val="SURYAGARH JAGANNATH"/>
      <sheetName val="barasarai"/>
      <sheetName val="LAULI POKHATAKHAM"/>
      <sheetName val="mandha and bhoji"/>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65">
          <cell r="G65">
            <v>1152</v>
          </cell>
          <cell r="H65">
            <v>330</v>
          </cell>
          <cell r="I65">
            <v>338</v>
          </cell>
          <cell r="J65">
            <v>0</v>
          </cell>
          <cell r="L65">
            <v>623</v>
          </cell>
        </row>
      </sheetData>
      <sheetData sheetId="13" refreshError="1"/>
      <sheetData sheetId="14" refreshError="1">
        <row r="81">
          <cell r="G81">
            <v>5564</v>
          </cell>
          <cell r="I81">
            <v>489</v>
          </cell>
          <cell r="J81">
            <v>347</v>
          </cell>
          <cell r="K81">
            <v>408</v>
          </cell>
          <cell r="L81">
            <v>200</v>
          </cell>
        </row>
        <row r="82">
          <cell r="G82">
            <v>11213</v>
          </cell>
          <cell r="H82">
            <v>898</v>
          </cell>
          <cell r="M82">
            <v>188</v>
          </cell>
        </row>
      </sheetData>
      <sheetData sheetId="15" refreshError="1"/>
      <sheetData sheetId="16" refreshError="1"/>
      <sheetData sheetId="17" refreshError="1"/>
      <sheetData sheetId="18" refreshError="1"/>
      <sheetData sheetId="19"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URYGARH RAMPRABH"/>
      <sheetName val="(tanish)"/>
      <sheetName val="aurangabad (2)"/>
      <sheetName val="UTRAS (2)"/>
      <sheetName val="koni (2)"/>
      <sheetName val="bhausiya (2)"/>
      <sheetName val="MADURANI GANJ (2)"/>
      <sheetName val="Sheet1"/>
      <sheetName val="SAKRA JMR"/>
      <sheetName val="Sakra"/>
      <sheetName val="Hardoi"/>
      <sheetName val="Atarasand -PR E "/>
      <sheetName val="Atarasand -AK E"/>
      <sheetName val="Atarasand -AGS  "/>
      <sheetName val="Atarasand -Kyathi"/>
      <sheetName val="GEHRAULI"/>
      <sheetName val="MANGRAURA"/>
      <sheetName val="SESHPURADARGANJ"/>
      <sheetName val="SARAY JAMMUVARI (KAYTHI)"/>
      <sheetName val="SARAY JAMMUVARI(ajadi)"/>
      <sheetName val="purebhika"/>
      <sheetName val="PADAMPUR"/>
      <sheetName val="SURYAGARH JAGANNATH"/>
      <sheetName val="barasarai"/>
      <sheetName val="LAULI POKHATAKHAM"/>
      <sheetName val="mandha and bhoji"/>
      <sheetName val="SARSIDIH"/>
      <sheetName val="MALAAK"/>
      <sheetName val="shivapur khurd"/>
      <sheetName val="dehri digar"/>
      <sheetName val="puremanikanta"/>
      <sheetName val="chaundadhi &amp; daraouli"/>
      <sheetName val="kanasapatti"/>
      <sheetName val="darchut"/>
      <sheetName val="barhupur"/>
      <sheetName val="persanda"/>
      <sheetName val="AMUVAHI"/>
      <sheetName val="CHOUMARI"/>
      <sheetName val="MADURANI GANJ"/>
      <sheetName val="hathsa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65">
          <cell r="M65">
            <v>1577</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rangabad"/>
      <sheetName val="Recon Sheet"/>
      <sheetName val="Sheet1"/>
    </sheetNames>
    <sheetDataSet>
      <sheetData sheetId="0">
        <row r="31">
          <cell r="H31">
            <v>1380</v>
          </cell>
          <cell r="I31">
            <v>711</v>
          </cell>
          <cell r="J31">
            <v>1487</v>
          </cell>
          <cell r="K31">
            <v>400</v>
          </cell>
        </row>
      </sheetData>
      <sheetData sheetId="1"/>
      <sheetData sheetId="2"/>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V DETAILS"/>
      <sheetName val="Sheet3"/>
      <sheetName val="RECON SHEET"/>
      <sheetName val="m codes"/>
    </sheetNames>
    <sheetDataSet>
      <sheetData sheetId="0"/>
      <sheetData sheetId="1"/>
      <sheetData sheetId="2"/>
      <sheetData sheetId="3"/>
      <sheetData sheetId="4">
        <row r="1">
          <cell r="A1" t="str">
            <v>Material Description</v>
          </cell>
          <cell r="B1" t="str">
            <v>Material</v>
          </cell>
        </row>
        <row r="2">
          <cell r="A2" t="str">
            <v>M.S CLAMPS Ø200MM.</v>
          </cell>
          <cell r="B2">
            <v>900004856</v>
          </cell>
        </row>
        <row r="3">
          <cell r="A3" t="str">
            <v>M.S REDUCER-150MMX200MMX12MM,IS:2800/226</v>
          </cell>
          <cell r="B3">
            <v>900007176</v>
          </cell>
        </row>
        <row r="4">
          <cell r="A4" t="str">
            <v>M.S FLAT STRIP CENTER GUIDE-150X350X5MM</v>
          </cell>
          <cell r="B4">
            <v>900007180</v>
          </cell>
        </row>
        <row r="5">
          <cell r="A5" t="str">
            <v>WELL CAP-200MM WITH HANDLE,IS:2800/226</v>
          </cell>
          <cell r="B5">
            <v>900007227</v>
          </cell>
        </row>
        <row r="6">
          <cell r="A6" t="str">
            <v>TUBE WELL SUPPORT H FRAME BORE-500MM</v>
          </cell>
          <cell r="B6">
            <v>900007644</v>
          </cell>
        </row>
        <row r="7">
          <cell r="A7" t="str">
            <v>CEMENT ( 43 GRADE )</v>
          </cell>
          <cell r="B7">
            <v>200001796</v>
          </cell>
        </row>
        <row r="8">
          <cell r="A8" t="str">
            <v>PEA GRAVEL 1.2mm to 4.8mm</v>
          </cell>
          <cell r="B8">
            <v>200033498</v>
          </cell>
        </row>
        <row r="10">
          <cell r="A10" t="str">
            <v>DI Pipe 250K7</v>
          </cell>
          <cell r="B10">
            <v>900008548</v>
          </cell>
        </row>
        <row r="11">
          <cell r="A11" t="str">
            <v>5TON 6MTR NYLON BELT SLING</v>
          </cell>
          <cell r="B11">
            <v>200001544</v>
          </cell>
        </row>
        <row r="12">
          <cell r="A12" t="str">
            <v>HDPE-63X63X63MM,PN-6,R-TEE,CLASS:PE-100</v>
          </cell>
          <cell r="B12">
            <v>200030286</v>
          </cell>
        </row>
        <row r="13">
          <cell r="A13" t="str">
            <v>PETROL</v>
          </cell>
          <cell r="B13">
            <v>200001008</v>
          </cell>
        </row>
        <row r="14">
          <cell r="A14" t="str">
            <v>TMT REBAR FE500D/500 16MM</v>
          </cell>
          <cell r="B14">
            <v>200017633</v>
          </cell>
        </row>
        <row r="15">
          <cell r="A15" t="str">
            <v>HDPE PIPE-63MM,PN-6,CLASS:PE-100,IS:4984</v>
          </cell>
          <cell r="B15">
            <v>1200000251</v>
          </cell>
        </row>
        <row r="16">
          <cell r="A16" t="str">
            <v>HDPE PIPE-90MM,PN-6,CLASS:PE-100</v>
          </cell>
          <cell r="B16">
            <v>1200000333</v>
          </cell>
        </row>
        <row r="17">
          <cell r="A17" t="str">
            <v>HDPE PIPE-63MM,PN-6,CLASS:PE-100,IS:4984</v>
          </cell>
          <cell r="B17">
            <v>900007099</v>
          </cell>
        </row>
        <row r="18">
          <cell r="A18" t="str">
            <v>HDPE PIPE-90MM,PN-6,CLASS:PE-100</v>
          </cell>
          <cell r="B18">
            <v>900007195</v>
          </cell>
        </row>
        <row r="20">
          <cell r="A20" t="str">
            <v>HDPE PIPE-75MM,PN-6,CLASS:PE-100</v>
          </cell>
          <cell r="B20">
            <v>1200000332</v>
          </cell>
        </row>
        <row r="21">
          <cell r="A21" t="str">
            <v>HDPE PIPE-160MM,PN-6,CLASS:PE-100</v>
          </cell>
          <cell r="B21">
            <v>1200000335</v>
          </cell>
        </row>
        <row r="22">
          <cell r="A22" t="str">
            <v>BRASS TAP</v>
          </cell>
          <cell r="B22">
            <v>1200000231</v>
          </cell>
        </row>
        <row r="23">
          <cell r="A23" t="str">
            <v>15MM GI NIPPLE - 0.5MTR LENGTH</v>
          </cell>
          <cell r="B23">
            <v>1200000451</v>
          </cell>
        </row>
        <row r="24">
          <cell r="A24" t="str">
            <v>HDPE-63MM,PN6,END CAP,CLASS:PE100</v>
          </cell>
          <cell r="B24">
            <v>200030277</v>
          </cell>
        </row>
        <row r="25">
          <cell r="A25" t="str">
            <v>HDPE-90X90X90MM,PN-6,R-TEE,CLASS:PE-100</v>
          </cell>
          <cell r="B25">
            <v>200030288</v>
          </cell>
        </row>
        <row r="26">
          <cell r="A26" t="str">
            <v>HDPE-110X110X110MM,PN-6,R-TEE,CL:PE-100</v>
          </cell>
          <cell r="B26">
            <v>200030289</v>
          </cell>
        </row>
        <row r="27">
          <cell r="A27" t="str">
            <v>HDPE 63MM ,PN6 ,CROSS TEE ,CLASS:PE100</v>
          </cell>
          <cell r="B27">
            <v>200030301</v>
          </cell>
        </row>
        <row r="28">
          <cell r="A28" t="str">
            <v>HDPE 90MM ,PN6 ,CROSS TEE ,CLASS:PE100</v>
          </cell>
          <cell r="B28">
            <v>200030303</v>
          </cell>
        </row>
        <row r="29">
          <cell r="A29" t="str">
            <v>HDPE-90MM,PN6, 75MM,ENLARGER,CLASS:PE100</v>
          </cell>
          <cell r="B29">
            <v>200030310</v>
          </cell>
        </row>
        <row r="30">
          <cell r="A30" t="str">
            <v>HDPE-110MM,PN6,90MM,ENLARGER,CLASS:PE100</v>
          </cell>
          <cell r="B30">
            <v>200030313</v>
          </cell>
        </row>
        <row r="31">
          <cell r="A31" t="str">
            <v>HDPE-110MM,PN6,63MM,ENLARGER,CLASS:PE100</v>
          </cell>
          <cell r="B31">
            <v>200030314</v>
          </cell>
        </row>
        <row r="32">
          <cell r="A32" t="str">
            <v>MS PIPE-200MM,ERW,SLOTTED,IS:8110</v>
          </cell>
          <cell r="B32">
            <v>900007107</v>
          </cell>
        </row>
        <row r="33">
          <cell r="A33" t="str">
            <v>FOR CLEANING MATERIAL</v>
          </cell>
          <cell r="B33" t="str">
            <v/>
          </cell>
        </row>
        <row r="34">
          <cell r="A34" t="str">
            <v>M.S PIPE-200NB</v>
          </cell>
          <cell r="B34">
            <v>900006956</v>
          </cell>
        </row>
        <row r="35">
          <cell r="A35" t="str">
            <v>BAIL PLUG-150MMX12MM+M.S U HOOK,IS:2800</v>
          </cell>
          <cell r="B35">
            <v>900007172</v>
          </cell>
        </row>
        <row r="36">
          <cell r="A36" t="str">
            <v>M.S RING-200MM X 12MM, GROOVE</v>
          </cell>
          <cell r="B36">
            <v>900007178</v>
          </cell>
        </row>
        <row r="37">
          <cell r="A37" t="str">
            <v>MS RING FOR BLIND PIPE150MM,IS:2800/226</v>
          </cell>
          <cell r="B37">
            <v>900007230</v>
          </cell>
        </row>
        <row r="38">
          <cell r="A38" t="str">
            <v>M.S PIPE-150NB X 5MM THK. ERW</v>
          </cell>
          <cell r="B38">
            <v>900007661</v>
          </cell>
        </row>
        <row r="39">
          <cell r="A39" t="str">
            <v>M.S PIPE-150NB X 5.4MM THK,SLOTTED</v>
          </cell>
          <cell r="B39">
            <v>900007662</v>
          </cell>
        </row>
        <row r="40">
          <cell r="A40" t="str">
            <v>HDPE PIPE-125MM,PN-6,CLASS:PE-100,IS4984</v>
          </cell>
          <cell r="B40">
            <v>1200000252</v>
          </cell>
        </row>
        <row r="41">
          <cell r="A41" t="str">
            <v>HDPE PIPE-140MM,PN-6,CLASS:PE-100,IS4984</v>
          </cell>
          <cell r="B41">
            <v>1200000253</v>
          </cell>
        </row>
        <row r="42">
          <cell r="A42" t="str">
            <v>HDPE-75X75X75MM,PN-6,R-TEE,CLASS:PE-100</v>
          </cell>
          <cell r="B42">
            <v>200030287</v>
          </cell>
        </row>
        <row r="43">
          <cell r="A43" t="str">
            <v>TMT REBAR FE500D/500 10 MM</v>
          </cell>
          <cell r="B43">
            <v>200017631</v>
          </cell>
        </row>
        <row r="44">
          <cell r="A44" t="str">
            <v>TMT REBAR FE500D/500 12 MM</v>
          </cell>
          <cell r="B44">
            <v>200017632</v>
          </cell>
        </row>
        <row r="45">
          <cell r="A45" t="str">
            <v>TMT REBAR FE500D/500 20 MM</v>
          </cell>
          <cell r="B45">
            <v>200017634</v>
          </cell>
        </row>
        <row r="46">
          <cell r="A46" t="str">
            <v>HDPE PIPE-125MM,PN-6,CLASS:PE-100,IS4984</v>
          </cell>
          <cell r="B46">
            <v>900007100</v>
          </cell>
        </row>
        <row r="48">
          <cell r="A48" t="str">
            <v>HDPE PIPE-160MM,PN-6,CLASS:PE-100</v>
          </cell>
          <cell r="B48">
            <v>900007197</v>
          </cell>
        </row>
        <row r="49">
          <cell r="A49" t="str">
            <v>TMT REBAR FE500D/500 8 MM</v>
          </cell>
          <cell r="B49">
            <v>200017630</v>
          </cell>
        </row>
        <row r="51">
          <cell r="A51" t="str">
            <v>HDPE PIPE-110MM,PN-6,CLASS:PE-100</v>
          </cell>
          <cell r="B51">
            <v>1200000334</v>
          </cell>
        </row>
        <row r="52">
          <cell r="A52" t="str">
            <v>HDPE-75MM,PN6, 63MM,ENLARGER,CLASS:PE100</v>
          </cell>
          <cell r="B52">
            <v>200030309</v>
          </cell>
        </row>
        <row r="53">
          <cell r="A53" t="str">
            <v>FOR TRANSPORTAION CHARGES</v>
          </cell>
          <cell r="B53" t="str">
            <v/>
          </cell>
        </row>
        <row r="54">
          <cell r="A54" t="str">
            <v>BRASS TAP</v>
          </cell>
          <cell r="B54">
            <v>900000317</v>
          </cell>
        </row>
        <row r="55">
          <cell r="A55" t="str">
            <v>MDPE PIPE-20MM</v>
          </cell>
          <cell r="B55">
            <v>1200000408</v>
          </cell>
        </row>
        <row r="56">
          <cell r="A56" t="str">
            <v>GI PIPE-15MM</v>
          </cell>
          <cell r="B56">
            <v>1200000409</v>
          </cell>
        </row>
        <row r="57">
          <cell r="A57" t="str">
            <v>PP CLAMP SADLLE-63MM</v>
          </cell>
          <cell r="B57">
            <v>1200000410</v>
          </cell>
        </row>
        <row r="58">
          <cell r="A58" t="str">
            <v>PP CLAMP SADLLE-90MM</v>
          </cell>
          <cell r="B58">
            <v>1200000411</v>
          </cell>
        </row>
        <row r="59">
          <cell r="A59" t="str">
            <v>MDPE FEMLE THREADED ASSEMBLY-20MM</v>
          </cell>
          <cell r="B59">
            <v>1200000414</v>
          </cell>
        </row>
        <row r="60">
          <cell r="A60" t="str">
            <v>GI SOCKET-15MM</v>
          </cell>
          <cell r="B60">
            <v>1200000416</v>
          </cell>
        </row>
        <row r="61">
          <cell r="A61" t="str">
            <v>SS FLOW CONTROL VAlVE</v>
          </cell>
          <cell r="B61">
            <v>1200000417</v>
          </cell>
        </row>
        <row r="62">
          <cell r="A62" t="str">
            <v>WALL MOUNT SADDLE GI PIPE-15MM</v>
          </cell>
          <cell r="B62">
            <v>1200000418</v>
          </cell>
        </row>
        <row r="63">
          <cell r="A63" t="str">
            <v>G.I ELBOW 15 MM</v>
          </cell>
          <cell r="B63">
            <v>1200000419</v>
          </cell>
        </row>
        <row r="64">
          <cell r="A64" t="str">
            <v>20MM MDPE COMPRESSION ELBOW</v>
          </cell>
          <cell r="B64">
            <v>1200000448</v>
          </cell>
        </row>
        <row r="65">
          <cell r="A65" t="str">
            <v>MDPE ELBOW-20MM</v>
          </cell>
          <cell r="B65">
            <v>1200000415</v>
          </cell>
        </row>
        <row r="66">
          <cell r="A66" t="str">
            <v>PP CLAMP SADLLE-63MM</v>
          </cell>
          <cell r="B66">
            <v>900007414</v>
          </cell>
        </row>
        <row r="67">
          <cell r="A67" t="str">
            <v>PP CLAMP SADLLE-90MM</v>
          </cell>
          <cell r="B67">
            <v>900007415</v>
          </cell>
        </row>
        <row r="68">
          <cell r="A68" t="str">
            <v>PP CLAMP SADLLE-110MM</v>
          </cell>
          <cell r="B68">
            <v>900007416</v>
          </cell>
        </row>
        <row r="69">
          <cell r="A69" t="str">
            <v>MDPE ELBOW-20MM</v>
          </cell>
          <cell r="B69">
            <v>900007419</v>
          </cell>
        </row>
        <row r="70">
          <cell r="A70" t="str">
            <v>SS FLOW CONTROL VAlVE</v>
          </cell>
          <cell r="B70">
            <v>900007421</v>
          </cell>
        </row>
        <row r="72">
          <cell r="A72" t="str">
            <v>PP CLAMP SADDLE-140MM</v>
          </cell>
          <cell r="B72">
            <v>900008156</v>
          </cell>
        </row>
        <row r="73">
          <cell r="A73" t="str">
            <v>PP CLAMP SADDLE-160MM</v>
          </cell>
          <cell r="B73">
            <v>900008157</v>
          </cell>
        </row>
        <row r="74">
          <cell r="A74" t="str">
            <v>PP CLAMP SADDLE-200MM</v>
          </cell>
          <cell r="B74">
            <v>900008159</v>
          </cell>
        </row>
        <row r="75">
          <cell r="A75" t="str">
            <v>PP CLAMP SADDLE 125MM WITH M8 FASTNERS</v>
          </cell>
          <cell r="B75">
            <v>900008617</v>
          </cell>
        </row>
        <row r="76">
          <cell r="A76" t="str">
            <v>20MM MDPE COMPRESSION ELBOW</v>
          </cell>
          <cell r="B76">
            <v>900008618</v>
          </cell>
        </row>
        <row r="77">
          <cell r="A77" t="str">
            <v>MS PIPE-300MM,ERW,SLOTTED,IS:8110</v>
          </cell>
          <cell r="B77">
            <v>900007108</v>
          </cell>
        </row>
        <row r="78">
          <cell r="A78" t="str">
            <v>M.S RING-300MM X 12MM, GROOVE</v>
          </cell>
          <cell r="B78">
            <v>900007177</v>
          </cell>
        </row>
        <row r="79">
          <cell r="A79" t="str">
            <v>Pipeline @ Kamoli Veerabhanupur (Bihar)</v>
          </cell>
          <cell r="B79" t="str">
            <v/>
          </cell>
        </row>
        <row r="80">
          <cell r="A80" t="str">
            <v>Pipeline @ Rajapur (Babaganj)</v>
          </cell>
          <cell r="B80" t="str">
            <v/>
          </cell>
        </row>
        <row r="81">
          <cell r="A81" t="str">
            <v>Pipeline Works @ Nariyawan</v>
          </cell>
          <cell r="B81" t="str">
            <v/>
          </cell>
        </row>
        <row r="82">
          <cell r="A82" t="str">
            <v>Pipeline Works@Umari Bujurgh,Block-Bihar</v>
          </cell>
          <cell r="B82" t="str">
            <v/>
          </cell>
        </row>
        <row r="83">
          <cell r="A83" t="str">
            <v>VariatPipeline @Umari Bujurgh,Block-Biha</v>
          </cell>
          <cell r="B83" t="str">
            <v/>
          </cell>
        </row>
        <row r="84">
          <cell r="A84" t="str">
            <v>HIRED VEHICLES FOR CLIENT</v>
          </cell>
          <cell r="B84" t="str">
            <v/>
          </cell>
        </row>
        <row r="85">
          <cell r="A85" t="str">
            <v>M.S REDUCER-300MMX200MMX12MM,IS:2800/226</v>
          </cell>
          <cell r="B85">
            <v>900007175</v>
          </cell>
        </row>
        <row r="86">
          <cell r="A86" t="str">
            <v>M.S CLAMP-300MM IS:2800/26</v>
          </cell>
          <cell r="B86">
            <v>900007225</v>
          </cell>
        </row>
        <row r="87">
          <cell r="A87" t="str">
            <v>WELL CAP-300MM WITH HANDLE,IS:2800/226</v>
          </cell>
          <cell r="B87">
            <v>900007226</v>
          </cell>
        </row>
        <row r="88">
          <cell r="A88" t="str">
            <v>TUBE WELL SUPPORT H FRAME BORE DIA 600MM</v>
          </cell>
          <cell r="B88">
            <v>900007235</v>
          </cell>
        </row>
        <row r="89">
          <cell r="A89" t="str">
            <v>15MM GI NIPPLE - 0.3MTR LENGTH</v>
          </cell>
          <cell r="B89">
            <v>1200000450</v>
          </cell>
        </row>
        <row r="90">
          <cell r="A90" t="str">
            <v>FOR STAFF WELFARE EXP</v>
          </cell>
          <cell r="B90" t="str">
            <v/>
          </cell>
        </row>
        <row r="91">
          <cell r="A91" t="str">
            <v>Pipeline @ Chausa (Kunda) P1</v>
          </cell>
          <cell r="B91" t="str">
            <v/>
          </cell>
        </row>
        <row r="92">
          <cell r="A92" t="str">
            <v>Pipeline @ Itaura (Kunda)</v>
          </cell>
          <cell r="B92" t="str">
            <v/>
          </cell>
        </row>
        <row r="93">
          <cell r="A93" t="str">
            <v>Pipeline @ Launda &amp; Mamauli (Kunda)</v>
          </cell>
          <cell r="B93" t="str">
            <v/>
          </cell>
        </row>
        <row r="94">
          <cell r="A94" t="str">
            <v>Pipeline Works @ Keshavpur &amp; Rudauli</v>
          </cell>
          <cell r="B94" t="str">
            <v/>
          </cell>
        </row>
        <row r="95">
          <cell r="A95" t="str">
            <v>Pipeline Works@Sahumai,Block-Kunda</v>
          </cell>
          <cell r="B95" t="str">
            <v/>
          </cell>
        </row>
        <row r="96">
          <cell r="A96" t="str">
            <v>HDPE-140X140X140MM,PN-6,R-TEE,CL:PE-100</v>
          </cell>
          <cell r="B96">
            <v>200030291</v>
          </cell>
        </row>
        <row r="97">
          <cell r="A97" t="str">
            <v>HDPE-160X160X160MM,PN-6,R-TEE,CL:PE-100</v>
          </cell>
          <cell r="B97">
            <v>200030293</v>
          </cell>
        </row>
        <row r="98">
          <cell r="A98" t="str">
            <v>HDPE-140MM,PN6,110MM,ENLARGER,CL:PE100</v>
          </cell>
          <cell r="B98">
            <v>200030315</v>
          </cell>
        </row>
        <row r="99">
          <cell r="A99" t="str">
            <v>HDPE-160MM,PN6,140MM,ENLARGER,CL:PE100</v>
          </cell>
          <cell r="B99">
            <v>200030318</v>
          </cell>
        </row>
        <row r="100">
          <cell r="A100" t="str">
            <v>HDPE PIPE-200MM,PN-6,CLASS:PE-100,IS4984</v>
          </cell>
          <cell r="B100">
            <v>1200000255</v>
          </cell>
        </row>
        <row r="101">
          <cell r="A101" t="str">
            <v>M.S PIPE-300MM X 7.1MM,ERW,IS:4270</v>
          </cell>
          <cell r="B101">
            <v>900007169</v>
          </cell>
        </row>
        <row r="102">
          <cell r="A102" t="str">
            <v>300mm MS Bail Plug IS 2800</v>
          </cell>
          <cell r="B102">
            <v>900008660</v>
          </cell>
        </row>
        <row r="103">
          <cell r="A103" t="str">
            <v>FOR 40 FEET OFFCIE CONATINER REAPIRING C</v>
          </cell>
          <cell r="B103" t="str">
            <v/>
          </cell>
        </row>
        <row r="104">
          <cell r="A104" t="str">
            <v>DIESEL</v>
          </cell>
          <cell r="B104">
            <v>500000000</v>
          </cell>
        </row>
        <row r="105">
          <cell r="A105" t="str">
            <v>FOR HOTEL ROOM RENT CHARGES</v>
          </cell>
          <cell r="B105" t="str">
            <v/>
          </cell>
        </row>
        <row r="106">
          <cell r="A106" t="str">
            <v>HDPE-90MM,PN6, 63MM,ENLARGER,CLASS:PE100</v>
          </cell>
          <cell r="B106">
            <v>200030311</v>
          </cell>
        </row>
        <row r="107">
          <cell r="A107" t="str">
            <v>HDPE PIPE-200MM,PN-6,CLASS:PE-100,IS4984</v>
          </cell>
          <cell r="B107">
            <v>900007103</v>
          </cell>
        </row>
        <row r="108">
          <cell r="A108" t="str">
            <v>MDPE PIPE-20MM</v>
          </cell>
          <cell r="B108">
            <v>900007412</v>
          </cell>
        </row>
        <row r="109">
          <cell r="A109" t="str">
            <v>FOR KICHEN MATERIAL</v>
          </cell>
          <cell r="B109" t="str">
            <v/>
          </cell>
        </row>
        <row r="110">
          <cell r="A110" t="str">
            <v>SLUICE VALVE FIRE HYDRANT TYPE80MM,PN-10</v>
          </cell>
          <cell r="B110">
            <v>900007127</v>
          </cell>
        </row>
        <row r="111">
          <cell r="A111" t="str">
            <v>DOUBLE BALL AIR VALVE-50MM,PN-10</v>
          </cell>
          <cell r="B111">
            <v>900007136</v>
          </cell>
        </row>
        <row r="112">
          <cell r="A112" t="str">
            <v>DI SCOUR-80MM,PN-10</v>
          </cell>
          <cell r="B112">
            <v>900007408</v>
          </cell>
        </row>
        <row r="113">
          <cell r="A113" t="str">
            <v>PIPELINE @ RAJAPURKALAN (SADAR)</v>
          </cell>
          <cell r="B113" t="str">
            <v/>
          </cell>
        </row>
        <row r="114">
          <cell r="A114" t="str">
            <v>Pipeline works @ variyasamudra</v>
          </cell>
          <cell r="B114" t="str">
            <v/>
          </cell>
        </row>
        <row r="115">
          <cell r="A115" t="str">
            <v>Variatio Pipeline Works@ Nari</v>
          </cell>
          <cell r="B115" t="str">
            <v/>
          </cell>
        </row>
        <row r="116">
          <cell r="A116" t="str">
            <v>For Transporting charges</v>
          </cell>
          <cell r="B116" t="str">
            <v/>
          </cell>
        </row>
        <row r="117">
          <cell r="A117" t="str">
            <v>HDPE-125MM,PN6, 110MM Reducer PE100</v>
          </cell>
          <cell r="B117">
            <v>200032242</v>
          </cell>
        </row>
        <row r="118">
          <cell r="A118" t="str">
            <v>Pressure Release Valve  - 80mm dia</v>
          </cell>
          <cell r="B118">
            <v>900008551</v>
          </cell>
        </row>
        <row r="119">
          <cell r="A119" t="str">
            <v>DI SLUICE VALVE-200MM,PN-10,IS:780</v>
          </cell>
          <cell r="B119">
            <v>900007115</v>
          </cell>
        </row>
        <row r="120">
          <cell r="A120" t="str">
            <v>FOR PIPES UNLAODING CHARGES</v>
          </cell>
          <cell r="B120" t="str">
            <v/>
          </cell>
        </row>
        <row r="121">
          <cell r="A121" t="str">
            <v>HDPE BEND-140MM,PN-6,90DEG,CLASS:PE-100</v>
          </cell>
          <cell r="B121">
            <v>200030271</v>
          </cell>
        </row>
        <row r="122">
          <cell r="A122" t="str">
            <v>FOR PRINTING &amp; STATIONARY</v>
          </cell>
          <cell r="B122" t="str">
            <v/>
          </cell>
        </row>
        <row r="123">
          <cell r="A123" t="str">
            <v>HDPE 140mm X 140mm X 63mm PN6 TEE PE100</v>
          </cell>
          <cell r="B123">
            <v>200032213</v>
          </cell>
        </row>
        <row r="124">
          <cell r="A124" t="str">
            <v>FOR SPLIT AC SHIFTING</v>
          </cell>
          <cell r="B124" t="str">
            <v/>
          </cell>
        </row>
        <row r="125">
          <cell r="A125" t="str">
            <v>HDPE-140MM,PN6,125MM,ENLARGER,CL:PE100</v>
          </cell>
          <cell r="B125">
            <v>200030316</v>
          </cell>
        </row>
        <row r="126">
          <cell r="A126" t="str">
            <v>HDPE - Stub Bend - 140mm,PE100</v>
          </cell>
          <cell r="B126">
            <v>200032261</v>
          </cell>
        </row>
        <row r="127">
          <cell r="A127" t="str">
            <v>FOR OP UNIT &amp;COMPRESSOR SPARES</v>
          </cell>
          <cell r="B127" t="str">
            <v/>
          </cell>
        </row>
        <row r="128">
          <cell r="A128" t="str">
            <v>DI SLUICE VALVE-80MM,PN-10,IS:780</v>
          </cell>
          <cell r="B128">
            <v>900007111</v>
          </cell>
        </row>
        <row r="129">
          <cell r="A129" t="str">
            <v>DI SLUICE VALVE-100MM,PN-10,IS:780</v>
          </cell>
          <cell r="B129">
            <v>900007112</v>
          </cell>
        </row>
        <row r="130">
          <cell r="A130" t="str">
            <v>DI SLUICE VALVE-150MM,PN-10,IS:780</v>
          </cell>
          <cell r="B130">
            <v>900007114</v>
          </cell>
        </row>
        <row r="131">
          <cell r="A131" t="str">
            <v>Sluice Valve -250mm dia</v>
          </cell>
          <cell r="B131">
            <v>900008549</v>
          </cell>
        </row>
        <row r="132">
          <cell r="A132" t="str">
            <v>Double Ball Type Air valve - 80mm</v>
          </cell>
          <cell r="B132">
            <v>900008550</v>
          </cell>
        </row>
        <row r="133">
          <cell r="A133" t="str">
            <v>FOR COURIER CHARGES</v>
          </cell>
          <cell r="B133" t="str">
            <v/>
          </cell>
        </row>
        <row r="134">
          <cell r="A134" t="str">
            <v>HDPE 110mm X 110mm X 63mm PN6 TEE PE100</v>
          </cell>
          <cell r="B134">
            <v>200032205</v>
          </cell>
        </row>
        <row r="135">
          <cell r="A135" t="str">
            <v>HDPE-125MM,PN6, 90MM Reducer PE100</v>
          </cell>
          <cell r="B135">
            <v>200032240</v>
          </cell>
        </row>
        <row r="136">
          <cell r="A136" t="str">
            <v>HDPE-125MM,PN6, 63MM Reducer PE100</v>
          </cell>
          <cell r="B136">
            <v>200032241</v>
          </cell>
        </row>
        <row r="137">
          <cell r="A137" t="str">
            <v>HDPE-140MM,PN6,63MM,ENLARGER,CL:PE100</v>
          </cell>
          <cell r="B137">
            <v>200030320</v>
          </cell>
        </row>
        <row r="138">
          <cell r="A138" t="str">
            <v>HDPE 90mm X 90mm X 63mm, PN6 TEE PE100</v>
          </cell>
          <cell r="B138">
            <v>200032203</v>
          </cell>
        </row>
        <row r="139">
          <cell r="A139" t="str">
            <v>HDPE 110mm X 110mm X 75mm PN6 TEE PE100</v>
          </cell>
          <cell r="B139">
            <v>200032206</v>
          </cell>
        </row>
        <row r="140">
          <cell r="A140" t="str">
            <v>HDPE 110mm X 110mm X 90mm PN6 TEE PE100</v>
          </cell>
          <cell r="B140">
            <v>200032207</v>
          </cell>
        </row>
        <row r="141">
          <cell r="A141" t="str">
            <v>FOR STAFF MESS EXPENSE</v>
          </cell>
          <cell r="B141" t="str">
            <v/>
          </cell>
        </row>
        <row r="142">
          <cell r="A142" t="str">
            <v>FOR OP UNIT &amp; COMPRESSOR TOOLS</v>
          </cell>
          <cell r="B142" t="str">
            <v/>
          </cell>
        </row>
        <row r="143">
          <cell r="A143" t="str">
            <v>FOR 20 FEET OFFCIE CONATINER REAPIRING C</v>
          </cell>
          <cell r="B143" t="str">
            <v/>
          </cell>
        </row>
        <row r="144">
          <cell r="A144" t="str">
            <v>HDPE-160MM,PN6,63MM Reducer PE100</v>
          </cell>
          <cell r="B144">
            <v>200032247</v>
          </cell>
        </row>
        <row r="145">
          <cell r="A145" t="str">
            <v>Pipeline @ Fatuhabad (Babaganj)</v>
          </cell>
          <cell r="B145" t="str">
            <v/>
          </cell>
        </row>
        <row r="146">
          <cell r="A146" t="str">
            <v>HDPE 140mm X 140mm X 75mm PN6 TEE PE100</v>
          </cell>
          <cell r="B146">
            <v>200032214</v>
          </cell>
        </row>
        <row r="147">
          <cell r="A147" t="str">
            <v>FOR INTERNET EXP</v>
          </cell>
          <cell r="B147" t="str">
            <v/>
          </cell>
        </row>
        <row r="148">
          <cell r="A148" t="str">
            <v>HDPE-200MM,PN6,160MM,ENLARGER,CL:PE100</v>
          </cell>
          <cell r="B148">
            <v>200030328</v>
          </cell>
        </row>
        <row r="149">
          <cell r="A149" t="str">
            <v>Pipeline@TARDHA -PATTI</v>
          </cell>
          <cell r="B149" t="str">
            <v/>
          </cell>
        </row>
        <row r="150">
          <cell r="A150" t="str">
            <v>HDPE 160mm X 160mm  X 63mm PN6 TEE PE100</v>
          </cell>
          <cell r="B150">
            <v>200032217</v>
          </cell>
        </row>
        <row r="151">
          <cell r="A151" t="str">
            <v>HDPE 160mm X 160mm X 75mm PN6 TEE PE100</v>
          </cell>
          <cell r="B151">
            <v>200032218</v>
          </cell>
        </row>
        <row r="152">
          <cell r="A152" t="str">
            <v>Pipeliine @ Adhiya (Kunda)</v>
          </cell>
          <cell r="B152" t="str">
            <v/>
          </cell>
        </row>
        <row r="153">
          <cell r="A153" t="str">
            <v>FOR TRANSPORTATION CHARGES</v>
          </cell>
          <cell r="B153" t="str">
            <v/>
          </cell>
        </row>
        <row r="154">
          <cell r="A154" t="str">
            <v>HDPE-125MM,PN6, 75MM Reducer PE100</v>
          </cell>
          <cell r="B154">
            <v>200032239</v>
          </cell>
        </row>
        <row r="155">
          <cell r="A155" t="str">
            <v>HDPE125MM,PN6,4WAY CROSS FITTING,CLPE100</v>
          </cell>
          <cell r="B155">
            <v>200032584</v>
          </cell>
        </row>
        <row r="156">
          <cell r="A156" t="str">
            <v>HDPE-140MM,PN6, 75MM Reducer PE100</v>
          </cell>
          <cell r="B156">
            <v>200032243</v>
          </cell>
        </row>
        <row r="157">
          <cell r="A157" t="str">
            <v>DI SLUICE VALVE-125MM,PN-10,IS:780</v>
          </cell>
          <cell r="B157">
            <v>900007113</v>
          </cell>
        </row>
        <row r="158">
          <cell r="A158" t="str">
            <v>HDPE 140mm X 140mm X 110mm PN6 TEE PE100</v>
          </cell>
          <cell r="B158">
            <v>200032215</v>
          </cell>
        </row>
        <row r="159">
          <cell r="A159" t="str">
            <v>PP CLAMP SADDLE-75MM</v>
          </cell>
          <cell r="B159">
            <v>1200000425</v>
          </cell>
        </row>
        <row r="160">
          <cell r="A160" t="str">
            <v>FOR INTERNET CHARGES</v>
          </cell>
          <cell r="B160" t="str">
            <v/>
          </cell>
        </row>
        <row r="161">
          <cell r="A161" t="str">
            <v>Boundarywall @ Jhingur (Babaganj)</v>
          </cell>
          <cell r="B161" t="str">
            <v/>
          </cell>
        </row>
        <row r="162">
          <cell r="A162" t="str">
            <v>BIKE SERVICE 12%</v>
          </cell>
          <cell r="B162" t="str">
            <v/>
          </cell>
        </row>
        <row r="163">
          <cell r="A163" t="str">
            <v>GI PIPE-15MM</v>
          </cell>
          <cell r="B163">
            <v>900007413</v>
          </cell>
        </row>
        <row r="164">
          <cell r="A164" t="str">
            <v>GI SOCKET-15MM</v>
          </cell>
          <cell r="B164">
            <v>900007420</v>
          </cell>
        </row>
        <row r="165">
          <cell r="A165" t="str">
            <v>WALL MOUNT SADDLE GI PIPE-15MM</v>
          </cell>
          <cell r="B165">
            <v>900007422</v>
          </cell>
        </row>
        <row r="166">
          <cell r="A166" t="str">
            <v>G.I ELBOW 15 MM</v>
          </cell>
          <cell r="B166">
            <v>900007628</v>
          </cell>
        </row>
        <row r="167">
          <cell r="A167" t="str">
            <v>15MM GI NIPPLE - 0.3MTR LENGTH</v>
          </cell>
          <cell r="B167">
            <v>900008619</v>
          </cell>
        </row>
        <row r="168">
          <cell r="A168" t="str">
            <v>15MM GI NIPPLE - 0.5MTR LENGTH</v>
          </cell>
          <cell r="B168">
            <v>900008620</v>
          </cell>
        </row>
        <row r="169">
          <cell r="A169" t="str">
            <v>SERVICE 18%</v>
          </cell>
          <cell r="B169" t="str">
            <v/>
          </cell>
        </row>
        <row r="170">
          <cell r="A170" t="str">
            <v>FOR INTERNET CONNECTION</v>
          </cell>
          <cell r="B170" t="str">
            <v/>
          </cell>
        </row>
        <row r="171">
          <cell r="A171" t="str">
            <v>BIKE SERVICE 28%</v>
          </cell>
          <cell r="B171" t="str">
            <v/>
          </cell>
        </row>
        <row r="172">
          <cell r="A172" t="str">
            <v>HDPE-140MM,PN6,90MM,ENLARGER,CL:PE100</v>
          </cell>
          <cell r="B172">
            <v>200030317</v>
          </cell>
        </row>
        <row r="173">
          <cell r="A173" t="str">
            <v>HDPE-140X90X140MM,PN-6,R-TEE,CL:PE-100</v>
          </cell>
          <cell r="B173">
            <v>200030290</v>
          </cell>
        </row>
        <row r="174">
          <cell r="A174" t="str">
            <v>HDPE 160MM ,PN6 ,CROSS TEE ,CLASS:PE100</v>
          </cell>
          <cell r="B174">
            <v>200030306</v>
          </cell>
        </row>
        <row r="175">
          <cell r="A175" t="str">
            <v>HDPE 160mm X 160mm X 140mm PN6 TEE PE100</v>
          </cell>
          <cell r="B175">
            <v>200032221</v>
          </cell>
        </row>
        <row r="176">
          <cell r="A176" t="str">
            <v>HDPE-160MM,PN6,90MM Reducer PE100</v>
          </cell>
          <cell r="B176">
            <v>200032245</v>
          </cell>
        </row>
        <row r="177">
          <cell r="A177" t="str">
            <v>DESKTOP COMPUTER 4GB RAM 1TB HDD</v>
          </cell>
          <cell r="B177">
            <v>1300000049</v>
          </cell>
        </row>
        <row r="178">
          <cell r="A178" t="str">
            <v>LAPTOP DELL HDD 1TB RAM 8GB i3-8145 15.6</v>
          </cell>
          <cell r="B178">
            <v>1300000973</v>
          </cell>
        </row>
        <row r="179">
          <cell r="A179" t="str">
            <v>SAFETY HELMET WHITE</v>
          </cell>
          <cell r="B179">
            <v>200001078</v>
          </cell>
        </row>
        <row r="180">
          <cell r="A180" t="str">
            <v>SAFETY JACKET GREEN EXECUTIVE</v>
          </cell>
          <cell r="B180">
            <v>200023663</v>
          </cell>
        </row>
        <row r="181">
          <cell r="A181" t="str">
            <v>Pipeline@Raipur-Bihar</v>
          </cell>
          <cell r="B181" t="str">
            <v/>
          </cell>
        </row>
        <row r="182">
          <cell r="A182" t="str">
            <v>FOR ELECTRICLE WORK</v>
          </cell>
          <cell r="B182" t="str">
            <v/>
          </cell>
        </row>
        <row r="183">
          <cell r="A183" t="str">
            <v>DESKTOP COMPUTER 8GB RAM 1TB HDD</v>
          </cell>
          <cell r="B183">
            <v>1300000919</v>
          </cell>
        </row>
        <row r="184">
          <cell r="A184" t="str">
            <v>Pipeline @ Digaosi (Rampursangramgarh)</v>
          </cell>
          <cell r="B184" t="str">
            <v/>
          </cell>
        </row>
        <row r="185">
          <cell r="A185" t="str">
            <v>Pipeline @ Maharajpur (Bihar)</v>
          </cell>
          <cell r="B185" t="str">
            <v/>
          </cell>
        </row>
        <row r="186">
          <cell r="A186" t="str">
            <v>Pipeline works @ Saraybeerbhadra</v>
          </cell>
          <cell r="B186" t="str">
            <v/>
          </cell>
        </row>
        <row r="187">
          <cell r="A187" t="str">
            <v>CEILING FAN 48"</v>
          </cell>
          <cell r="B187">
            <v>1300000025</v>
          </cell>
        </row>
        <row r="188">
          <cell r="A188" t="str">
            <v>PVC FIBER HANDLE CHAIR</v>
          </cell>
          <cell r="B188">
            <v>1300000027</v>
          </cell>
        </row>
        <row r="189">
          <cell r="A189" t="str">
            <v>WOODEN COT 4' X 6'</v>
          </cell>
          <cell r="B189">
            <v>1300000214</v>
          </cell>
        </row>
        <row r="190">
          <cell r="A190" t="str">
            <v>M.S FLAT STRIP CENTER GUIDE-200X400X5MM</v>
          </cell>
          <cell r="B190">
            <v>900007181</v>
          </cell>
        </row>
        <row r="191">
          <cell r="A191" t="str">
            <v>AIR CONDITIONER SPLIT 1.5 T</v>
          </cell>
          <cell r="B191">
            <v>1300000007</v>
          </cell>
        </row>
        <row r="192">
          <cell r="A192" t="str">
            <v>STEEL ALMIRAH 6FT</v>
          </cell>
          <cell r="B192">
            <v>1300000033</v>
          </cell>
        </row>
        <row r="193">
          <cell r="A193" t="str">
            <v>GYSER RACOLD 15 LTR</v>
          </cell>
          <cell r="B193">
            <v>1300001122</v>
          </cell>
        </row>
        <row r="194">
          <cell r="A194" t="str">
            <v>SAFETY HELMET YELLOW</v>
          </cell>
          <cell r="B194">
            <v>200001074</v>
          </cell>
        </row>
        <row r="195">
          <cell r="A195" t="str">
            <v>SAFETY SHOE  7''</v>
          </cell>
          <cell r="B195">
            <v>200001102</v>
          </cell>
        </row>
        <row r="196">
          <cell r="A196" t="str">
            <v>SAFETY SHOE  9''</v>
          </cell>
          <cell r="B196">
            <v>200001104</v>
          </cell>
        </row>
        <row r="197">
          <cell r="A197" t="str">
            <v>SAFETY JACKETS ORANGE COTTON XLL SIZE</v>
          </cell>
          <cell r="B197">
            <v>200031530</v>
          </cell>
        </row>
        <row r="198">
          <cell r="A198" t="str">
            <v>FOR WELFATE STAFF EXP</v>
          </cell>
          <cell r="B198" t="str">
            <v/>
          </cell>
        </row>
        <row r="199">
          <cell r="A199" t="str">
            <v>HDPE PIPE-250MM,PN-6,CLASS:PE-100,IS4984</v>
          </cell>
          <cell r="B199">
            <v>1200000256</v>
          </cell>
        </row>
        <row r="200">
          <cell r="A200" t="str">
            <v>HDPE-200MM,PN6,63MM,ENLARGER,CLASS:PE100</v>
          </cell>
          <cell r="B200">
            <v>200030327</v>
          </cell>
        </row>
        <row r="201">
          <cell r="A201" t="str">
            <v>HDPE 125mm X 125mm X 63mm PN6 TEE PE100</v>
          </cell>
          <cell r="B201">
            <v>200032208</v>
          </cell>
        </row>
        <row r="202">
          <cell r="A202" t="str">
            <v>TUBE WELL SUPPORT H FRAME BORE-500MM</v>
          </cell>
          <cell r="B202">
            <v>1200000420</v>
          </cell>
        </row>
        <row r="203">
          <cell r="A203" t="str">
            <v>HDPE-90MM,PN6,END CAP,CLASS:PE100</v>
          </cell>
          <cell r="B203">
            <v>200030279</v>
          </cell>
        </row>
        <row r="204">
          <cell r="A204" t="str">
            <v>HDPE BEND-75MM,PN-6,90DEG,CLASS:PE-100</v>
          </cell>
          <cell r="B204">
            <v>200030267</v>
          </cell>
        </row>
        <row r="205">
          <cell r="A205" t="str">
            <v>HDPE BEND-110MM,PN-6,90DEG,CLASS:PE-100</v>
          </cell>
          <cell r="B205">
            <v>200030269</v>
          </cell>
        </row>
        <row r="206">
          <cell r="A206" t="str">
            <v>HDPE BEND-125MM,PN-6,90DEG,CLASS:PE-100</v>
          </cell>
          <cell r="B206">
            <v>200030270</v>
          </cell>
        </row>
        <row r="207">
          <cell r="A207" t="str">
            <v>HDPE BEND-160MM,PN-6,90DEG,CLASS:PE-100</v>
          </cell>
          <cell r="B207">
            <v>200030272</v>
          </cell>
        </row>
        <row r="208">
          <cell r="A208" t="str">
            <v>HDPE BEND-200MM,PN-6,90DEG,CLASS:PE-100</v>
          </cell>
          <cell r="B208">
            <v>200030274</v>
          </cell>
        </row>
        <row r="209">
          <cell r="A209" t="str">
            <v>HDPE 200X200X200 MM, PN-6, R-TEE, CLASS:</v>
          </cell>
          <cell r="B209">
            <v>200030300</v>
          </cell>
        </row>
        <row r="210">
          <cell r="A210" t="str">
            <v>HDPE-110MM,PN6,75MM,ENLARGER,CLASS:PE100</v>
          </cell>
          <cell r="B210">
            <v>200030312</v>
          </cell>
        </row>
        <row r="211">
          <cell r="A211" t="str">
            <v>HDPE-200MM,PN6,140MM,ENLARGER,CL:PE100</v>
          </cell>
          <cell r="B211">
            <v>200030325</v>
          </cell>
        </row>
        <row r="212">
          <cell r="A212" t="str">
            <v>HDPE-200MM,PN6,90MM,ENLARGER,CLASS:PE100</v>
          </cell>
          <cell r="B212">
            <v>200030326</v>
          </cell>
        </row>
        <row r="213">
          <cell r="A213" t="str">
            <v>HDPE 75mm X 75mm X 63mm PN6 TEE PE100</v>
          </cell>
          <cell r="B213">
            <v>200032202</v>
          </cell>
        </row>
        <row r="214">
          <cell r="A214" t="str">
            <v>HDPE 90mm X 90mm X 75mm PN6 TEE PE100</v>
          </cell>
          <cell r="B214">
            <v>200032204</v>
          </cell>
        </row>
        <row r="215">
          <cell r="A215" t="str">
            <v>HDPE 125mm X 125mm X 125mm PN6 TEE PE100</v>
          </cell>
          <cell r="B215">
            <v>200032212</v>
          </cell>
        </row>
        <row r="216">
          <cell r="A216" t="str">
            <v>HDPE-200MM,PN6,110MM Reducer PE100</v>
          </cell>
          <cell r="B216">
            <v>200032248</v>
          </cell>
        </row>
        <row r="217">
          <cell r="A217" t="str">
            <v>HDPE-200MM,PN6,75MM Reducer PE100</v>
          </cell>
          <cell r="B217">
            <v>200032249</v>
          </cell>
        </row>
        <row r="218">
          <cell r="A218" t="str">
            <v>HDPE - Stub Bend - 50mm,PE100</v>
          </cell>
          <cell r="B218">
            <v>200032256</v>
          </cell>
        </row>
        <row r="219">
          <cell r="A219" t="str">
            <v>HDPE - Stub Bend - 75mm,PE100</v>
          </cell>
          <cell r="B219">
            <v>200032258</v>
          </cell>
        </row>
        <row r="220">
          <cell r="A220" t="str">
            <v>HDPE - Stub Bend - 90mm,PE100</v>
          </cell>
          <cell r="B220">
            <v>200032259</v>
          </cell>
        </row>
        <row r="221">
          <cell r="A221" t="str">
            <v>HDPE - Stub Bend - 110mm,PE100</v>
          </cell>
          <cell r="B221">
            <v>200032260</v>
          </cell>
        </row>
        <row r="222">
          <cell r="A222" t="str">
            <v>HDPE - Stub Bend - 160mm,PE100</v>
          </cell>
          <cell r="B222">
            <v>200032262</v>
          </cell>
        </row>
        <row r="223">
          <cell r="A223" t="str">
            <v>HDPE - Stub Bend - 200mm,PE100</v>
          </cell>
          <cell r="B223">
            <v>200032264</v>
          </cell>
        </row>
        <row r="224">
          <cell r="A224" t="str">
            <v>HDPE - STUB BEND - 125MM,PE100</v>
          </cell>
          <cell r="B224">
            <v>200032576</v>
          </cell>
        </row>
        <row r="225">
          <cell r="A225" t="str">
            <v>DANGER OR CAUTION TAPE</v>
          </cell>
          <cell r="B225">
            <v>200019916</v>
          </cell>
        </row>
        <row r="226">
          <cell r="A226" t="str">
            <v>ESR @ Jasholi &amp; Kushahilpur (Kunda)</v>
          </cell>
          <cell r="B226" t="str">
            <v/>
          </cell>
        </row>
        <row r="227">
          <cell r="A227" t="str">
            <v>GI Pipe Cutting &amp; Threading Works</v>
          </cell>
          <cell r="B227" t="str">
            <v/>
          </cell>
        </row>
        <row r="228">
          <cell r="A228" t="str">
            <v>Pipeline Works@Atarsand &amp; Parsupur (P-3)</v>
          </cell>
          <cell r="B228" t="str">
            <v/>
          </cell>
        </row>
        <row r="229">
          <cell r="A229" t="str">
            <v>SAFETY SHOE  8''</v>
          </cell>
          <cell r="B229">
            <v>200001103</v>
          </cell>
        </row>
        <row r="230">
          <cell r="A230" t="str">
            <v>ESR @ Chausa (Kunda)</v>
          </cell>
          <cell r="B230" t="str">
            <v/>
          </cell>
        </row>
        <row r="231">
          <cell r="A231" t="str">
            <v>TUBE WELL SUPPORT H FRAME BORE-500MM</v>
          </cell>
          <cell r="B231">
            <v>1200000336</v>
          </cell>
        </row>
        <row r="232">
          <cell r="A232" t="str">
            <v>SAFETY SHOE 6" FOR STAFF</v>
          </cell>
          <cell r="B232">
            <v>200003560</v>
          </cell>
        </row>
        <row r="233">
          <cell r="A233" t="str">
            <v>SLUICE VALVE FIRE HYDRANT TYPE80MM,PN-10</v>
          </cell>
          <cell r="B233">
            <v>1200000279</v>
          </cell>
        </row>
        <row r="234">
          <cell r="A234" t="str">
            <v>PP CLAMP SADLLE-110MM</v>
          </cell>
          <cell r="B234">
            <v>1200000412</v>
          </cell>
        </row>
        <row r="235">
          <cell r="A235" t="str">
            <v>PP CLAMP SADDLE-140MM</v>
          </cell>
          <cell r="B235">
            <v>1200000426</v>
          </cell>
        </row>
        <row r="236">
          <cell r="A236" t="str">
            <v>PP CLAMP SADDLE-160MM</v>
          </cell>
          <cell r="B236">
            <v>1200000427</v>
          </cell>
        </row>
        <row r="237">
          <cell r="A237" t="str">
            <v>PP CLAMP SADDLE-200MM</v>
          </cell>
          <cell r="B237">
            <v>1200000429</v>
          </cell>
        </row>
        <row r="238">
          <cell r="A238" t="str">
            <v>PP CLAMP SADDLE 125MM WITH M8 FASTNERS</v>
          </cell>
          <cell r="B238">
            <v>1200000449</v>
          </cell>
        </row>
        <row r="239">
          <cell r="A239" t="str">
            <v>DI SLUICE VALVE-200MM,PN-10,IS:780</v>
          </cell>
          <cell r="B239">
            <v>1200000455</v>
          </cell>
        </row>
        <row r="240">
          <cell r="A240" t="str">
            <v>DI SLUICE VALVE-150MM,PN-10,IS:780</v>
          </cell>
          <cell r="B240">
            <v>1200000456</v>
          </cell>
        </row>
        <row r="241">
          <cell r="A241" t="str">
            <v>DI SLUICE VALVE-125MM,PN-10,IS:780</v>
          </cell>
          <cell r="B241">
            <v>1200000457</v>
          </cell>
        </row>
        <row r="242">
          <cell r="A242" t="str">
            <v>DI SLUICE VALVE-100MM,PN-10,IS:780</v>
          </cell>
          <cell r="B242">
            <v>1200000458</v>
          </cell>
        </row>
        <row r="243">
          <cell r="A243" t="str">
            <v>DI SLUICE VALVE-80MM,PN-10,IS:780</v>
          </cell>
          <cell r="B243">
            <v>1200000459</v>
          </cell>
        </row>
        <row r="244">
          <cell r="A244" t="str">
            <v>Pipeline works @ Tarapur (Lalganj)</v>
          </cell>
          <cell r="B244" t="str">
            <v/>
          </cell>
        </row>
        <row r="245">
          <cell r="A245" t="str">
            <v>M.S RING-300MM X 12MM, GROOVE</v>
          </cell>
          <cell r="B245">
            <v>1200000327</v>
          </cell>
        </row>
        <row r="246">
          <cell r="A246" t="str">
            <v>M.S CLAMPS Ø200MM.</v>
          </cell>
          <cell r="B246">
            <v>1200000237</v>
          </cell>
        </row>
        <row r="247">
          <cell r="A247" t="str">
            <v>M.S PIPE-200NB</v>
          </cell>
          <cell r="B247">
            <v>1200000241</v>
          </cell>
        </row>
        <row r="248">
          <cell r="A248" t="str">
            <v>BAIL PLUG-150MMX12MM+M.S U HOOK,IS:2800</v>
          </cell>
          <cell r="B248">
            <v>1200000322</v>
          </cell>
        </row>
        <row r="249">
          <cell r="A249" t="str">
            <v>M.S REDUCER-150MMX200MMX12MM,IS:2800/226</v>
          </cell>
          <cell r="B249">
            <v>1200000326</v>
          </cell>
        </row>
        <row r="250">
          <cell r="A250" t="str">
            <v>M.S RING-200MM X 12MM, GROOVE</v>
          </cell>
          <cell r="B250">
            <v>1200000328</v>
          </cell>
        </row>
        <row r="251">
          <cell r="A251" t="str">
            <v>M.S FLAT STRIP CENTER GUIDE-150X350X5MM</v>
          </cell>
          <cell r="B251">
            <v>1200000330</v>
          </cell>
        </row>
        <row r="252">
          <cell r="A252" t="str">
            <v>WELL CAP-200MM WITH HANDLE,IS:2800/226</v>
          </cell>
          <cell r="B252">
            <v>1200000339</v>
          </cell>
        </row>
        <row r="253">
          <cell r="A253" t="str">
            <v>MS RING FOR BLIND PIPE150MM,IS:2800/226</v>
          </cell>
          <cell r="B253">
            <v>1200000342</v>
          </cell>
        </row>
        <row r="254">
          <cell r="A254" t="str">
            <v>M.S PIPE-150NB X 5MM THK. ERW</v>
          </cell>
          <cell r="B254">
            <v>1200000421</v>
          </cell>
        </row>
        <row r="255">
          <cell r="A255" t="str">
            <v>Pipeline @ Goghar (Babaganj)</v>
          </cell>
          <cell r="B255" t="str">
            <v/>
          </cell>
        </row>
        <row r="256">
          <cell r="A256" t="str">
            <v>PIPELINE@ARJUNPUR&amp;MADHUKARPUR(Rampursan)</v>
          </cell>
          <cell r="B256" t="str">
            <v/>
          </cell>
        </row>
        <row r="257">
          <cell r="A257" t="str">
            <v>Pipeline @ Batauli (Rampursangramgarh)</v>
          </cell>
          <cell r="B257" t="str">
            <v/>
          </cell>
        </row>
        <row r="258">
          <cell r="A258" t="str">
            <v>Pipeline @ PureChhatu(Rampursangramgarh)</v>
          </cell>
          <cell r="B258" t="str">
            <v/>
          </cell>
        </row>
        <row r="259">
          <cell r="A259" t="str">
            <v>Variation @ Batauli_Rampursangramgarh</v>
          </cell>
          <cell r="B259" t="str">
            <v/>
          </cell>
        </row>
        <row r="260">
          <cell r="A260" t="str">
            <v>M.S PIPE-300MM X 7.1MM,ERW,IS:4270</v>
          </cell>
          <cell r="B260">
            <v>1200000319</v>
          </cell>
        </row>
        <row r="261">
          <cell r="A261" t="str">
            <v>TUBE WELL SUPPORT H FRAME BORE DIA 600MM</v>
          </cell>
          <cell r="B261">
            <v>1200000346</v>
          </cell>
        </row>
        <row r="262">
          <cell r="A262" t="str">
            <v>MS PIPE-200MM,ERW,SLOTTED,IS:8110</v>
          </cell>
          <cell r="B262">
            <v>1200000259</v>
          </cell>
        </row>
        <row r="263">
          <cell r="A263" t="str">
            <v>FOR JCB WORKING CHARGES</v>
          </cell>
          <cell r="B263" t="str">
            <v/>
          </cell>
        </row>
        <row r="264">
          <cell r="A264" t="str">
            <v>HDPE 75MM ,PN6 ,CROSS TEE ,CLASS:PE100</v>
          </cell>
          <cell r="B264">
            <v>200030302</v>
          </cell>
        </row>
        <row r="265">
          <cell r="A265" t="str">
            <v>M.S FLAT STRIP CENTER GUIDE-200X400X5MM</v>
          </cell>
          <cell r="B265">
            <v>1200000331</v>
          </cell>
        </row>
        <row r="266">
          <cell r="A266" t="str">
            <v>SERVICE 28%</v>
          </cell>
          <cell r="B266" t="str">
            <v/>
          </cell>
        </row>
        <row r="267">
          <cell r="A267" t="str">
            <v>MS PIPE-300MM,ERW,SLOTTED,IS:8110</v>
          </cell>
          <cell r="B267">
            <v>1200000260</v>
          </cell>
        </row>
        <row r="268">
          <cell r="A268" t="str">
            <v>PIPELINE @ HOSIYARPUR (BABA BHELKHARNATH</v>
          </cell>
          <cell r="B268" t="str">
            <v/>
          </cell>
        </row>
        <row r="269">
          <cell r="A269" t="str">
            <v>Pipeline @ Gogaer (Bihar)</v>
          </cell>
          <cell r="B269" t="str">
            <v/>
          </cell>
        </row>
        <row r="270">
          <cell r="A270" t="str">
            <v>Pipeline @ Siya (Bihar)</v>
          </cell>
          <cell r="B270" t="str">
            <v/>
          </cell>
        </row>
        <row r="271">
          <cell r="A271" t="str">
            <v>Pipeline @ Kherapurechemi &amp; Purebasantra</v>
          </cell>
          <cell r="B271" t="str">
            <v/>
          </cell>
        </row>
        <row r="272">
          <cell r="A272" t="str">
            <v>BIKE SERVICE</v>
          </cell>
          <cell r="B272" t="str">
            <v/>
          </cell>
        </row>
        <row r="273">
          <cell r="A273" t="str">
            <v>Pipeline @Gujwar &amp; SarayChhata(Babaganj)</v>
          </cell>
          <cell r="B273" t="str">
            <v/>
          </cell>
        </row>
        <row r="274">
          <cell r="A274" t="str">
            <v>M.S CLAMP-300MM IS:2800/26</v>
          </cell>
          <cell r="B274">
            <v>1200000337</v>
          </cell>
        </row>
        <row r="275">
          <cell r="A275" t="str">
            <v>WELL CAP-300MM WITH HANDLE,IS:2800/226</v>
          </cell>
          <cell r="B275">
            <v>1200000338</v>
          </cell>
        </row>
        <row r="276">
          <cell r="A276" t="str">
            <v>LEVEL TRANSMITTER HYDROSTATIC:0-6000MM</v>
          </cell>
          <cell r="B276">
            <v>1200000479</v>
          </cell>
        </row>
        <row r="277">
          <cell r="A277" t="str">
            <v>300MM MS BAIL PLUG IS 2800</v>
          </cell>
          <cell r="B277">
            <v>1200000480</v>
          </cell>
        </row>
        <row r="278">
          <cell r="A278" t="str">
            <v>12.5 HP 3  PH SUBMERSIBLE PUMP</v>
          </cell>
          <cell r="B278">
            <v>1200000483</v>
          </cell>
        </row>
        <row r="279">
          <cell r="A279" t="str">
            <v>PRESSURE TRANSMITTER (0 - 10KG)</v>
          </cell>
          <cell r="B279">
            <v>1200000487</v>
          </cell>
        </row>
        <row r="280">
          <cell r="A280" t="str">
            <v>400W MONO PERC SOLAR MODULES</v>
          </cell>
          <cell r="B280">
            <v>1200000555</v>
          </cell>
        </row>
        <row r="281">
          <cell r="A281" t="str">
            <v>ELECTROMAGNETIC FLOWMETER-100MM</v>
          </cell>
          <cell r="B281">
            <v>1200000556</v>
          </cell>
        </row>
        <row r="282">
          <cell r="A282" t="str">
            <v>M.S REDUCER-300MMX200MMX12MM,IS:2800/226</v>
          </cell>
          <cell r="B282">
            <v>1200000325</v>
          </cell>
        </row>
        <row r="283">
          <cell r="A283" t="str">
            <v>BAIL PLUG-200MM X12MM+M.S U HOOK,IS:2800</v>
          </cell>
          <cell r="B283">
            <v>1200000323</v>
          </cell>
        </row>
        <row r="284">
          <cell r="A284" t="str">
            <v>Pipeline @ Kushildiha (Kunda)</v>
          </cell>
          <cell r="B284" t="str">
            <v/>
          </cell>
        </row>
        <row r="285">
          <cell r="A285" t="str">
            <v>Pipeline @ Saraykirat (Kunda)</v>
          </cell>
          <cell r="B285" t="str">
            <v/>
          </cell>
        </row>
        <row r="286">
          <cell r="A286" t="str">
            <v>Pipeline @ Rampur Bela (Patti)</v>
          </cell>
          <cell r="B286" t="str">
            <v/>
          </cell>
        </row>
        <row r="287">
          <cell r="A287" t="str">
            <v>Pipeline @ Kanpamandhupur_Bababelkarnath</v>
          </cell>
          <cell r="B287" t="str">
            <v/>
          </cell>
        </row>
        <row r="288">
          <cell r="A288" t="str">
            <v>Variat PIPELINE@Galgali &amp;Tarapur Kandai</v>
          </cell>
          <cell r="B288" t="str">
            <v/>
          </cell>
        </row>
        <row r="289">
          <cell r="A289" t="str">
            <v>DI CHECK VALVE-80MM,PN-16</v>
          </cell>
          <cell r="B289">
            <v>900007202</v>
          </cell>
        </row>
        <row r="290">
          <cell r="A290" t="str">
            <v>LEVEL TRANSMITTER HYDROSTATIC:0-6000MM</v>
          </cell>
          <cell r="B290">
            <v>900008005</v>
          </cell>
        </row>
        <row r="291">
          <cell r="A291" t="str">
            <v>12.5 HP 3  PH SUBMERSIBLE PUMP</v>
          </cell>
          <cell r="B291">
            <v>900009062</v>
          </cell>
        </row>
        <row r="292">
          <cell r="A292" t="str">
            <v>400W MONO PERC SOLAR MODULES</v>
          </cell>
          <cell r="B292">
            <v>900009117</v>
          </cell>
        </row>
        <row r="293">
          <cell r="A293" t="str">
            <v>100MM ELECTRO MAGNETIC FLOW METERS</v>
          </cell>
          <cell r="B293">
            <v>900009147</v>
          </cell>
        </row>
        <row r="294">
          <cell r="A294" t="str">
            <v>PRESSURE TRANSMITTER (0 - 10KG)</v>
          </cell>
          <cell r="B294">
            <v>900009148</v>
          </cell>
        </row>
        <row r="295">
          <cell r="A295" t="str">
            <v>ELECTRONIC TYPE CHLORINATING SYSTEM</v>
          </cell>
          <cell r="B295">
            <v>900008649</v>
          </cell>
        </row>
        <row r="296">
          <cell r="A296" t="str">
            <v>OP UNIT-1CU SEC UP TO 30 MTR</v>
          </cell>
          <cell r="B296">
            <v>1300001470</v>
          </cell>
        </row>
        <row r="297">
          <cell r="A297" t="str">
            <v>Pipeline @ Alipur (Rampursangramgarh)</v>
          </cell>
          <cell r="B297" t="str">
            <v/>
          </cell>
        </row>
        <row r="298">
          <cell r="A298" t="str">
            <v>Pipeline @ Bharatpur (Rampursangramgarh</v>
          </cell>
          <cell r="B298" t="str">
            <v/>
          </cell>
        </row>
        <row r="299">
          <cell r="A299" t="str">
            <v>Pipeline @ Birbhadrapur (Rampursangram</v>
          </cell>
          <cell r="B299" t="str">
            <v/>
          </cell>
        </row>
        <row r="300">
          <cell r="A300" t="str">
            <v>Pipeline work @ Narayanpur (Rampursangra</v>
          </cell>
          <cell r="B300" t="str">
            <v/>
          </cell>
        </row>
        <row r="301">
          <cell r="A301" t="str">
            <v>DI SCOUR-80MM,PN-10</v>
          </cell>
          <cell r="B301">
            <v>1200000460</v>
          </cell>
        </row>
        <row r="302">
          <cell r="A302" t="str">
            <v>DI SCOUR-100MM,PN-10</v>
          </cell>
          <cell r="B302">
            <v>1200000461</v>
          </cell>
        </row>
        <row r="303">
          <cell r="A303" t="str">
            <v>DOUBLE BALL AIR VALVE-50MM,PN-10</v>
          </cell>
          <cell r="B303">
            <v>1200000462</v>
          </cell>
        </row>
        <row r="304">
          <cell r="A304" t="str">
            <v>DOUBLE BALL TYPE AIR VALVE - 80MM</v>
          </cell>
          <cell r="B304">
            <v>1200000463</v>
          </cell>
        </row>
        <row r="305">
          <cell r="A305" t="str">
            <v>PRESSURE RELEASE VALVE  - 80MM DIA</v>
          </cell>
          <cell r="B305">
            <v>1200000464</v>
          </cell>
        </row>
        <row r="306">
          <cell r="A306" t="str">
            <v>PRESSURE RELEASE VALVE - 100MM DIA</v>
          </cell>
          <cell r="B306">
            <v>1200000465</v>
          </cell>
        </row>
        <row r="307">
          <cell r="A307" t="str">
            <v>Pipeline works@Atarsand &amp; Parsupur (P-1)</v>
          </cell>
          <cell r="B307" t="str">
            <v/>
          </cell>
        </row>
        <row r="308">
          <cell r="A308" t="str">
            <v>Center guide for 300mm ø TW Assembly</v>
          </cell>
          <cell r="B308">
            <v>900008659</v>
          </cell>
        </row>
        <row r="309">
          <cell r="A309" t="str">
            <v>Pipeline @ Bahorikpur (Babaganj)</v>
          </cell>
          <cell r="B309" t="str">
            <v/>
          </cell>
        </row>
        <row r="310">
          <cell r="A310" t="str">
            <v>BAIL PLUG-200MM X12MM+M.S U HOOK,IS:2800</v>
          </cell>
          <cell r="B310">
            <v>900007173</v>
          </cell>
        </row>
        <row r="311">
          <cell r="A311" t="str">
            <v>DI CHECK VALVE-100MM,PN-16</v>
          </cell>
          <cell r="B311">
            <v>900007203</v>
          </cell>
        </row>
        <row r="312">
          <cell r="A312" t="str">
            <v>DI CHECK VALVE-150MM,PN-16</v>
          </cell>
          <cell r="B312">
            <v>900007204</v>
          </cell>
        </row>
        <row r="313">
          <cell r="A313" t="str">
            <v>Pipeline works @ Asnava (sngpr)</v>
          </cell>
          <cell r="B313" t="str">
            <v/>
          </cell>
        </row>
        <row r="314">
          <cell r="A314" t="str">
            <v>Pipeline works @ Bariiyasamudra</v>
          </cell>
          <cell r="B314" t="str">
            <v/>
          </cell>
        </row>
        <row r="315">
          <cell r="A315" t="str">
            <v>Pipeline works @ Bhaesana (Babaganj)</v>
          </cell>
          <cell r="B315" t="str">
            <v/>
          </cell>
        </row>
        <row r="316">
          <cell r="A316" t="str">
            <v>Variation @ Aasanava_Sangipur</v>
          </cell>
          <cell r="B316" t="str">
            <v/>
          </cell>
        </row>
        <row r="317">
          <cell r="A317" t="str">
            <v>M.S PIPE-150NB X 5.4MM THK,SLOTTED</v>
          </cell>
          <cell r="B317">
            <v>1200000422</v>
          </cell>
        </row>
        <row r="318">
          <cell r="A318" t="str">
            <v>7.5 HP 3  PH SUBMERSIBLE PUMP</v>
          </cell>
          <cell r="B318">
            <v>1200000481</v>
          </cell>
        </row>
        <row r="319">
          <cell r="A319" t="str">
            <v>10 HP 3  PH SUBMERSIBLE PUMP</v>
          </cell>
          <cell r="B319">
            <v>1200000482</v>
          </cell>
        </row>
        <row r="320">
          <cell r="A320" t="str">
            <v>15 HP 3  PH SUBMERSIBLE PUMP</v>
          </cell>
          <cell r="B320">
            <v>1200000484</v>
          </cell>
        </row>
        <row r="321">
          <cell r="A321" t="str">
            <v>17.5HP 3  PH SUBMERSIBLE PUMP</v>
          </cell>
          <cell r="B321">
            <v>900009064</v>
          </cell>
        </row>
        <row r="322">
          <cell r="A322" t="str">
            <v>DI SLUICE VALVE-80MM,PN-10,IS:780</v>
          </cell>
          <cell r="B322">
            <v>1200000263</v>
          </cell>
        </row>
        <row r="323">
          <cell r="A323" t="str">
            <v>DI SLUICE VALVE-125MM,PN-10,IS:780</v>
          </cell>
          <cell r="B323">
            <v>1200000265</v>
          </cell>
        </row>
        <row r="324">
          <cell r="A324" t="str">
            <v>DI SLUICE VALVE-150MM,PN-10,IS:780</v>
          </cell>
          <cell r="B324">
            <v>1200000266</v>
          </cell>
        </row>
        <row r="325">
          <cell r="A325" t="str">
            <v>Pipeline @ Belha (Lalganj)</v>
          </cell>
          <cell r="B325" t="str">
            <v/>
          </cell>
        </row>
        <row r="326">
          <cell r="A326" t="str">
            <v>ERT Test for water pipe lin</v>
          </cell>
          <cell r="B326" t="str">
            <v/>
          </cell>
        </row>
        <row r="327">
          <cell r="A327" t="str">
            <v>DI SCOUR-100MM,PN-10</v>
          </cell>
          <cell r="B327">
            <v>900007409</v>
          </cell>
        </row>
        <row r="328">
          <cell r="A328" t="str">
            <v>Pressure Release Valve - 100mm dia</v>
          </cell>
          <cell r="B328">
            <v>900008552</v>
          </cell>
        </row>
        <row r="329">
          <cell r="A329" t="str">
            <v>DI SLUICE VALVE-100MM,PN-10,IS:780</v>
          </cell>
          <cell r="B329">
            <v>1200000264</v>
          </cell>
        </row>
        <row r="330">
          <cell r="A330" t="str">
            <v>DOUBLE BALL AIR VALVE-50MM,PN-10</v>
          </cell>
          <cell r="B330">
            <v>1200000288</v>
          </cell>
        </row>
        <row r="331">
          <cell r="A331" t="str">
            <v>Prov Serv for Survey, DPR forPrayagraj</v>
          </cell>
          <cell r="B331" t="str">
            <v/>
          </cell>
        </row>
        <row r="332">
          <cell r="A332" t="str">
            <v>Pipeline@Kanyaeyadullapur&amp;Harna(Rmpsng)</v>
          </cell>
          <cell r="B332" t="str">
            <v/>
          </cell>
        </row>
        <row r="333">
          <cell r="A333" t="str">
            <v>DI SCOUR-100MM,PN-10</v>
          </cell>
          <cell r="B333">
            <v>1200000405</v>
          </cell>
        </row>
        <row r="334">
          <cell r="A334" t="str">
            <v>TW@Hosiyarpur_Bababelkarnath dham</v>
          </cell>
          <cell r="B334" t="str">
            <v/>
          </cell>
        </row>
        <row r="335">
          <cell r="A335" t="str">
            <v>HDPE Branch TEE 140mm X 140mm X 125mm</v>
          </cell>
          <cell r="B335">
            <v>200032216</v>
          </cell>
        </row>
        <row r="336">
          <cell r="A336" t="str">
            <v>TW@Badanpur&amp;Teuanga_sadar</v>
          </cell>
          <cell r="B336" t="str">
            <v/>
          </cell>
        </row>
        <row r="337">
          <cell r="A337" t="str">
            <v>TW@KHMPUR &amp; SARAY DALILi_sadar &amp; Bababel</v>
          </cell>
          <cell r="B337" t="str">
            <v/>
          </cell>
        </row>
        <row r="338">
          <cell r="A338" t="str">
            <v>DI SCOUR-80MM,PN-10</v>
          </cell>
          <cell r="B338">
            <v>1200000404</v>
          </cell>
        </row>
        <row r="339">
          <cell r="A339" t="str">
            <v>Pipeline Works @Pure Vansi,Block-Lalganj</v>
          </cell>
          <cell r="B339" t="str">
            <v/>
          </cell>
        </row>
        <row r="340">
          <cell r="A340" t="str">
            <v>TW@Koni &amp; Salhipur Kanjhas _Mangraura</v>
          </cell>
          <cell r="B340" t="str">
            <v/>
          </cell>
        </row>
        <row r="341">
          <cell r="A341" t="str">
            <v>TW@Pattikachera&amp;Ahadibihad_ Sangipur</v>
          </cell>
          <cell r="B341" t="str">
            <v/>
          </cell>
        </row>
        <row r="342">
          <cell r="A342" t="str">
            <v>TW@Usmanpur _Sangipur</v>
          </cell>
          <cell r="B342" t="str">
            <v/>
          </cell>
        </row>
        <row r="343">
          <cell r="A343" t="str">
            <v>Pipeline Work @ Kukuvar (Patti)</v>
          </cell>
          <cell r="B343" t="str">
            <v/>
          </cell>
        </row>
        <row r="344">
          <cell r="A344" t="str">
            <v>Pipeline at Kohraov,B-Patti</v>
          </cell>
          <cell r="B344" t="str">
            <v/>
          </cell>
        </row>
        <row r="345">
          <cell r="A345" t="str">
            <v>TW@Atroramipur_Turkoli B-Aaspurdevsaraa</v>
          </cell>
          <cell r="B345" t="str">
            <v/>
          </cell>
        </row>
        <row r="346">
          <cell r="A346" t="str">
            <v>Pipeline @ Pure Jodha(Rampursangramgarh)</v>
          </cell>
          <cell r="B346" t="str">
            <v/>
          </cell>
        </row>
        <row r="347">
          <cell r="A347" t="str">
            <v>Pipeline @ Majhilgaon (Kunda) P-2</v>
          </cell>
          <cell r="B347" t="str">
            <v/>
          </cell>
        </row>
        <row r="348">
          <cell r="A348" t="str">
            <v>Pipeline @ Shahpur uprahar(Kunda)</v>
          </cell>
          <cell r="B348" t="str">
            <v/>
          </cell>
        </row>
        <row r="349">
          <cell r="A349" t="str">
            <v>ESR @ Ashapur &amp; Chaubeypur(Sandwachandri</v>
          </cell>
          <cell r="B349" t="str">
            <v/>
          </cell>
        </row>
        <row r="350">
          <cell r="A350" t="str">
            <v>ESR @ Sakra (Mangraura)</v>
          </cell>
          <cell r="B350" t="str">
            <v/>
          </cell>
        </row>
        <row r="351">
          <cell r="A351" t="str">
            <v>Pipeline @ Janvamau (Kalakankar)</v>
          </cell>
          <cell r="B351" t="str">
            <v/>
          </cell>
        </row>
        <row r="352">
          <cell r="A352" t="str">
            <v>TW@Rohada&amp;Delhupur&amp;Kalapur _Lalganj</v>
          </cell>
          <cell r="B352" t="str">
            <v/>
          </cell>
        </row>
        <row r="353">
          <cell r="A353" t="str">
            <v>TW@Sarai Makai_Laxmanpur</v>
          </cell>
          <cell r="B353" t="str">
            <v/>
          </cell>
        </row>
        <row r="354">
          <cell r="A354" t="str">
            <v>TW@Medavan(Failed)(Lalganj)</v>
          </cell>
          <cell r="B354" t="str">
            <v/>
          </cell>
        </row>
        <row r="355">
          <cell r="A355" t="str">
            <v>TW@pure gajai_Rampursangramgarh</v>
          </cell>
          <cell r="B355" t="str">
            <v/>
          </cell>
        </row>
        <row r="356">
          <cell r="A356" t="str">
            <v>TW@Mohammadpurkhas(Failed)_Rampursangram</v>
          </cell>
          <cell r="B356" t="str">
            <v/>
          </cell>
        </row>
        <row r="357">
          <cell r="A357" t="str">
            <v>Pipeline @Kakriha&amp;Abdulwahidganj (Kalkan</v>
          </cell>
          <cell r="B357" t="str">
            <v/>
          </cell>
        </row>
        <row r="358">
          <cell r="A358" t="str">
            <v>Soil test at Pratapgarh Dist</v>
          </cell>
          <cell r="B358" t="str">
            <v/>
          </cell>
        </row>
        <row r="359">
          <cell r="A359" t="str">
            <v>SAFETY HELMET GREEN</v>
          </cell>
          <cell r="B359">
            <v>200001075</v>
          </cell>
        </row>
        <row r="360">
          <cell r="A360" t="str">
            <v>SAFETY SHOE  10''</v>
          </cell>
          <cell r="B360">
            <v>200001105</v>
          </cell>
        </row>
        <row r="361">
          <cell r="A361" t="str">
            <v>TDS METER</v>
          </cell>
          <cell r="B361">
            <v>200007333</v>
          </cell>
        </row>
        <row r="362">
          <cell r="A362" t="str">
            <v>CARGO BELT 5 TON X 10 MTR</v>
          </cell>
          <cell r="B362">
            <v>200035323</v>
          </cell>
        </row>
        <row r="363">
          <cell r="A363" t="str">
            <v>SAFETY BELT FULL BODY</v>
          </cell>
          <cell r="B363">
            <v>800000312</v>
          </cell>
        </row>
        <row r="364">
          <cell r="A364" t="str">
            <v>WOOD CUTTING M/C FIELD COIL</v>
          </cell>
          <cell r="B364">
            <v>200001146</v>
          </cell>
        </row>
        <row r="365">
          <cell r="A365" t="str">
            <v>COPPER WIRE</v>
          </cell>
          <cell r="B365">
            <v>200001470</v>
          </cell>
        </row>
        <row r="366">
          <cell r="A366" t="str">
            <v>TRI SODIUM PHOSPHATE</v>
          </cell>
          <cell r="B366">
            <v>200006329</v>
          </cell>
        </row>
        <row r="367">
          <cell r="A367" t="str">
            <v>VIBRATOR NEEDLE 25 MM</v>
          </cell>
          <cell r="B367">
            <v>200007028</v>
          </cell>
        </row>
        <row r="368">
          <cell r="A368" t="str">
            <v>VIBRATOR NEEDLE 60MM</v>
          </cell>
          <cell r="B368">
            <v>200007065</v>
          </cell>
        </row>
        <row r="369">
          <cell r="A369" t="str">
            <v>EARTHING POWDER</v>
          </cell>
          <cell r="B369">
            <v>200017922</v>
          </cell>
        </row>
        <row r="370">
          <cell r="A370" t="str">
            <v>ARMATURE BOSCH (GCO 220)</v>
          </cell>
          <cell r="B370">
            <v>400020654</v>
          </cell>
        </row>
        <row r="371">
          <cell r="A371" t="str">
            <v>COMPRESSOR@Majhagaon_Aspurdevsara</v>
          </cell>
          <cell r="B371" t="str">
            <v/>
          </cell>
        </row>
        <row r="372">
          <cell r="A372" t="str">
            <v>COMPRESSOR@Harikhpura _Aspurdevsara</v>
          </cell>
          <cell r="B372" t="str">
            <v/>
          </cell>
        </row>
        <row r="373">
          <cell r="A373" t="str">
            <v>OPUNIT@Harikhpura _Aspurdevsara</v>
          </cell>
          <cell r="B373" t="str">
            <v/>
          </cell>
        </row>
        <row r="374">
          <cell r="A374" t="str">
            <v>TUBEWELL@Majhagaon_Aaspurdevsara</v>
          </cell>
          <cell r="B374" t="str">
            <v/>
          </cell>
        </row>
        <row r="375">
          <cell r="A375" t="str">
            <v>TUBEWELL@Harikhpura _Aaspurdevsara</v>
          </cell>
          <cell r="B375" t="str">
            <v/>
          </cell>
        </row>
        <row r="376">
          <cell r="A376" t="str">
            <v>Pipeline @ Lakuri (Rampursangramgarh)</v>
          </cell>
          <cell r="B376" t="str">
            <v/>
          </cell>
        </row>
        <row r="377">
          <cell r="A377" t="str">
            <v>Pipeline works @ Badhwait (Babaganji)</v>
          </cell>
          <cell r="B377" t="str">
            <v/>
          </cell>
        </row>
        <row r="378">
          <cell r="A378" t="str">
            <v>ESR @ Saraybeerbha (sadar)</v>
          </cell>
          <cell r="B378" t="str">
            <v/>
          </cell>
        </row>
        <row r="379">
          <cell r="A379" t="str">
            <v>ESR @ Naubasta &amp; Kushfara(Sadar)</v>
          </cell>
          <cell r="B379" t="str">
            <v/>
          </cell>
        </row>
        <row r="380">
          <cell r="A380" t="str">
            <v>Pipeline @ Khemkaranpur (Bihar)</v>
          </cell>
          <cell r="B380" t="str">
            <v/>
          </cell>
        </row>
        <row r="381">
          <cell r="A381" t="str">
            <v>Pipeline @ Kedaura (Rampur Sangramgarh)</v>
          </cell>
          <cell r="B381" t="str">
            <v/>
          </cell>
        </row>
        <row r="382">
          <cell r="A382" t="str">
            <v>TW@Baseerpur _BBD</v>
          </cell>
          <cell r="B382" t="str">
            <v/>
          </cell>
        </row>
        <row r="383">
          <cell r="A383" t="str">
            <v>TW@Sarkhailpur _BBD</v>
          </cell>
          <cell r="B383" t="str">
            <v/>
          </cell>
        </row>
        <row r="384">
          <cell r="A384" t="str">
            <v>TW@Asalpur_BabaBelkharnathDham</v>
          </cell>
          <cell r="B384" t="str">
            <v/>
          </cell>
        </row>
        <row r="385">
          <cell r="A385" t="str">
            <v>ESR @ Alvalpur (Sangipur)</v>
          </cell>
          <cell r="B385" t="str">
            <v/>
          </cell>
        </row>
        <row r="386">
          <cell r="A386" t="str">
            <v>PAD LOCK 65MM</v>
          </cell>
          <cell r="B386">
            <v>200002474</v>
          </cell>
        </row>
        <row r="387">
          <cell r="A387" t="str">
            <v>SAFETY SHOE 7" FOR STAFF</v>
          </cell>
          <cell r="B387">
            <v>200003561</v>
          </cell>
        </row>
        <row r="388">
          <cell r="A388" t="str">
            <v>SAFETY SHOE 8" FOR STAFF</v>
          </cell>
          <cell r="B388">
            <v>200003562</v>
          </cell>
        </row>
        <row r="389">
          <cell r="A389" t="str">
            <v>SAFETY SHOE 9" FOR STAFF</v>
          </cell>
          <cell r="B389">
            <v>200003563</v>
          </cell>
        </row>
        <row r="390">
          <cell r="A390" t="str">
            <v>SAFETY SHOE 10" FOR STAFF</v>
          </cell>
          <cell r="B390">
            <v>200003564</v>
          </cell>
        </row>
        <row r="391">
          <cell r="A391" t="str">
            <v>SAFETY SHOE 11" FOR STAFF</v>
          </cell>
          <cell r="B391">
            <v>200003565</v>
          </cell>
        </row>
        <row r="392">
          <cell r="A392" t="str">
            <v>TARPAULIN 18 FT X 30 FT</v>
          </cell>
          <cell r="B392">
            <v>200023257</v>
          </cell>
        </row>
        <row r="393">
          <cell r="A393" t="str">
            <v>ESR @ Malaak (Mangraura)</v>
          </cell>
          <cell r="B393" t="str">
            <v/>
          </cell>
        </row>
        <row r="394">
          <cell r="A394" t="str">
            <v>ESR @ Atheha (Sangipur)</v>
          </cell>
          <cell r="B394" t="str">
            <v/>
          </cell>
        </row>
        <row r="395">
          <cell r="A395" t="str">
            <v>ESR @ Suryagarhjagnnath (Mangraura)</v>
          </cell>
          <cell r="B395" t="str">
            <v/>
          </cell>
        </row>
        <row r="396">
          <cell r="A396" t="str">
            <v>Pipeline @ Shergarh &amp; Sariyawa P-2 Kunda</v>
          </cell>
          <cell r="B396" t="str">
            <v/>
          </cell>
        </row>
        <row r="397">
          <cell r="A397" t="str">
            <v>Pipeline @ Jakhamai (Kunda)</v>
          </cell>
          <cell r="B397" t="str">
            <v/>
          </cell>
        </row>
        <row r="398">
          <cell r="A398" t="str">
            <v>Variation @ Dilerganj_Kunda</v>
          </cell>
          <cell r="B398" t="str">
            <v/>
          </cell>
        </row>
        <row r="399">
          <cell r="A399" t="str">
            <v>HIRING OF TRACTOR TRALLEY</v>
          </cell>
          <cell r="B399" t="str">
            <v/>
          </cell>
        </row>
        <row r="400">
          <cell r="A400" t="str">
            <v>Pileline@ Puredalpatshah &amp; Gauhani(Aaspu</v>
          </cell>
          <cell r="B400" t="str">
            <v/>
          </cell>
        </row>
        <row r="401">
          <cell r="A401" t="str">
            <v>Pipeline @ Kushildiha (Kunda)P-2</v>
          </cell>
          <cell r="B401" t="str">
            <v/>
          </cell>
        </row>
        <row r="402">
          <cell r="A402" t="str">
            <v>MS  FLANGES 110MM</v>
          </cell>
          <cell r="B402">
            <v>200032580</v>
          </cell>
        </row>
        <row r="403">
          <cell r="A403" t="str">
            <v>ESR @ 125 KL - 12 Mtr @ Mehmadapur</v>
          </cell>
          <cell r="B403" t="str">
            <v/>
          </cell>
        </row>
        <row r="404">
          <cell r="A404" t="str">
            <v>HIRING OF JCB 3DX</v>
          </cell>
          <cell r="B404" t="str">
            <v/>
          </cell>
        </row>
        <row r="405">
          <cell r="A405" t="str">
            <v>Pump House @ Gehrauli (Mangraura)</v>
          </cell>
          <cell r="B405" t="str">
            <v/>
          </cell>
        </row>
        <row r="406">
          <cell r="A406" t="str">
            <v>HDPE 125mm X 125mm X 75mm PN6 TEE PE100</v>
          </cell>
          <cell r="B406">
            <v>200032209</v>
          </cell>
        </row>
        <row r="407">
          <cell r="A407" t="str">
            <v>TEFLAN TAPE</v>
          </cell>
          <cell r="B407">
            <v>200001364</v>
          </cell>
        </row>
        <row r="408">
          <cell r="A408" t="str">
            <v>15 HP 3  PH SUBMERSIBLE PUMP</v>
          </cell>
          <cell r="B408">
            <v>900009063</v>
          </cell>
        </row>
        <row r="409">
          <cell r="A409" t="str">
            <v>80MM ELECTRO MAGNETIC FLOW METERS</v>
          </cell>
          <cell r="B409">
            <v>900009146</v>
          </cell>
        </row>
        <row r="410">
          <cell r="A410" t="str">
            <v>FHTC @ Mahadaha (PATTI)</v>
          </cell>
          <cell r="B410" t="str">
            <v/>
          </cell>
        </row>
        <row r="411">
          <cell r="A411" t="str">
            <v>FHTC @ Parsani (PATTI)</v>
          </cell>
          <cell r="B411" t="str">
            <v/>
          </cell>
        </row>
        <row r="412">
          <cell r="A412" t="str">
            <v>Pipeline @ Ramnagar (sadar)</v>
          </cell>
          <cell r="B412" t="str">
            <v/>
          </cell>
        </row>
        <row r="413">
          <cell r="A413" t="str">
            <v>Pipeline @ Parsipur (Kunda)</v>
          </cell>
          <cell r="B413" t="str">
            <v/>
          </cell>
        </row>
        <row r="414">
          <cell r="A414" t="str">
            <v>1 1/2" NAILS</v>
          </cell>
          <cell r="B414">
            <v>200002531</v>
          </cell>
        </row>
        <row r="415">
          <cell r="A415" t="str">
            <v>Pipeline Works@Sarayjamuari,B-Mangraura</v>
          </cell>
          <cell r="B415" t="str">
            <v/>
          </cell>
        </row>
        <row r="416">
          <cell r="A416" t="str">
            <v>Pipeline works @ Naubasta (Kunda)</v>
          </cell>
          <cell r="B416" t="str">
            <v/>
          </cell>
        </row>
        <row r="417">
          <cell r="A417" t="str">
            <v>Pipeline @ Laulipokhtakam(Mangraura)</v>
          </cell>
          <cell r="B417" t="str">
            <v/>
          </cell>
        </row>
        <row r="418">
          <cell r="A418" t="str">
            <v>Pipeline @ Malaak (Mangraura)</v>
          </cell>
          <cell r="B418" t="str">
            <v/>
          </cell>
        </row>
        <row r="419">
          <cell r="A419" t="str">
            <v>Pipeline @ Sangrampur (Sandwachandrika)</v>
          </cell>
          <cell r="B419" t="str">
            <v/>
          </cell>
        </row>
        <row r="420">
          <cell r="A420" t="str">
            <v>Pipeline @ Khemipur (Kunda)</v>
          </cell>
          <cell r="B420" t="str">
            <v/>
          </cell>
        </row>
        <row r="421">
          <cell r="A421" t="str">
            <v>Pipeline @ Mauli (Kunda)</v>
          </cell>
          <cell r="B421" t="str">
            <v/>
          </cell>
        </row>
        <row r="422">
          <cell r="A422" t="str">
            <v>10 HP 3  PH SUBMERSIBLE PUMP</v>
          </cell>
          <cell r="B422">
            <v>900009061</v>
          </cell>
        </row>
        <row r="423">
          <cell r="A423" t="str">
            <v>Pipeline Works @ Ahibaranpur (Kunda Blck</v>
          </cell>
          <cell r="B423" t="str">
            <v/>
          </cell>
        </row>
        <row r="424">
          <cell r="A424" t="str">
            <v>TW works @PARSUPUR,B-LALGANJ</v>
          </cell>
          <cell r="B424" t="str">
            <v/>
          </cell>
        </row>
        <row r="425">
          <cell r="A425" t="str">
            <v>DI SLUICE VALVE-200MM,PN-10,IS:780</v>
          </cell>
          <cell r="B425">
            <v>1200000267</v>
          </cell>
        </row>
        <row r="426">
          <cell r="A426" t="str">
            <v>HDPE BEND-140MM,PN-6,45DEG,CLASS:PE-100</v>
          </cell>
          <cell r="B426">
            <v>200030275</v>
          </cell>
        </row>
        <row r="427">
          <cell r="A427" t="str">
            <v>ELECTRONIC TYPE CHLORINATING SYSTEM</v>
          </cell>
          <cell r="B427">
            <v>1200000491</v>
          </cell>
        </row>
        <row r="428">
          <cell r="A428" t="str">
            <v>HIRING OF TRACTOR TRALLEY - UP72P8980</v>
          </cell>
          <cell r="B428" t="str">
            <v/>
          </cell>
        </row>
        <row r="429">
          <cell r="A429" t="str">
            <v>20 HP 3  PH SUBMERSIBLE PUMP</v>
          </cell>
          <cell r="B429">
            <v>900009065</v>
          </cell>
        </row>
        <row r="430">
          <cell r="A430" t="str">
            <v>25 HP 3  PH SUBMERSIBLE PUMP</v>
          </cell>
          <cell r="B430">
            <v>900009066</v>
          </cell>
        </row>
        <row r="431">
          <cell r="A431" t="str">
            <v>450 PSI Comnpressor@Pursani (Patti)</v>
          </cell>
          <cell r="B431" t="str">
            <v/>
          </cell>
        </row>
        <row r="432">
          <cell r="A432" t="str">
            <v>450PSI@maharajpur&amp;kashipurmohan B-Kunda</v>
          </cell>
          <cell r="B432" t="str">
            <v/>
          </cell>
        </row>
        <row r="433">
          <cell r="A433" t="str">
            <v>Pipeline @ Mavai Kalan (Kunda)</v>
          </cell>
          <cell r="B433" t="str">
            <v/>
          </cell>
        </row>
        <row r="434">
          <cell r="A434" t="str">
            <v>HIRING OF HYDRAULIC TRACTOR TROLLEY</v>
          </cell>
          <cell r="B434" t="str">
            <v/>
          </cell>
        </row>
        <row r="435">
          <cell r="A435" t="str">
            <v>Pipeline @ Saray Swami (Babaganj)</v>
          </cell>
          <cell r="B435" t="str">
            <v/>
          </cell>
        </row>
        <row r="436">
          <cell r="A436" t="str">
            <v>Pipeline @ Thanegopapur (Patti)</v>
          </cell>
          <cell r="B436" t="str">
            <v/>
          </cell>
        </row>
        <row r="437">
          <cell r="A437" t="str">
            <v>TW @ Asainapur&amp;Dagrara (Lalganj)</v>
          </cell>
          <cell r="B437" t="str">
            <v/>
          </cell>
        </row>
        <row r="438">
          <cell r="A438" t="str">
            <v>HIRING OF MAHINDRA BOLERO NEO UP72BV6886</v>
          </cell>
          <cell r="B438" t="str">
            <v/>
          </cell>
        </row>
        <row r="439">
          <cell r="A439" t="str">
            <v>PIPELINE WORKS @Deduaa,Block-Aspurdevsar</v>
          </cell>
          <cell r="B439" t="str">
            <v/>
          </cell>
        </row>
        <row r="440">
          <cell r="A440" t="str">
            <v>250 PSI Comnpressor@Dahi B-Aaspurdevs</v>
          </cell>
          <cell r="B440" t="str">
            <v/>
          </cell>
        </row>
        <row r="441">
          <cell r="A441" t="str">
            <v>HIRING OF TRACTOR WITH TROLLEY</v>
          </cell>
          <cell r="B441" t="str">
            <v/>
          </cell>
        </row>
        <row r="442">
          <cell r="A442" t="str">
            <v>Pipeline @ Chakerhi &amp; Newada Kalan(Rampu</v>
          </cell>
          <cell r="B442" t="str">
            <v/>
          </cell>
        </row>
        <row r="443">
          <cell r="A443" t="str">
            <v>DI PIPE-Ø200MM , K7,IS:8329</v>
          </cell>
          <cell r="B443">
            <v>900007097</v>
          </cell>
        </row>
        <row r="444">
          <cell r="A444" t="str">
            <v>Pipeline works@Gauradand P-2 (Sndw Blck)</v>
          </cell>
          <cell r="B444" t="str">
            <v/>
          </cell>
        </row>
        <row r="445">
          <cell r="A445" t="str">
            <v>MS RING(SLOTTED PIPE)-150MM,IS:2800/226</v>
          </cell>
          <cell r="B445">
            <v>900007231</v>
          </cell>
        </row>
        <row r="446">
          <cell r="A446" t="str">
            <v>Pipeline @ Jhingur &amp; Gopalapur (Babaganj</v>
          </cell>
          <cell r="B446" t="str">
            <v/>
          </cell>
        </row>
        <row r="447">
          <cell r="A447" t="str">
            <v>Pipeline Work @ Bajhan (Sndw Blck)</v>
          </cell>
          <cell r="B447" t="str">
            <v/>
          </cell>
        </row>
        <row r="448">
          <cell r="A448" t="str">
            <v>TWDevby250PSIComp@SuryagarhJagannat(Mang</v>
          </cell>
          <cell r="B448" t="str">
            <v/>
          </cell>
        </row>
        <row r="449">
          <cell r="A449" t="str">
            <v>MS CROSS REDUCER-200MMX150MMX8MM,IS:2800</v>
          </cell>
          <cell r="B449">
            <v>900007233</v>
          </cell>
        </row>
        <row r="450">
          <cell r="A450" t="str">
            <v>Pipeline @ Maruaan &amp; Saraynankar (Bababe</v>
          </cell>
          <cell r="B450" t="str">
            <v/>
          </cell>
        </row>
        <row r="451">
          <cell r="A451" t="str">
            <v>250 PSI Comnpressor@Trilokapurv B-sndcnk</v>
          </cell>
          <cell r="B451" t="str">
            <v/>
          </cell>
        </row>
        <row r="452">
          <cell r="A452" t="str">
            <v>Manpower Supply for the Month of Feb</v>
          </cell>
          <cell r="B452" t="str">
            <v/>
          </cell>
        </row>
        <row r="453">
          <cell r="A453" t="str">
            <v>250 PSI Comnpressor@Barasarai(Mng)</v>
          </cell>
          <cell r="B453" t="str">
            <v/>
          </cell>
        </row>
        <row r="454">
          <cell r="A454" t="str">
            <v>Pipeline Work @ Nari (Sndw Blck)</v>
          </cell>
          <cell r="B454" t="str">
            <v/>
          </cell>
        </row>
        <row r="455">
          <cell r="A455" t="str">
            <v>for Staff Mess Purpose</v>
          </cell>
          <cell r="B455" t="str">
            <v/>
          </cell>
        </row>
        <row r="456">
          <cell r="A456" t="str">
            <v>ESR @ Bikara (Bihar)</v>
          </cell>
          <cell r="B456" t="str">
            <v/>
          </cell>
        </row>
        <row r="457">
          <cell r="A457" t="str">
            <v>Pipeline @ Pipri Khalsa (Bababelkarnatha</v>
          </cell>
          <cell r="B457" t="str">
            <v/>
          </cell>
        </row>
        <row r="458">
          <cell r="A458" t="str">
            <v>ESR @ Kashipur Dibuki (Bihar)</v>
          </cell>
          <cell r="B458" t="str">
            <v/>
          </cell>
        </row>
        <row r="459">
          <cell r="A459" t="str">
            <v>BLACK GOOGLES</v>
          </cell>
          <cell r="B459">
            <v>200000113</v>
          </cell>
        </row>
        <row r="460">
          <cell r="A460" t="str">
            <v>HACK SAW BLADE 1"  ORD</v>
          </cell>
          <cell r="B460">
            <v>200000309</v>
          </cell>
        </row>
        <row r="461">
          <cell r="A461" t="str">
            <v>WHITE GOOGLES</v>
          </cell>
          <cell r="B461">
            <v>200000633</v>
          </cell>
        </row>
        <row r="462">
          <cell r="A462" t="str">
            <v>LT 3CX2.5SQ.MM PVC INS ARM CONTROL CABLE</v>
          </cell>
          <cell r="B462">
            <v>200024373</v>
          </cell>
        </row>
        <row r="463">
          <cell r="A463" t="str">
            <v>Pipeline @ Bansiyara (Bihar)</v>
          </cell>
          <cell r="B463" t="str">
            <v/>
          </cell>
        </row>
        <row r="464">
          <cell r="A464" t="str">
            <v>Pipeline @ Tala (Bababelkarnathdham)</v>
          </cell>
          <cell r="B464" t="str">
            <v/>
          </cell>
        </row>
        <row r="465">
          <cell r="A465" t="str">
            <v>compressor @ KaemaTW-1Kunda</v>
          </cell>
          <cell r="B465" t="str">
            <v/>
          </cell>
        </row>
        <row r="466">
          <cell r="A466" t="str">
            <v>Pipeline @ Seshpur Adharganj (Mangra)</v>
          </cell>
          <cell r="B466" t="str">
            <v/>
          </cell>
        </row>
        <row r="467">
          <cell r="A467" t="str">
            <v>compressor @ PureBhagwat PureLoka_Sangip</v>
          </cell>
          <cell r="B467" t="str">
            <v/>
          </cell>
        </row>
        <row r="468">
          <cell r="A468" t="str">
            <v>Pipeline @ BALLA &amp; DHAMMOHAN_BABAGANJ</v>
          </cell>
          <cell r="B468" t="str">
            <v/>
          </cell>
        </row>
        <row r="469">
          <cell r="A469" t="str">
            <v>Pipeline @ Jaichandrapur &amp; Muraini (BBGJ</v>
          </cell>
          <cell r="B469" t="str">
            <v/>
          </cell>
        </row>
        <row r="470">
          <cell r="A470" t="str">
            <v>Pipeline @ Raikashipur(Babaganj)</v>
          </cell>
          <cell r="B470" t="str">
            <v/>
          </cell>
        </row>
        <row r="471">
          <cell r="A471" t="str">
            <v>Pipeline Works@Banemau Uparhar,Block-Kun</v>
          </cell>
          <cell r="B471" t="str">
            <v/>
          </cell>
        </row>
        <row r="472">
          <cell r="A472" t="str">
            <v>HDPE-160MM,PN6,110MM,ENLARGER,CL:PE100</v>
          </cell>
          <cell r="B472">
            <v>200030319</v>
          </cell>
        </row>
        <row r="473">
          <cell r="A473" t="str">
            <v>HDPE-160MM,PN6,75MM Reducer PE100</v>
          </cell>
          <cell r="B473">
            <v>200032246</v>
          </cell>
        </row>
        <row r="474">
          <cell r="A474" t="str">
            <v>compressor @ Chintamanipur&amp;Andevari TW2P</v>
          </cell>
          <cell r="B474" t="str">
            <v/>
          </cell>
        </row>
        <row r="475">
          <cell r="A475" t="str">
            <v>TW @Chakerhi&amp;NevadaKalan(Rampursangramga</v>
          </cell>
          <cell r="B475" t="str">
            <v/>
          </cell>
        </row>
        <row r="476">
          <cell r="A476" t="str">
            <v>compressor @ Trilokpur&amp;Bhav_Bihar</v>
          </cell>
          <cell r="B476" t="str">
            <v/>
          </cell>
        </row>
        <row r="477">
          <cell r="A477" t="str">
            <v>Pipe line works @Dadauli,Block-Kunda</v>
          </cell>
          <cell r="B477" t="str">
            <v/>
          </cell>
        </row>
        <row r="478">
          <cell r="A478" t="str">
            <v>compressor @ SarayjagatSingh tw-2Lalganj</v>
          </cell>
          <cell r="B478" t="str">
            <v/>
          </cell>
        </row>
        <row r="479">
          <cell r="A479" t="str">
            <v>Pipeline Work @ Bajhan</v>
          </cell>
          <cell r="B479" t="str">
            <v/>
          </cell>
        </row>
        <row r="480">
          <cell r="A480" t="str">
            <v>compressor @ Seshpur_Kalakankar</v>
          </cell>
          <cell r="B480" t="str">
            <v/>
          </cell>
        </row>
        <row r="481">
          <cell r="A481" t="str">
            <v>Variant Pipeline Work @ Kukuvar (Patti)</v>
          </cell>
          <cell r="B481" t="str">
            <v/>
          </cell>
        </row>
        <row r="482">
          <cell r="A482" t="str">
            <v>Pipeline @ Kanupur (Bihar)</v>
          </cell>
          <cell r="B482" t="str">
            <v/>
          </cell>
        </row>
        <row r="483">
          <cell r="A483" t="str">
            <v>FOR PRINTIN &amp; STATIONARY</v>
          </cell>
          <cell r="B483" t="str">
            <v/>
          </cell>
        </row>
        <row r="484">
          <cell r="A484" t="str">
            <v>compressor @ Aruhari_Babaganj</v>
          </cell>
          <cell r="B484" t="str">
            <v/>
          </cell>
        </row>
        <row r="485">
          <cell r="A485" t="str">
            <v>FOR WELFARE STAFF EXP</v>
          </cell>
          <cell r="B485" t="str">
            <v/>
          </cell>
        </row>
        <row r="486">
          <cell r="A486" t="str">
            <v>compressor @ Umarapatti_Bihar</v>
          </cell>
          <cell r="B486" t="str">
            <v/>
          </cell>
        </row>
        <row r="487">
          <cell r="A487" t="str">
            <v>TW @Kherapurechemi&amp;Pureba(1&amp;2)(Lalganj)</v>
          </cell>
          <cell r="B487" t="str">
            <v/>
          </cell>
        </row>
        <row r="488">
          <cell r="A488" t="str">
            <v>Pipeline @ CHAURAHI&amp;BAJHABIT_KALAKANKAR</v>
          </cell>
          <cell r="B488" t="str">
            <v/>
          </cell>
        </row>
        <row r="489">
          <cell r="A489" t="str">
            <v>HDPE-160MM,PN6, 125MM Reducer PE100</v>
          </cell>
          <cell r="B489">
            <v>200032244</v>
          </cell>
        </row>
        <row r="490">
          <cell r="A490" t="str">
            <v>TW @ Bharokhan (Aaspurdevsara)</v>
          </cell>
          <cell r="B490" t="str">
            <v/>
          </cell>
        </row>
        <row r="491">
          <cell r="A491" t="str">
            <v>compressor @ Chintamanipur&amp;Andevari TW1P</v>
          </cell>
          <cell r="B491" t="str">
            <v/>
          </cell>
        </row>
        <row r="492">
          <cell r="A492" t="str">
            <v>Pump House @ Bind (Aaspurdevsra)</v>
          </cell>
          <cell r="B492" t="str">
            <v/>
          </cell>
        </row>
        <row r="493">
          <cell r="A493" t="str">
            <v>TW @ Behta &amp; Bijhala (Aaspur devsra)</v>
          </cell>
          <cell r="B493" t="str">
            <v/>
          </cell>
        </row>
        <row r="494">
          <cell r="A494" t="str">
            <v>Tubewell @ Jaichandrapur-Fail(Babaganji)</v>
          </cell>
          <cell r="B494" t="str">
            <v/>
          </cell>
        </row>
        <row r="495">
          <cell r="A495" t="str">
            <v>TW @ Basupur (Lalganj</v>
          </cell>
          <cell r="B495" t="str">
            <v/>
          </cell>
        </row>
        <row r="496">
          <cell r="A496" t="str">
            <v>450 PSI Comnpressor@Thanegopapur</v>
          </cell>
          <cell r="B496" t="str">
            <v/>
          </cell>
        </row>
        <row r="497">
          <cell r="A497" t="str">
            <v>Pipeline Works@Karanpur Khujahi</v>
          </cell>
          <cell r="B497" t="str">
            <v/>
          </cell>
        </row>
        <row r="498">
          <cell r="A498" t="str">
            <v>TW @ Govindpur (Aaspur devsra)</v>
          </cell>
          <cell r="B498" t="str">
            <v/>
          </cell>
        </row>
        <row r="499">
          <cell r="A499" t="str">
            <v>Borewell in Nevada Kala &amp; Dekahi</v>
          </cell>
          <cell r="B499" t="str">
            <v/>
          </cell>
        </row>
        <row r="500">
          <cell r="A500" t="str">
            <v>TW @ SarayjagatSingh (1&amp;2) (Lalganj)</v>
          </cell>
          <cell r="B500" t="str">
            <v/>
          </cell>
        </row>
        <row r="501">
          <cell r="A501" t="str">
            <v>ESR @ Nari (SandwachandrikaNari)</v>
          </cell>
          <cell r="B501" t="str">
            <v/>
          </cell>
        </row>
        <row r="502">
          <cell r="A502" t="str">
            <v>Pipeline @ Saja (Kunda)</v>
          </cell>
          <cell r="B502" t="str">
            <v/>
          </cell>
        </row>
        <row r="503">
          <cell r="A503" t="str">
            <v>TW @ Belha(1&amp;2) (Lalganj)</v>
          </cell>
          <cell r="B503" t="str">
            <v/>
          </cell>
        </row>
        <row r="504">
          <cell r="A504" t="str">
            <v>compressor @ Dehridigar_Mangraura</v>
          </cell>
          <cell r="B504" t="str">
            <v/>
          </cell>
        </row>
        <row r="505">
          <cell r="A505" t="str">
            <v>Boundary wall @ Diha Balai (Babaganj)</v>
          </cell>
          <cell r="B505" t="str">
            <v/>
          </cell>
        </row>
        <row r="506">
          <cell r="A506" t="str">
            <v>TW @ Kanyaeyadullapur &amp; Harnahar(Rampurs</v>
          </cell>
          <cell r="B506" t="str">
            <v/>
          </cell>
        </row>
        <row r="507">
          <cell r="A507" t="str">
            <v>HIRING OF 7.5 KVA DGSET</v>
          </cell>
          <cell r="B507" t="str">
            <v/>
          </cell>
        </row>
        <row r="508">
          <cell r="A508" t="str">
            <v>Compressor @ Chaurang (Babaganj)</v>
          </cell>
          <cell r="B508" t="str">
            <v/>
          </cell>
        </row>
        <row r="509">
          <cell r="A509" t="str">
            <v>450 PSI Comnpressor@Rampur bela (Patti)</v>
          </cell>
          <cell r="B509" t="str">
            <v/>
          </cell>
        </row>
        <row r="510">
          <cell r="A510" t="str">
            <v>HDPE 200mm X 200mm X 160mm PN6 TEE PE100</v>
          </cell>
          <cell r="B510">
            <v>200032225</v>
          </cell>
        </row>
        <row r="511">
          <cell r="A511" t="str">
            <v>Compressor@ Mauli (Kunda)</v>
          </cell>
          <cell r="B511" t="str">
            <v/>
          </cell>
        </row>
        <row r="512">
          <cell r="A512" t="str">
            <v>ESR @ Diha Balai (Babaganj)</v>
          </cell>
          <cell r="B512" t="str">
            <v/>
          </cell>
        </row>
        <row r="513">
          <cell r="A513" t="str">
            <v>Pipeline @ Kothiyahi(Bababelkarnathdham)</v>
          </cell>
          <cell r="B513" t="str">
            <v/>
          </cell>
        </row>
        <row r="514">
          <cell r="A514" t="str">
            <v>Compressor @ Puremanikanth(Mangraura)</v>
          </cell>
          <cell r="B514" t="str">
            <v/>
          </cell>
        </row>
        <row r="515">
          <cell r="A515" t="str">
            <v>HDPE 125mm X 125mm X 110mm PN6 TEE PE100</v>
          </cell>
          <cell r="B515">
            <v>200032211</v>
          </cell>
        </row>
        <row r="516">
          <cell r="A516" t="str">
            <v>Boundarywall @ Bhadausi &amp; Rampur Praan</v>
          </cell>
          <cell r="B516" t="str">
            <v/>
          </cell>
        </row>
        <row r="517">
          <cell r="A517" t="str">
            <v>TW @ Lakuri (Rampursangramgarh)</v>
          </cell>
          <cell r="B517" t="str">
            <v/>
          </cell>
        </row>
        <row r="518">
          <cell r="A518" t="str">
            <v>HDPE 160mm X 160mm X 90mm PN6 TEE PE100</v>
          </cell>
          <cell r="B518">
            <v>200032219</v>
          </cell>
        </row>
        <row r="519">
          <cell r="A519" t="str">
            <v>Pipeline works @ Dilerganj (Kunda Blck)</v>
          </cell>
          <cell r="B519" t="str">
            <v/>
          </cell>
        </row>
        <row r="520">
          <cell r="A520" t="str">
            <v>PIPELINE @ Seshpur (KALAKANKAR)</v>
          </cell>
          <cell r="B520" t="str">
            <v/>
          </cell>
        </row>
        <row r="521">
          <cell r="A521" t="str">
            <v>Boundary wall @ Gehrauli (Mangraura)</v>
          </cell>
          <cell r="B521" t="str">
            <v/>
          </cell>
        </row>
        <row r="522">
          <cell r="A522" t="str">
            <v>Boundary wall @ Harjamau (Bababhelkarant</v>
          </cell>
          <cell r="B522" t="str">
            <v/>
          </cell>
        </row>
        <row r="523">
          <cell r="A523" t="str">
            <v>Pipeline Works@Naubasta &amp; Kushafra,Sadar</v>
          </cell>
          <cell r="B523" t="str">
            <v/>
          </cell>
        </row>
        <row r="524">
          <cell r="A524" t="str">
            <v>Boundarywall @ Trilokpurvisai (Sandwacha</v>
          </cell>
          <cell r="B524" t="str">
            <v/>
          </cell>
        </row>
        <row r="525">
          <cell r="A525" t="str">
            <v>Boundary Wall @ Variyasamudra (Sadar)</v>
          </cell>
          <cell r="B525" t="str">
            <v/>
          </cell>
        </row>
        <row r="526">
          <cell r="A526" t="str">
            <v>WOODEN RUNNERS 2" X 3" X 8FT</v>
          </cell>
          <cell r="B526">
            <v>200009861</v>
          </cell>
        </row>
        <row r="527">
          <cell r="A527" t="str">
            <v>WOODEN RUNNERS 3" X 4" X 4'(CUBIC FT)</v>
          </cell>
          <cell r="B527">
            <v>200011053</v>
          </cell>
        </row>
        <row r="528">
          <cell r="A528" t="str">
            <v>WOODEN SLEEPERS 6" X 6" X 6 FT</v>
          </cell>
          <cell r="B528">
            <v>800001248</v>
          </cell>
        </row>
        <row r="529">
          <cell r="A529" t="str">
            <v>WOODEN SLEEPERS 6" X  6" X 7 FT</v>
          </cell>
          <cell r="B529">
            <v>800001794</v>
          </cell>
        </row>
        <row r="530">
          <cell r="A530" t="str">
            <v>WOODEN SLEEPERS 6" X  6" X 8 FT</v>
          </cell>
          <cell r="B530">
            <v>800001796</v>
          </cell>
        </row>
        <row r="531">
          <cell r="A531" t="str">
            <v>WOODEN SLEEPERS 6'' X 6'' X 8 FT</v>
          </cell>
          <cell r="B531">
            <v>800005157</v>
          </cell>
        </row>
        <row r="532">
          <cell r="A532" t="str">
            <v>Pipeline @ Raygardh (Babaganj)</v>
          </cell>
          <cell r="B532" t="str">
            <v/>
          </cell>
        </row>
        <row r="533">
          <cell r="A533" t="str">
            <v>Tubewell @ Chaukhandpureanti (Sndw Blck)</v>
          </cell>
          <cell r="B533" t="str">
            <v/>
          </cell>
        </row>
        <row r="534">
          <cell r="A534" t="str">
            <v>HDPE - Stub Bend - 63mm,PE100</v>
          </cell>
          <cell r="B534">
            <v>200032257</v>
          </cell>
        </row>
        <row r="535">
          <cell r="A535" t="str">
            <v>Pipeline @ Aamipur (Babaganj)</v>
          </cell>
          <cell r="B535" t="str">
            <v/>
          </cell>
        </row>
        <row r="536">
          <cell r="A536" t="str">
            <v>Boundary wall @Naubastaand Kushf (Sadar)</v>
          </cell>
          <cell r="B536" t="str">
            <v/>
          </cell>
        </row>
        <row r="537">
          <cell r="A537" t="str">
            <v>BW @ SARAYBEERBHADRA-1_SADAR_145.20Mtr.</v>
          </cell>
          <cell r="B537" t="str">
            <v/>
          </cell>
        </row>
        <row r="538">
          <cell r="A538" t="str">
            <v>Pipeline Works@Maddupur &amp; Rokiyapur,B-KK</v>
          </cell>
          <cell r="B538" t="str">
            <v/>
          </cell>
        </row>
        <row r="539">
          <cell r="A539" t="str">
            <v>BRICK BAT</v>
          </cell>
          <cell r="B539">
            <v>200007437</v>
          </cell>
        </row>
        <row r="540">
          <cell r="A540" t="str">
            <v>Pipeline works @ Shivarajpur (Sandwacha)</v>
          </cell>
          <cell r="B540" t="str">
            <v/>
          </cell>
        </row>
        <row r="541">
          <cell r="A541" t="str">
            <v>Pipeline Works@Harjamau,Baba belkarnathd</v>
          </cell>
          <cell r="B541" t="str">
            <v/>
          </cell>
        </row>
        <row r="542">
          <cell r="A542" t="str">
            <v>Borewell in Ahibaranpur</v>
          </cell>
          <cell r="B542" t="str">
            <v/>
          </cell>
        </row>
        <row r="543">
          <cell r="A543" t="str">
            <v>Pipeline Works @ Pure Parmeshwar (Sndch)</v>
          </cell>
          <cell r="B543" t="str">
            <v/>
          </cell>
        </row>
        <row r="544">
          <cell r="A544" t="str">
            <v>Boundary Wall Works@Jogapur (Sngpr Blck)</v>
          </cell>
          <cell r="B544" t="str">
            <v/>
          </cell>
        </row>
        <row r="545">
          <cell r="A545" t="str">
            <v>Pipeline @RamgarhKhas &amp; Hulasgarh(Lalga)</v>
          </cell>
          <cell r="B545" t="str">
            <v/>
          </cell>
        </row>
        <row r="546">
          <cell r="A546" t="str">
            <v>FOR STAFF WALEFARE</v>
          </cell>
          <cell r="B546" t="str">
            <v/>
          </cell>
        </row>
        <row r="547">
          <cell r="A547" t="str">
            <v>Pipeline @ Bhawaniganj Kota (Babaganj)</v>
          </cell>
          <cell r="B547" t="str">
            <v/>
          </cell>
        </row>
        <row r="548">
          <cell r="A548" t="str">
            <v>HDPE-75MM,PN6,END CAP,CLASS:PE100</v>
          </cell>
          <cell r="B548">
            <v>200030278</v>
          </cell>
        </row>
        <row r="549">
          <cell r="A549" t="str">
            <v>Boundarywall @ Sahumai (Kunda)</v>
          </cell>
          <cell r="B549" t="str">
            <v/>
          </cell>
        </row>
        <row r="550">
          <cell r="A550" t="str">
            <v>FOR OFFICE EXPEND</v>
          </cell>
          <cell r="B550" t="str">
            <v/>
          </cell>
        </row>
        <row r="551">
          <cell r="A551" t="str">
            <v>Pipeline Works @ Makaipur (Sndw Blck)</v>
          </cell>
          <cell r="B551" t="str">
            <v/>
          </cell>
        </row>
        <row r="552">
          <cell r="A552" t="str">
            <v>FOR SPLIT AC SERVICE CHARGES</v>
          </cell>
          <cell r="B552" t="str">
            <v/>
          </cell>
        </row>
        <row r="553">
          <cell r="A553" t="str">
            <v>Pipeline@Chakamajhanipur&amp;Pragaspur(BBKD)</v>
          </cell>
          <cell r="B553" t="str">
            <v/>
          </cell>
        </row>
        <row r="554">
          <cell r="A554" t="str">
            <v>Boundarywall @ Daduali (Kunda)</v>
          </cell>
          <cell r="B554" t="str">
            <v/>
          </cell>
        </row>
        <row r="555">
          <cell r="A555" t="str">
            <v>INSTALATION CHARGE OF INTERNET</v>
          </cell>
          <cell r="B555" t="str">
            <v/>
          </cell>
        </row>
        <row r="556">
          <cell r="A556" t="str">
            <v>NUT X BOLT 14MM X 150MM</v>
          </cell>
          <cell r="B556">
            <v>200035321</v>
          </cell>
        </row>
        <row r="557">
          <cell r="A557" t="str">
            <v>Pipelineworks @ Nari (Sandwachandrika)</v>
          </cell>
          <cell r="B557" t="str">
            <v/>
          </cell>
        </row>
        <row r="558">
          <cell r="A558" t="str">
            <v>SWEETS &amp; CAKE EXPENDITURE</v>
          </cell>
          <cell r="B558" t="str">
            <v/>
          </cell>
        </row>
        <row r="559">
          <cell r="A559" t="str">
            <v>250 PSI Comnpressor@Bhikampur&amp;Kopa B-Aas</v>
          </cell>
          <cell r="B559" t="str">
            <v/>
          </cell>
        </row>
        <row r="560">
          <cell r="A560" t="str">
            <v>Pipeline @ Puraeli Makhdumpur (Babaganj)</v>
          </cell>
          <cell r="B560" t="str">
            <v/>
          </cell>
        </row>
        <row r="561">
          <cell r="A561" t="str">
            <v>Tubewell @ JANVAMAU (KALAKANKAR)</v>
          </cell>
          <cell r="B561" t="str">
            <v/>
          </cell>
        </row>
        <row r="562">
          <cell r="A562" t="str">
            <v>Pipeline @ ARUHARI_BABAGANJ</v>
          </cell>
          <cell r="B562" t="str">
            <v/>
          </cell>
        </row>
        <row r="563">
          <cell r="A563" t="str">
            <v>Pipeline works @ Mahewa Malkiya (Babagan</v>
          </cell>
          <cell r="B563" t="str">
            <v/>
          </cell>
        </row>
        <row r="564">
          <cell r="A564" t="str">
            <v>Pipeline @ Purmai Sultanpur (Babaganj)</v>
          </cell>
          <cell r="B564" t="str">
            <v/>
          </cell>
        </row>
        <row r="565">
          <cell r="A565" t="str">
            <v>Tubewell @ JAJUPUR-Fail (KALAKANKAR)</v>
          </cell>
          <cell r="B565" t="str">
            <v/>
          </cell>
        </row>
        <row r="566">
          <cell r="A566" t="str">
            <v>1.5 TON SPLIT AC SERVICE CHARGES</v>
          </cell>
          <cell r="B566" t="str">
            <v/>
          </cell>
        </row>
        <row r="567">
          <cell r="A567" t="str">
            <v>TW@Pure Bhagwat &amp; Pure Loka_Sangipur</v>
          </cell>
          <cell r="B567" t="str">
            <v/>
          </cell>
        </row>
        <row r="568">
          <cell r="A568" t="str">
            <v>Pump House @ Daduali (Kunda)</v>
          </cell>
          <cell r="B568" t="str">
            <v/>
          </cell>
        </row>
        <row r="569">
          <cell r="A569" t="str">
            <v>Tubewell @ SANGRAMPUR (SANDWACHANDRIKA)</v>
          </cell>
          <cell r="B569" t="str">
            <v/>
          </cell>
        </row>
        <row r="570">
          <cell r="A570" t="str">
            <v>SERVICE CHARGE OF CCTV CAMERA</v>
          </cell>
          <cell r="B570" t="str">
            <v/>
          </cell>
        </row>
        <row r="571">
          <cell r="A571" t="str">
            <v>SITC OF ZINC AL Tanks</v>
          </cell>
          <cell r="B571" t="str">
            <v/>
          </cell>
        </row>
        <row r="572">
          <cell r="A572" t="str">
            <v>Pipeline @ Kanava (Babaganj)</v>
          </cell>
          <cell r="B572" t="str">
            <v/>
          </cell>
        </row>
        <row r="573">
          <cell r="A573" t="str">
            <v>HDPE 200mm X 200mm X 63mm PN6 TEE PE100</v>
          </cell>
          <cell r="B573">
            <v>200032222</v>
          </cell>
        </row>
        <row r="574">
          <cell r="A574" t="str">
            <v>TRANSPORTING CHARGE OF MS FITTINGS</v>
          </cell>
          <cell r="B574" t="str">
            <v/>
          </cell>
        </row>
        <row r="575">
          <cell r="A575" t="str">
            <v>TW @ Dehridigar (Mangraura)</v>
          </cell>
          <cell r="B575" t="str">
            <v/>
          </cell>
        </row>
        <row r="576">
          <cell r="A576" t="str">
            <v>TW @ Shivpurkhurd (Mangraura)</v>
          </cell>
          <cell r="B576" t="str">
            <v/>
          </cell>
        </row>
        <row r="577">
          <cell r="A577" t="str">
            <v>JCB &amp; TRACTOR TRANSPORT CHARGES</v>
          </cell>
          <cell r="B577" t="str">
            <v/>
          </cell>
        </row>
        <row r="578">
          <cell r="A578" t="str">
            <v>DERWA YARD SEPTIK TANK &amp; PIPE LINE WORK</v>
          </cell>
          <cell r="B578" t="str">
            <v/>
          </cell>
        </row>
        <row r="579">
          <cell r="A579" t="str">
            <v>Borewell in Jaithipurkathar</v>
          </cell>
          <cell r="B579" t="str">
            <v/>
          </cell>
        </row>
        <row r="580">
          <cell r="A580" t="str">
            <v>Pipeline@Ramaipur-Babaganj</v>
          </cell>
          <cell r="B580" t="str">
            <v/>
          </cell>
        </row>
        <row r="581">
          <cell r="A581" t="str">
            <v>PH @ Birbhadrapur(Rampursangramgarh)</v>
          </cell>
          <cell r="B581" t="str">
            <v/>
          </cell>
        </row>
        <row r="582">
          <cell r="A582" t="str">
            <v>Tubewell @BARISTA BASUPUR (Sandwachandik</v>
          </cell>
          <cell r="B582" t="str">
            <v/>
          </cell>
        </row>
        <row r="583">
          <cell r="A583" t="str">
            <v>TW @ Puremanikanth (Mangraura)</v>
          </cell>
          <cell r="B583" t="str">
            <v/>
          </cell>
        </row>
        <row r="584">
          <cell r="A584" t="str">
            <v>Compressor @ Amsauna (Bababelkarnathdam)</v>
          </cell>
          <cell r="B584" t="str">
            <v/>
          </cell>
        </row>
        <row r="585">
          <cell r="A585" t="str">
            <v>TRUCK RENTAL CHARGES</v>
          </cell>
          <cell r="B585" t="str">
            <v/>
          </cell>
        </row>
        <row r="586">
          <cell r="A586" t="str">
            <v>HDPE 250mm X 250mm X 250mm PN6 TEE PE100</v>
          </cell>
          <cell r="B586">
            <v>200032232</v>
          </cell>
        </row>
        <row r="587">
          <cell r="A587" t="str">
            <v>BW @ Lakuri (Rampursangramgarh)</v>
          </cell>
          <cell r="B587" t="str">
            <v/>
          </cell>
        </row>
        <row r="588">
          <cell r="A588" t="str">
            <v>TW Dev by 250PSI@ Amava &amp; Semra (Sngp)</v>
          </cell>
          <cell r="B588" t="str">
            <v/>
          </cell>
        </row>
        <row r="589">
          <cell r="A589" t="str">
            <v>TW @ Sarsidih (Mangraura)</v>
          </cell>
          <cell r="B589" t="str">
            <v/>
          </cell>
        </row>
        <row r="590">
          <cell r="A590" t="str">
            <v>Compressor @ Dhanvaasa &amp;Kodrajeet(Bihar)</v>
          </cell>
          <cell r="B590" t="str">
            <v/>
          </cell>
        </row>
        <row r="591">
          <cell r="A591" t="str">
            <v>M.S BOLT+NUT+WASHER-M10 X 50MM IN SET</v>
          </cell>
          <cell r="B591">
            <v>200019870</v>
          </cell>
        </row>
        <row r="592">
          <cell r="A592" t="str">
            <v>TW Dev by 250PSI@ Pure Narayandas (Sngp)</v>
          </cell>
          <cell r="B592" t="str">
            <v/>
          </cell>
        </row>
        <row r="593">
          <cell r="A593" t="str">
            <v>Compressor @ Belha (Lalganj)</v>
          </cell>
          <cell r="B593" t="str">
            <v/>
          </cell>
        </row>
        <row r="594">
          <cell r="A594" t="str">
            <v>REFRIGERATOR REPAIR CHARGES</v>
          </cell>
          <cell r="B594" t="str">
            <v/>
          </cell>
        </row>
        <row r="595">
          <cell r="A595" t="str">
            <v>TW @ Nevra (Mangraura)</v>
          </cell>
          <cell r="B595" t="str">
            <v/>
          </cell>
        </row>
        <row r="596">
          <cell r="A596" t="str">
            <v>PIPELINE WORKS@MANGRAURA-MANGRAURA</v>
          </cell>
          <cell r="B596" t="str">
            <v/>
          </cell>
        </row>
        <row r="597">
          <cell r="A597" t="str">
            <v>TW @ Itwa (Mangraura)</v>
          </cell>
          <cell r="B597" t="str">
            <v/>
          </cell>
        </row>
        <row r="598">
          <cell r="A598" t="str">
            <v>IP PTZ Camera 2MP X 150M IR</v>
          </cell>
          <cell r="B598">
            <v>1300001304</v>
          </cell>
        </row>
        <row r="599">
          <cell r="A599" t="str">
            <v>TA BILL MOHAN RAO</v>
          </cell>
          <cell r="B599" t="str">
            <v/>
          </cell>
        </row>
        <row r="600">
          <cell r="A600" t="str">
            <v>TUBEWELL @MAVAI KALAN B-KUNDA</v>
          </cell>
          <cell r="B600" t="str">
            <v/>
          </cell>
        </row>
        <row r="601">
          <cell r="A601" t="str">
            <v>JCB &amp; TRANSPORT CHARGES</v>
          </cell>
          <cell r="B601" t="str">
            <v/>
          </cell>
        </row>
        <row r="602">
          <cell r="A602" t="str">
            <v>DI TEE 250MM X 250MM X 150MM</v>
          </cell>
          <cell r="B602">
            <v>200034719</v>
          </cell>
        </row>
        <row r="603">
          <cell r="A603" t="str">
            <v>M16 X 140 HEX BOLT AND NUT DOUBLE WASHER</v>
          </cell>
          <cell r="B603">
            <v>200033295</v>
          </cell>
        </row>
        <row r="604">
          <cell r="A604" t="str">
            <v>M20 X 160 HEX BOLT AND NUT DOUBLE WASHER</v>
          </cell>
          <cell r="B604">
            <v>200033296</v>
          </cell>
        </row>
        <row r="605">
          <cell r="A605" t="str">
            <v>Pipeline work @ Bhavaranpur (Patti)</v>
          </cell>
          <cell r="B605" t="str">
            <v/>
          </cell>
        </row>
        <row r="606">
          <cell r="A606" t="str">
            <v>FHTC @ Sakra (MANGRAURA)</v>
          </cell>
          <cell r="B606" t="str">
            <v/>
          </cell>
        </row>
        <row r="607">
          <cell r="A607" t="str">
            <v>FHTCs @ Atarsand &amp; Parsupur (Mangraura)</v>
          </cell>
          <cell r="B607" t="str">
            <v/>
          </cell>
        </row>
        <row r="608">
          <cell r="A608" t="str">
            <v>Compressor @Kherapurechemi&amp;Pureba(Rmprsa</v>
          </cell>
          <cell r="B608" t="str">
            <v/>
          </cell>
        </row>
        <row r="609">
          <cell r="A609" t="str">
            <v>PRINTING &amp; STATIONAY</v>
          </cell>
          <cell r="B609" t="str">
            <v/>
          </cell>
        </row>
        <row r="610">
          <cell r="A610" t="str">
            <v>Boundarywall @HARDOI,Block- Mangraura</v>
          </cell>
          <cell r="B610" t="str">
            <v/>
          </cell>
        </row>
        <row r="611">
          <cell r="A611" t="str">
            <v>WATER PUMP REPAIRING</v>
          </cell>
          <cell r="B611" t="str">
            <v/>
          </cell>
        </row>
        <row r="612">
          <cell r="A612" t="str">
            <v>MS JUNCTION SET 450MM X 900MM</v>
          </cell>
          <cell r="B612">
            <v>200034919</v>
          </cell>
        </row>
        <row r="613">
          <cell r="A613" t="str">
            <v>STAFF WELFARE FOR OFFICE WORK</v>
          </cell>
          <cell r="B613" t="str">
            <v/>
          </cell>
        </row>
        <row r="614">
          <cell r="A614" t="str">
            <v>Pipeline Work @ Pritampur</v>
          </cell>
          <cell r="B614" t="str">
            <v/>
          </cell>
        </row>
        <row r="615">
          <cell r="A615" t="str">
            <v>JCB RENTAL CHARGES</v>
          </cell>
          <cell r="B615" t="str">
            <v/>
          </cell>
        </row>
        <row r="616">
          <cell r="A616" t="str">
            <v>Boundary Wall @ Birbhadrapur(Rampursang)</v>
          </cell>
          <cell r="B616" t="str">
            <v/>
          </cell>
        </row>
        <row r="617">
          <cell r="A617" t="str">
            <v>ABHIRAMPUR WATER SCHEMES DISCHARGE</v>
          </cell>
          <cell r="B617" t="str">
            <v/>
          </cell>
        </row>
        <row r="618">
          <cell r="A618" t="str">
            <v>DI DOUBLE FLANGE PIPE 100DIA LEN 2.5M</v>
          </cell>
          <cell r="B618">
            <v>200032953</v>
          </cell>
        </row>
        <row r="619">
          <cell r="A619" t="str">
            <v>DI DOUBLE FLANGE PIPE 100DIA LEN 2M</v>
          </cell>
          <cell r="B619">
            <v>200032954</v>
          </cell>
        </row>
        <row r="620">
          <cell r="A620" t="str">
            <v>DI DOUBLE FLANGE PIPE 100DIA LEN 1.5M</v>
          </cell>
          <cell r="B620">
            <v>200032955</v>
          </cell>
        </row>
        <row r="621">
          <cell r="A621" t="str">
            <v>DI DOUBLE FLANGE PIPE 100DIA LEN 1M</v>
          </cell>
          <cell r="B621">
            <v>200032957</v>
          </cell>
        </row>
        <row r="622">
          <cell r="A622" t="str">
            <v>DI DOUBLE FLANGE PIPE 150DIA LEN 2.5M</v>
          </cell>
          <cell r="B622">
            <v>200032960</v>
          </cell>
        </row>
        <row r="623">
          <cell r="A623" t="str">
            <v>DI DOUBLE FLANGE PIPE 150DIA LEN 2M</v>
          </cell>
          <cell r="B623">
            <v>200032961</v>
          </cell>
        </row>
        <row r="624">
          <cell r="A624" t="str">
            <v>DI DOUBLE FLANGE PIPE 150DIA LEN 1M</v>
          </cell>
          <cell r="B624">
            <v>200032964</v>
          </cell>
        </row>
        <row r="625">
          <cell r="A625" t="str">
            <v>Compressor @Rasoeya&amp;Premdhar Patti(BBKD)</v>
          </cell>
          <cell r="B625" t="str">
            <v/>
          </cell>
        </row>
        <row r="626">
          <cell r="A626" t="str">
            <v>Boundary Wall @ Alipur(Rampursangramgarh</v>
          </cell>
          <cell r="B626" t="str">
            <v/>
          </cell>
        </row>
        <row r="627">
          <cell r="A627" t="str">
            <v>TRAVEL FOR PROJECTS</v>
          </cell>
          <cell r="B627" t="str">
            <v/>
          </cell>
        </row>
        <row r="628">
          <cell r="A628" t="str">
            <v>DI DUCK FOOT BEND-80MM,PN-10</v>
          </cell>
          <cell r="B628">
            <v>200028212</v>
          </cell>
        </row>
        <row r="629">
          <cell r="A629" t="str">
            <v>DI DOUBLE FLANGE PIPE 150DIA LEN 1.5M</v>
          </cell>
          <cell r="B629">
            <v>200032962</v>
          </cell>
        </row>
        <row r="630">
          <cell r="A630" t="str">
            <v>DI DUCK FOOT BEND-100MM</v>
          </cell>
          <cell r="B630">
            <v>200034694</v>
          </cell>
        </row>
        <row r="631">
          <cell r="A631" t="str">
            <v>DI DUCK FOOT BEND-150MM</v>
          </cell>
          <cell r="B631">
            <v>200034696</v>
          </cell>
        </row>
        <row r="632">
          <cell r="A632" t="str">
            <v>DI DUCK FOOT BEND-200MM</v>
          </cell>
          <cell r="B632">
            <v>200034697</v>
          </cell>
        </row>
        <row r="633">
          <cell r="A633" t="str">
            <v>DI EQUAL TEE-80MM</v>
          </cell>
          <cell r="B633">
            <v>200034699</v>
          </cell>
        </row>
        <row r="634">
          <cell r="A634" t="str">
            <v>DI EQUAL TEE-100MM</v>
          </cell>
          <cell r="B634">
            <v>200034700</v>
          </cell>
        </row>
        <row r="635">
          <cell r="A635" t="str">
            <v>DI EQUAL TEE-150MM</v>
          </cell>
          <cell r="B635">
            <v>200034702</v>
          </cell>
        </row>
        <row r="636">
          <cell r="A636" t="str">
            <v>D.I.  BENDS 80 MM 90'</v>
          </cell>
          <cell r="B636">
            <v>200034705</v>
          </cell>
        </row>
        <row r="637">
          <cell r="A637" t="str">
            <v>D.I.  BENDS 100 MM 90'</v>
          </cell>
          <cell r="B637">
            <v>200034706</v>
          </cell>
        </row>
        <row r="638">
          <cell r="A638" t="str">
            <v>D.I.  BENDS 150 MM 90'</v>
          </cell>
          <cell r="B638">
            <v>200034708</v>
          </cell>
        </row>
        <row r="639">
          <cell r="A639" t="str">
            <v>D.I.  BENDS  200 MM 90'</v>
          </cell>
          <cell r="B639">
            <v>200034709</v>
          </cell>
        </row>
        <row r="640">
          <cell r="A640" t="str">
            <v>DI TEE 200MM X 200MM X 100MM</v>
          </cell>
          <cell r="B640">
            <v>200034716</v>
          </cell>
        </row>
        <row r="641">
          <cell r="A641" t="str">
            <v>DI TEE 200MM X 200MM X 150MM</v>
          </cell>
          <cell r="B641">
            <v>200034717</v>
          </cell>
        </row>
        <row r="642">
          <cell r="A642" t="str">
            <v>DI TEE 100MM X 100MM X 100MM</v>
          </cell>
          <cell r="B642">
            <v>200034720</v>
          </cell>
        </row>
        <row r="643">
          <cell r="A643" t="str">
            <v>DI DOUBLE FLANGE PIPE 100MM DIA LEN 5 M</v>
          </cell>
          <cell r="B643">
            <v>200034729</v>
          </cell>
        </row>
        <row r="644">
          <cell r="A644" t="str">
            <v>DI DOUBLE FLANGE PIPE 150MM DIA LEN 5 M</v>
          </cell>
          <cell r="B644">
            <v>200034741</v>
          </cell>
        </row>
        <row r="645">
          <cell r="A645" t="str">
            <v>Borewell in Bhadausi &amp; Rampur Pran</v>
          </cell>
          <cell r="B645" t="str">
            <v/>
          </cell>
        </row>
        <row r="646">
          <cell r="A646" t="str">
            <v>Pipeline Works @ Gobari (Sandw Blck) P-2</v>
          </cell>
          <cell r="B646" t="str">
            <v/>
          </cell>
        </row>
        <row r="647">
          <cell r="A647" t="str">
            <v>PH @ Lakuri (Rampursangramgarh)</v>
          </cell>
          <cell r="B647" t="str">
            <v/>
          </cell>
        </row>
        <row r="648">
          <cell r="A648" t="str">
            <v>PP WOVEN BAGS</v>
          </cell>
          <cell r="B648" t="str">
            <v/>
          </cell>
        </row>
        <row r="649">
          <cell r="A649" t="str">
            <v>Compressor @ BhawaniganjKota (Babaganj)</v>
          </cell>
          <cell r="B649" t="str">
            <v/>
          </cell>
        </row>
        <row r="650">
          <cell r="A650" t="str">
            <v>TW WORKS @Chausa,BLOCK-Kunda</v>
          </cell>
          <cell r="B650" t="str">
            <v/>
          </cell>
        </row>
        <row r="651">
          <cell r="A651" t="str">
            <v>FOR TRAVELING EXP</v>
          </cell>
          <cell r="B651" t="str">
            <v/>
          </cell>
        </row>
        <row r="652">
          <cell r="A652" t="str">
            <v>FENCING WORK OF SITE</v>
          </cell>
          <cell r="B652" t="str">
            <v/>
          </cell>
        </row>
        <row r="653">
          <cell r="A653" t="str">
            <v>Compressor @ Goghar (Babaganj)</v>
          </cell>
          <cell r="B653" t="str">
            <v/>
          </cell>
        </row>
        <row r="654">
          <cell r="A654" t="str">
            <v>Boundary Wall @Sarai Jamuari(Mangraura)</v>
          </cell>
          <cell r="B654" t="str">
            <v/>
          </cell>
        </row>
        <row r="655">
          <cell r="A655" t="str">
            <v>Pipeline Works @ Parahamidpur (P-1)</v>
          </cell>
          <cell r="B655" t="str">
            <v/>
          </cell>
        </row>
        <row r="656">
          <cell r="A656" t="str">
            <v>FOR CLIENT HOTEL EXP</v>
          </cell>
          <cell r="B656" t="str">
            <v/>
          </cell>
        </row>
        <row r="657">
          <cell r="A657" t="str">
            <v>SECTION HOSE PIPE 3"</v>
          </cell>
          <cell r="B657" t="str">
            <v/>
          </cell>
        </row>
        <row r="658">
          <cell r="A658" t="str">
            <v>Compressor @ Gogaer Vihar(Bihar)</v>
          </cell>
          <cell r="B658" t="str">
            <v/>
          </cell>
        </row>
        <row r="659">
          <cell r="A659" t="str">
            <v>ELECTROMAGNETIC FLOWMETER-150MM</v>
          </cell>
          <cell r="B659">
            <v>900008645</v>
          </cell>
        </row>
        <row r="660">
          <cell r="A660" t="str">
            <v>Pipeline work @ Bhatti Khurd (Aspurdevsa</v>
          </cell>
          <cell r="B660" t="str">
            <v/>
          </cell>
        </row>
        <row r="661">
          <cell r="A661" t="str">
            <v>PRINTING &amp; STATIONARY</v>
          </cell>
          <cell r="B661" t="str">
            <v/>
          </cell>
        </row>
        <row r="662">
          <cell r="A662" t="str">
            <v>Pipeline @ SANGRAMPUR &amp;HINAHU_KALAKANKAR</v>
          </cell>
          <cell r="B662" t="str">
            <v/>
          </cell>
        </row>
        <row r="663">
          <cell r="A663" t="str">
            <v>Pump House @ Alipur(Rampursangramgarh)</v>
          </cell>
          <cell r="B663" t="str">
            <v/>
          </cell>
        </row>
        <row r="664">
          <cell r="A664" t="str">
            <v>MS  FLANGES 160MM</v>
          </cell>
          <cell r="B664">
            <v>200032583</v>
          </cell>
        </row>
        <row r="665">
          <cell r="A665" t="str">
            <v>PIPELINE @ KABIRPUR (AASPURDEVSARA)</v>
          </cell>
          <cell r="B665" t="str">
            <v/>
          </cell>
        </row>
        <row r="666">
          <cell r="A666" t="str">
            <v>CEMENT 43 GRADE (BULKER TYPE) IN MT</v>
          </cell>
          <cell r="B666">
            <v>200014349</v>
          </cell>
        </row>
        <row r="667">
          <cell r="A667" t="str">
            <v>SAND IN TONS</v>
          </cell>
          <cell r="B667">
            <v>200030374</v>
          </cell>
        </row>
        <row r="668">
          <cell r="A668" t="str">
            <v>AGGREGATE 10MM--VSI</v>
          </cell>
          <cell r="B668">
            <v>200032483</v>
          </cell>
        </row>
        <row r="669">
          <cell r="A669" t="str">
            <v>AGGREGATE 20MM--VSI</v>
          </cell>
          <cell r="B669">
            <v>200032484</v>
          </cell>
        </row>
        <row r="670">
          <cell r="A670" t="str">
            <v>STAFF WELFARE ITEM</v>
          </cell>
          <cell r="B670" t="str">
            <v/>
          </cell>
        </row>
        <row r="671">
          <cell r="A671" t="str">
            <v>Borewell in Bajhan</v>
          </cell>
          <cell r="B671" t="str">
            <v/>
          </cell>
        </row>
        <row r="672">
          <cell r="A672" t="str">
            <v>ALUMINIUM LUGS - 70 MM</v>
          </cell>
          <cell r="B672">
            <v>200000068</v>
          </cell>
        </row>
        <row r="673">
          <cell r="A673" t="str">
            <v>ALUMINIUM LUGS - 95 MM</v>
          </cell>
          <cell r="B673">
            <v>200000069</v>
          </cell>
        </row>
        <row r="674">
          <cell r="A674" t="str">
            <v>COPPER LUGS - 120MM</v>
          </cell>
          <cell r="B674">
            <v>200000185</v>
          </cell>
        </row>
        <row r="675">
          <cell r="A675" t="str">
            <v>COPPER LUGS 10 SQMM</v>
          </cell>
          <cell r="B675">
            <v>200000188</v>
          </cell>
        </row>
        <row r="676">
          <cell r="A676" t="str">
            <v>Compressor @ KamoliVeerbhanpur (Bihar)</v>
          </cell>
          <cell r="B676" t="str">
            <v/>
          </cell>
        </row>
        <row r="677">
          <cell r="A677" t="str">
            <v>Compressor @ Maharajpur (Bihar)</v>
          </cell>
          <cell r="B677" t="str">
            <v/>
          </cell>
        </row>
        <row r="678">
          <cell r="A678" t="str">
            <v>GRAVEL SHIFTING GOBARITORAMPUR</v>
          </cell>
          <cell r="B678" t="str">
            <v/>
          </cell>
        </row>
        <row r="679">
          <cell r="A679" t="str">
            <v>Tubewell @ Saruaava (Sngpr)</v>
          </cell>
          <cell r="B679" t="str">
            <v/>
          </cell>
        </row>
        <row r="680">
          <cell r="A680" t="str">
            <v>FOR CONTAINER PAINTING WORK</v>
          </cell>
          <cell r="B680" t="str">
            <v/>
          </cell>
        </row>
        <row r="681">
          <cell r="A681" t="str">
            <v>DOTTED HAND GLOUES</v>
          </cell>
          <cell r="B681">
            <v>200000086</v>
          </cell>
        </row>
        <row r="682">
          <cell r="A682" t="str">
            <v>TW works@Pithanpur,B-Kalakankar</v>
          </cell>
          <cell r="B682" t="str">
            <v/>
          </cell>
        </row>
        <row r="683">
          <cell r="A683" t="str">
            <v>HDPE 200mm X 200mm X 110mm PN6 TEE PE100</v>
          </cell>
          <cell r="B683">
            <v>200032223</v>
          </cell>
        </row>
        <row r="684">
          <cell r="A684" t="str">
            <v>BOLTS FOR V T PUMP</v>
          </cell>
          <cell r="B684" t="str">
            <v/>
          </cell>
        </row>
        <row r="685">
          <cell r="A685" t="str">
            <v>ESR @ Indilpur (Sangipur)</v>
          </cell>
          <cell r="B685" t="str">
            <v/>
          </cell>
        </row>
        <row r="686">
          <cell r="A686" t="str">
            <v>TW @ Banbirpur (Aaspurdevsara)</v>
          </cell>
          <cell r="B686" t="str">
            <v/>
          </cell>
        </row>
        <row r="687">
          <cell r="A687" t="str">
            <v>JIO WIFI RECHARGE</v>
          </cell>
          <cell r="B687" t="str">
            <v/>
          </cell>
        </row>
        <row r="688">
          <cell r="A688" t="str">
            <v>HDPE 110MM ,PN6 ,CROSS TEE ,CLASS:PE100</v>
          </cell>
          <cell r="B688">
            <v>200030304</v>
          </cell>
        </row>
        <row r="689">
          <cell r="A689" t="str">
            <v>HDPE 140MM ,PN6 ,CROSS TEE ,CLASS:PE100</v>
          </cell>
          <cell r="B689">
            <v>200030305</v>
          </cell>
        </row>
        <row r="690">
          <cell r="A690" t="str">
            <v>Tubewell @ Muraini-Fail (Sangipur)</v>
          </cell>
          <cell r="B690" t="str">
            <v/>
          </cell>
        </row>
        <row r="691">
          <cell r="A691" t="str">
            <v>ESR @ Aaspurdevsra GP &amp; Block</v>
          </cell>
          <cell r="B691" t="str">
            <v/>
          </cell>
        </row>
        <row r="692">
          <cell r="A692" t="str">
            <v>ESR @ Haraipatti &amp; Labeda (Aaspurdevsara</v>
          </cell>
          <cell r="B692" t="str">
            <v/>
          </cell>
        </row>
        <row r="693">
          <cell r="A693" t="str">
            <v>TW works@Asthan,B-Kalakankar</v>
          </cell>
          <cell r="B693" t="str">
            <v/>
          </cell>
        </row>
        <row r="694">
          <cell r="A694" t="str">
            <v>ESR @ Pipri Kalasa (Bababelkartham)</v>
          </cell>
          <cell r="B694" t="str">
            <v/>
          </cell>
        </row>
        <row r="695">
          <cell r="A695" t="str">
            <v>FOR CC CAMPS PURPOSE</v>
          </cell>
          <cell r="B695" t="str">
            <v/>
          </cell>
        </row>
        <row r="696">
          <cell r="A696" t="str">
            <v>Pipeline @ Purebhika &amp; Raigarh (Mangraur</v>
          </cell>
          <cell r="B696" t="str">
            <v/>
          </cell>
        </row>
        <row r="697">
          <cell r="A697" t="str">
            <v>Pipeline @ Aaurain(Aaspurdevsara)</v>
          </cell>
          <cell r="B697" t="str">
            <v/>
          </cell>
        </row>
        <row r="698">
          <cell r="A698" t="str">
            <v>PVC DRUMS FOR SITE WORK</v>
          </cell>
          <cell r="B698" t="str">
            <v/>
          </cell>
        </row>
        <row r="699">
          <cell r="A699" t="str">
            <v>RUBBER GASKET 3 MM</v>
          </cell>
          <cell r="B699">
            <v>200002469</v>
          </cell>
        </row>
        <row r="700">
          <cell r="A700" t="str">
            <v>MS BOLT+NUT+DOUBLE WAHSER M12MMX100MM LG</v>
          </cell>
          <cell r="B700">
            <v>200023505</v>
          </cell>
        </row>
        <row r="701">
          <cell r="A701" t="str">
            <v>RCCB 63 AMP 4 POLE  30MA WITHOUT ENCLOSE</v>
          </cell>
          <cell r="B701">
            <v>200028264</v>
          </cell>
        </row>
        <row r="702">
          <cell r="A702" t="str">
            <v>RCCB 63AMP 4POLE</v>
          </cell>
          <cell r="B702">
            <v>800001227</v>
          </cell>
        </row>
        <row r="703">
          <cell r="A703" t="str">
            <v>ESR @ Tala (Bababhelkaranthdham)</v>
          </cell>
          <cell r="B703" t="str">
            <v/>
          </cell>
        </row>
        <row r="704">
          <cell r="A704" t="str">
            <v>Tubewell @ Aasnava (Sangipur)</v>
          </cell>
          <cell r="B704" t="str">
            <v/>
          </cell>
        </row>
        <row r="705">
          <cell r="A705" t="str">
            <v>TUBEWELL @ITAURA B-KUNDA</v>
          </cell>
          <cell r="B705" t="str">
            <v/>
          </cell>
        </row>
        <row r="706">
          <cell r="A706" t="str">
            <v>TRANSPORT CHARG</v>
          </cell>
          <cell r="B706" t="str">
            <v/>
          </cell>
        </row>
        <row r="707">
          <cell r="A707" t="str">
            <v>COTS REPAIR CHARGES OF PRATAPGARH G H</v>
          </cell>
          <cell r="B707" t="str">
            <v/>
          </cell>
        </row>
        <row r="708">
          <cell r="A708" t="str">
            <v>ESR @ Pandari Jabar (Bababhelkaranthdham</v>
          </cell>
          <cell r="B708" t="str">
            <v/>
          </cell>
        </row>
        <row r="709">
          <cell r="A709" t="str">
            <v>FOR OFFICE EXP</v>
          </cell>
          <cell r="B709" t="str">
            <v/>
          </cell>
        </row>
        <row r="710">
          <cell r="A710" t="str">
            <v>FABRICATION OF PRECAST MOULDS</v>
          </cell>
          <cell r="B710" t="str">
            <v/>
          </cell>
        </row>
        <row r="711">
          <cell r="A711" t="str">
            <v>V T PUMP FOR OP UNIT</v>
          </cell>
          <cell r="B711" t="str">
            <v/>
          </cell>
        </row>
        <row r="712">
          <cell r="A712" t="str">
            <v>Pipeline Works@Basauli,Block-Pattii</v>
          </cell>
          <cell r="B712" t="str">
            <v/>
          </cell>
        </row>
        <row r="713">
          <cell r="A713" t="str">
            <v>AGGREGATE 20 MM</v>
          </cell>
          <cell r="B713">
            <v>200017541</v>
          </cell>
        </row>
        <row r="714">
          <cell r="A714" t="str">
            <v>AGGREGATE 10 MM IN TON</v>
          </cell>
          <cell r="B714">
            <v>200017542</v>
          </cell>
        </row>
        <row r="715">
          <cell r="A715" t="str">
            <v>TW works@Shukulpur &amp; Chaukr,B-Sandwachan</v>
          </cell>
          <cell r="B715" t="str">
            <v/>
          </cell>
        </row>
        <row r="716">
          <cell r="A716" t="str">
            <v>Tubewell @ Mangraura (Mangraura)</v>
          </cell>
          <cell r="B716" t="str">
            <v/>
          </cell>
        </row>
        <row r="717">
          <cell r="A717" t="str">
            <v>LUNCH EXPENSES OF TPI PERSONS</v>
          </cell>
          <cell r="B717" t="str">
            <v/>
          </cell>
        </row>
        <row r="718">
          <cell r="A718" t="str">
            <v>Back Filling Work in Pratapgarh</v>
          </cell>
          <cell r="B718" t="str">
            <v/>
          </cell>
        </row>
        <row r="719">
          <cell r="A719" t="str">
            <v>MS  FLANGES 75MM</v>
          </cell>
          <cell r="B719">
            <v>200032578</v>
          </cell>
        </row>
        <row r="720">
          <cell r="A720" t="str">
            <v>17.5HP 3  PH SUBMERSIBLE PUMP</v>
          </cell>
          <cell r="B720">
            <v>1200000485</v>
          </cell>
        </row>
        <row r="721">
          <cell r="A721" t="str">
            <v>Boundary Wall @ Sakra (Sndw)</v>
          </cell>
          <cell r="B721" t="str">
            <v/>
          </cell>
        </row>
        <row r="722">
          <cell r="A722" t="str">
            <v>PIPELINE @ Rasoeya &amp; Premdarpatti(Shivga</v>
          </cell>
          <cell r="B722" t="str">
            <v/>
          </cell>
        </row>
        <row r="723">
          <cell r="A723" t="str">
            <v>Pipeline @ Amsauna &amp; Dohari (BBKD)</v>
          </cell>
          <cell r="B723" t="str">
            <v/>
          </cell>
        </row>
        <row r="724">
          <cell r="A724" t="str">
            <v>SPARE PARTS 28%</v>
          </cell>
          <cell r="B724" t="str">
            <v/>
          </cell>
        </row>
        <row r="725">
          <cell r="A725" t="str">
            <v>HDPE 90mm X 90mm X 50mm PN6 TEE PE100</v>
          </cell>
          <cell r="B725">
            <v>200032233</v>
          </cell>
        </row>
        <row r="726">
          <cell r="A726" t="str">
            <v>MS  FLANGES 63MM</v>
          </cell>
          <cell r="B726">
            <v>200032577</v>
          </cell>
        </row>
        <row r="727">
          <cell r="A727" t="str">
            <v>TW works@Upadhyaypur,B-Sandwachandrika</v>
          </cell>
          <cell r="B727" t="str">
            <v/>
          </cell>
        </row>
        <row r="728">
          <cell r="A728" t="str">
            <v>Pipeline Works @ Narwarl (Sngpr Blck)</v>
          </cell>
          <cell r="B728" t="str">
            <v/>
          </cell>
        </row>
        <row r="729">
          <cell r="A729" t="str">
            <v>Tubewell @ Seshpur Adharganj (Mangraura)</v>
          </cell>
          <cell r="B729" t="str">
            <v/>
          </cell>
        </row>
        <row r="730">
          <cell r="A730" t="str">
            <v>ELECTRICAL WORK FOR PRATAPGARH OFFICE</v>
          </cell>
          <cell r="B730" t="str">
            <v/>
          </cell>
        </row>
        <row r="731">
          <cell r="A731" t="str">
            <v>DI ALL SOCKET TEE 200MMX200MMX200MM</v>
          </cell>
          <cell r="B731">
            <v>200032932</v>
          </cell>
        </row>
        <row r="732">
          <cell r="A732" t="str">
            <v>Pipeline @ Manar &amp; Ranimau (Kalakankar</v>
          </cell>
          <cell r="B732" t="str">
            <v/>
          </cell>
        </row>
        <row r="733">
          <cell r="A733" t="str">
            <v>BAMBOO WOODEN LADDERS</v>
          </cell>
          <cell r="B733" t="str">
            <v/>
          </cell>
        </row>
        <row r="734">
          <cell r="A734" t="str">
            <v>2000993/1 st Servicing</v>
          </cell>
          <cell r="B734" t="str">
            <v/>
          </cell>
        </row>
        <row r="735">
          <cell r="A735" t="str">
            <v>MEASUREMENT TAPE - 5 MTR</v>
          </cell>
          <cell r="B735">
            <v>200000403</v>
          </cell>
        </row>
        <row r="736">
          <cell r="A736" t="str">
            <v>LIGHTERS</v>
          </cell>
          <cell r="B736">
            <v>200000377</v>
          </cell>
        </row>
        <row r="737">
          <cell r="A737" t="str">
            <v>LINE DORI</v>
          </cell>
          <cell r="B737">
            <v>200001362</v>
          </cell>
        </row>
        <row r="738">
          <cell r="A738" t="str">
            <v>LIME POWDER</v>
          </cell>
          <cell r="B738">
            <v>200002479</v>
          </cell>
        </row>
        <row r="739">
          <cell r="A739" t="str">
            <v>LPG REGULATOR - DOMESTIC</v>
          </cell>
          <cell r="B739">
            <v>200008265</v>
          </cell>
        </row>
        <row r="740">
          <cell r="A740" t="str">
            <v>LPG REGULATOR ADAPTOR</v>
          </cell>
          <cell r="B740">
            <v>200010183</v>
          </cell>
        </row>
        <row r="741">
          <cell r="A741" t="str">
            <v>JCB HIRING CHARGES</v>
          </cell>
          <cell r="B741" t="str">
            <v/>
          </cell>
        </row>
        <row r="742">
          <cell r="A742" t="str">
            <v>2" NAILS</v>
          </cell>
          <cell r="B742">
            <v>200002532</v>
          </cell>
        </row>
        <row r="743">
          <cell r="A743" t="str">
            <v>WOODEN RUNNERS 2X3X8 (CUBIC FEET)</v>
          </cell>
          <cell r="B743">
            <v>200004272</v>
          </cell>
        </row>
        <row r="744">
          <cell r="A744" t="str">
            <v>Pipeline Works @ Bhadausi &amp; Rampur P-2</v>
          </cell>
          <cell r="B744" t="str">
            <v/>
          </cell>
        </row>
        <row r="745">
          <cell r="A745" t="str">
            <v>ESR @ 200KL-12Mtr @ Ashapur &amp; Chaubeypur</v>
          </cell>
          <cell r="B745" t="str">
            <v/>
          </cell>
        </row>
        <row r="746">
          <cell r="A746" t="str">
            <v>SNACKS &amp; TEA EXPENSES FOR CLIENTS</v>
          </cell>
          <cell r="B746" t="str">
            <v/>
          </cell>
        </row>
        <row r="747">
          <cell r="A747" t="str">
            <v>Borewell in Dandupur Daulat</v>
          </cell>
          <cell r="B747" t="str">
            <v/>
          </cell>
        </row>
        <row r="748">
          <cell r="A748" t="str">
            <v>Compressor @ Kashipur dibuki (Bihar)</v>
          </cell>
          <cell r="B748" t="str">
            <v/>
          </cell>
        </row>
        <row r="749">
          <cell r="A749" t="str">
            <v>Pipeline Works @ Atheha (Sangipur)</v>
          </cell>
          <cell r="B749" t="str">
            <v/>
          </cell>
        </row>
        <row r="750">
          <cell r="A750" t="str">
            <v>TONNERLINK &amp; SPARE FOR PRINTER</v>
          </cell>
          <cell r="B750" t="str">
            <v/>
          </cell>
        </row>
        <row r="751">
          <cell r="A751" t="str">
            <v>FOR PRINTING AND STATIONARY</v>
          </cell>
          <cell r="B751" t="str">
            <v/>
          </cell>
        </row>
        <row r="752">
          <cell r="A752" t="str">
            <v>STATIONERY MATERIAL FOR STAFF</v>
          </cell>
          <cell r="B752" t="str">
            <v/>
          </cell>
        </row>
        <row r="753">
          <cell r="A753" t="str">
            <v>MS  FLANGES 90MM</v>
          </cell>
          <cell r="B753">
            <v>200032579</v>
          </cell>
        </row>
        <row r="754">
          <cell r="A754" t="str">
            <v>Pipeline @ Bijumau (Rampur Sangramgarh)</v>
          </cell>
          <cell r="B754" t="str">
            <v/>
          </cell>
        </row>
        <row r="755">
          <cell r="A755" t="str">
            <v>PIPELINE @ PURE GAJAI (RAMPURSANGRAMGARH</v>
          </cell>
          <cell r="B755" t="str">
            <v/>
          </cell>
        </row>
        <row r="756">
          <cell r="A756" t="str">
            <v>Pipeline @ Budhiyapur(Rampursangramgarh)</v>
          </cell>
          <cell r="B756" t="str">
            <v/>
          </cell>
        </row>
        <row r="757">
          <cell r="A757" t="str">
            <v>Pipeline @ Kalayanpur &amp; Purefhattesing</v>
          </cell>
          <cell r="B757" t="str">
            <v/>
          </cell>
        </row>
        <row r="758">
          <cell r="A758" t="str">
            <v>Pipeline Work @ Chaukhandapureanti</v>
          </cell>
          <cell r="B758" t="str">
            <v/>
          </cell>
        </row>
        <row r="759">
          <cell r="A759" t="str">
            <v>Pipeline work @ Lohangpur (Rampursangram</v>
          </cell>
          <cell r="B759" t="str">
            <v/>
          </cell>
        </row>
        <row r="760">
          <cell r="A760" t="str">
            <v>M.S PIPE 40 NB (KG)</v>
          </cell>
          <cell r="B760">
            <v>200021647</v>
          </cell>
        </row>
        <row r="761">
          <cell r="A761" t="str">
            <v>Pipeline works @ Bhadausi &amp; Rampur P-1</v>
          </cell>
          <cell r="B761" t="str">
            <v/>
          </cell>
        </row>
        <row r="762">
          <cell r="A762" t="str">
            <v>DRINKING WATER FOR DERWA STAFF AUGUST'23</v>
          </cell>
          <cell r="B762" t="str">
            <v/>
          </cell>
        </row>
        <row r="763">
          <cell r="A763" t="str">
            <v>BW @ Patna (Babaganj)</v>
          </cell>
          <cell r="B763" t="str">
            <v/>
          </cell>
        </row>
        <row r="764">
          <cell r="A764" t="str">
            <v>FOR TUBE WELL MATERIAL SHIFTING</v>
          </cell>
          <cell r="B764" t="str">
            <v/>
          </cell>
        </row>
        <row r="765">
          <cell r="A765" t="str">
            <v>Design cal &amp; drawings for Zinc Alu.Tanks</v>
          </cell>
          <cell r="B765" t="str">
            <v/>
          </cell>
        </row>
        <row r="766">
          <cell r="A766" t="str">
            <v>Tubewell @ Narayanpu (Rmprsngrm Blck)</v>
          </cell>
          <cell r="B766" t="str">
            <v/>
          </cell>
        </row>
        <row r="767">
          <cell r="A767" t="str">
            <v>REGISTRATION FESS</v>
          </cell>
          <cell r="B767" t="str">
            <v/>
          </cell>
        </row>
        <row r="768">
          <cell r="A768" t="str">
            <v>Design cal &amp; drawings for RCC Dome shape</v>
          </cell>
          <cell r="B768" t="str">
            <v/>
          </cell>
        </row>
        <row r="769">
          <cell r="A769" t="str">
            <v>M.S SQUARE PIPE 100 X 100 X 4 MM IN KG</v>
          </cell>
          <cell r="B769">
            <v>200020643</v>
          </cell>
        </row>
        <row r="770">
          <cell r="A770" t="str">
            <v>MS SQUARE PIPE 50 X 50 X 4.8MM</v>
          </cell>
          <cell r="B770">
            <v>200034893</v>
          </cell>
        </row>
        <row r="771">
          <cell r="A771" t="str">
            <v>TW works@Bijumau,B-Rampursangramgarh</v>
          </cell>
          <cell r="B771" t="str">
            <v/>
          </cell>
        </row>
        <row r="772">
          <cell r="A772" t="str">
            <v>TRANSPORTING CHARGES</v>
          </cell>
          <cell r="B772" t="str">
            <v/>
          </cell>
        </row>
        <row r="773">
          <cell r="A773" t="str">
            <v>Pipeline @ Dahi (Aaspuradevsara)</v>
          </cell>
          <cell r="B773" t="str">
            <v/>
          </cell>
        </row>
        <row r="774">
          <cell r="A774" t="str">
            <v>Pump House @ Naubasta (Kunda)</v>
          </cell>
          <cell r="B774" t="str">
            <v/>
          </cell>
        </row>
        <row r="775">
          <cell r="A775" t="str">
            <v>OP UNIT SPARE PARTS WELDING WORK</v>
          </cell>
          <cell r="B775" t="str">
            <v/>
          </cell>
        </row>
        <row r="776">
          <cell r="A776" t="str">
            <v>LPG GAS 19 KG</v>
          </cell>
          <cell r="B776" t="str">
            <v/>
          </cell>
        </row>
        <row r="777">
          <cell r="A777" t="str">
            <v>1000137 / ROAD TAX</v>
          </cell>
          <cell r="B777" t="str">
            <v/>
          </cell>
        </row>
        <row r="778">
          <cell r="A778" t="str">
            <v>Pipeline Works @ Binaeka (Asprd Blck)</v>
          </cell>
          <cell r="B778" t="str">
            <v/>
          </cell>
        </row>
        <row r="779">
          <cell r="A779" t="str">
            <v>80 MM DOUBLE FLANGED PIPE  3000 X 4.8MM</v>
          </cell>
          <cell r="B779">
            <v>200034493</v>
          </cell>
        </row>
        <row r="780">
          <cell r="A780" t="str">
            <v>Pipeline @ Kashipur Dibuki (Bihar)</v>
          </cell>
          <cell r="B780" t="str">
            <v/>
          </cell>
        </row>
        <row r="781">
          <cell r="A781" t="str">
            <v>HDPE BEND-63MM,PN-6,90DEG,CLASS:PE-100</v>
          </cell>
          <cell r="B781">
            <v>200030266</v>
          </cell>
        </row>
        <row r="782">
          <cell r="A782" t="str">
            <v>Pipeline @ Padumpur (Mangraura)</v>
          </cell>
          <cell r="B782" t="str">
            <v/>
          </cell>
        </row>
        <row r="783">
          <cell r="A783" t="str">
            <v>1000136/ ROAD TAX</v>
          </cell>
          <cell r="B783" t="str">
            <v/>
          </cell>
        </row>
        <row r="784">
          <cell r="A784" t="str">
            <v>Pipeline @ Sarasatpur (Patti)</v>
          </cell>
          <cell r="B784" t="str">
            <v/>
          </cell>
        </row>
        <row r="785">
          <cell r="A785" t="str">
            <v>LPG GAS 14.2 KG</v>
          </cell>
          <cell r="B785" t="str">
            <v/>
          </cell>
        </row>
        <row r="786">
          <cell r="A786" t="str">
            <v>PIPELINE @ UMARAPATTI  (BIHAR)</v>
          </cell>
          <cell r="B786" t="str">
            <v/>
          </cell>
        </row>
        <row r="787">
          <cell r="A787" t="str">
            <v>Pipeline @ Sarai Naahra (Bihar)</v>
          </cell>
          <cell r="B787" t="str">
            <v/>
          </cell>
        </row>
        <row r="788">
          <cell r="A788" t="str">
            <v>Pump House @ Parsipur</v>
          </cell>
          <cell r="B788" t="str">
            <v/>
          </cell>
        </row>
        <row r="789">
          <cell r="A789" t="str">
            <v>HIRING OF MAHINDRA BOLERO PLUS SLE</v>
          </cell>
          <cell r="B789" t="str">
            <v/>
          </cell>
        </row>
        <row r="790">
          <cell r="A790" t="str">
            <v>Borewell in AASPURDEVSRA</v>
          </cell>
          <cell r="B790" t="str">
            <v/>
          </cell>
        </row>
        <row r="791">
          <cell r="A791" t="str">
            <v>Pipeline works @ Kalyanpur P-1  (Sndw)</v>
          </cell>
          <cell r="B791" t="str">
            <v/>
          </cell>
        </row>
        <row r="792">
          <cell r="A792" t="str">
            <v>Tubewell @ Purebansi (Lalgnj Blck)</v>
          </cell>
          <cell r="B792" t="str">
            <v/>
          </cell>
        </row>
        <row r="793">
          <cell r="A793" t="str">
            <v>Boundary Wall @ Bahesana (Babaganj)</v>
          </cell>
          <cell r="B793" t="str">
            <v/>
          </cell>
        </row>
        <row r="794">
          <cell r="A794" t="str">
            <v>Boundarywall  @ Nariyawan (BABAGANJ)</v>
          </cell>
          <cell r="B794" t="str">
            <v/>
          </cell>
        </row>
        <row r="795">
          <cell r="A795" t="str">
            <v>Pump House @ Nariyawan(Babaganj)</v>
          </cell>
          <cell r="B795" t="str">
            <v/>
          </cell>
        </row>
        <row r="796">
          <cell r="A796" t="str">
            <v>Boundary wall @ Parsipur (Kunda)</v>
          </cell>
          <cell r="B796" t="str">
            <v/>
          </cell>
        </row>
        <row r="797">
          <cell r="A797" t="str">
            <v>HIRING OF 30 KVA DGSET</v>
          </cell>
          <cell r="B797" t="str">
            <v/>
          </cell>
        </row>
        <row r="798">
          <cell r="A798" t="str">
            <v>MOBILIZATION &amp; DEMOBILIZATION CHARGES</v>
          </cell>
          <cell r="B798" t="str">
            <v/>
          </cell>
        </row>
        <row r="799">
          <cell r="A799" t="str">
            <v>HIRING OF MAHINDRA SCORPIO</v>
          </cell>
          <cell r="B799" t="str">
            <v/>
          </cell>
        </row>
        <row r="800">
          <cell r="A800" t="str">
            <v>M.S ANGLE ISA 65 X 65 X 6 MM</v>
          </cell>
          <cell r="B800">
            <v>200005130</v>
          </cell>
        </row>
        <row r="801">
          <cell r="A801" t="str">
            <v>M S PLATE 3.15MM</v>
          </cell>
          <cell r="B801">
            <v>200013385</v>
          </cell>
        </row>
        <row r="802">
          <cell r="A802" t="str">
            <v>MS FLAT 65X6MM</v>
          </cell>
          <cell r="B802">
            <v>200025841</v>
          </cell>
        </row>
        <row r="803">
          <cell r="A803" t="str">
            <v>MS PLATE 4MM</v>
          </cell>
          <cell r="B803">
            <v>200026042</v>
          </cell>
        </row>
        <row r="804">
          <cell r="A804" t="str">
            <v>MS CHANNEL, SIZE: 100 X 50 X 5MM</v>
          </cell>
          <cell r="B804">
            <v>200031755</v>
          </cell>
        </row>
        <row r="805">
          <cell r="A805" t="str">
            <v>SWEETS EXPENDITURE</v>
          </cell>
          <cell r="B805" t="str">
            <v/>
          </cell>
        </row>
        <row r="806">
          <cell r="A806" t="str">
            <v>WOODEN COMPUTER TABLE 4FT X 2FT</v>
          </cell>
          <cell r="B806">
            <v>1300000031</v>
          </cell>
        </row>
        <row r="807">
          <cell r="A807" t="str">
            <v>HDPE BEND-63MM,PN6 45DEG PE100</v>
          </cell>
          <cell r="B807">
            <v>200032193</v>
          </cell>
        </row>
        <row r="808">
          <cell r="A808" t="str">
            <v>FOR PATTI STOCK YARD II BORE WELL</v>
          </cell>
          <cell r="B808" t="str">
            <v/>
          </cell>
        </row>
        <row r="809">
          <cell r="A809" t="str">
            <v>EXECUTIVE OFFICE CHAIR</v>
          </cell>
          <cell r="B809">
            <v>1300001374</v>
          </cell>
        </row>
        <row r="810">
          <cell r="A810" t="str">
            <v>SPARES FOR OP UNIT</v>
          </cell>
          <cell r="B810" t="str">
            <v/>
          </cell>
        </row>
        <row r="811">
          <cell r="A811" t="str">
            <v>PVC TAPE ROLLS</v>
          </cell>
          <cell r="B811">
            <v>200001363</v>
          </cell>
        </row>
        <row r="812">
          <cell r="A812" t="str">
            <v>M.S NUT &amp; BOLT M 5/8 X 2 1/2 IN KG</v>
          </cell>
          <cell r="B812">
            <v>200004907</v>
          </cell>
        </row>
        <row r="813">
          <cell r="A813" t="str">
            <v>GREASE GUN 1 KG</v>
          </cell>
          <cell r="B813">
            <v>200006462</v>
          </cell>
        </row>
        <row r="814">
          <cell r="A814" t="str">
            <v>HDPE 125mm X 125mm X 90mm PN6 TEE PE100</v>
          </cell>
          <cell r="B814">
            <v>200032210</v>
          </cell>
        </row>
        <row r="815">
          <cell r="A815" t="str">
            <v>ADD MIXTURE</v>
          </cell>
          <cell r="B815">
            <v>200001874</v>
          </cell>
        </row>
        <row r="816">
          <cell r="A816" t="str">
            <v>BW @ SaraiMakai_LAXMANPUR_150MTR</v>
          </cell>
          <cell r="B816" t="str">
            <v/>
          </cell>
        </row>
        <row r="817">
          <cell r="A817" t="str">
            <v>PH @ SARAI MAKAI_LAXMANPUR_2.5X3.0</v>
          </cell>
          <cell r="B817" t="str">
            <v/>
          </cell>
        </row>
        <row r="818">
          <cell r="A818" t="str">
            <v>MEASUREMENT TAPE - 30 MTR</v>
          </cell>
          <cell r="B818">
            <v>200000402</v>
          </cell>
        </row>
        <row r="819">
          <cell r="A819" t="str">
            <v>GEAR BOX PARTS</v>
          </cell>
          <cell r="B819" t="str">
            <v/>
          </cell>
        </row>
        <row r="820">
          <cell r="A820" t="str">
            <v>Pipeline Works@Atarsand &amp; Parsupur (P-2)</v>
          </cell>
          <cell r="B820" t="str">
            <v/>
          </cell>
        </row>
        <row r="821">
          <cell r="A821" t="str">
            <v>TW WORKS @Sahumai,BLOCK-Kunda</v>
          </cell>
          <cell r="B821" t="str">
            <v/>
          </cell>
        </row>
        <row r="822">
          <cell r="A822" t="str">
            <v>OFFICE TABLE WOODEN-4X2.5FT</v>
          </cell>
          <cell r="B822">
            <v>1300000172</v>
          </cell>
        </row>
        <row r="823">
          <cell r="A823" t="str">
            <v>INVERTER WITH BATTERY</v>
          </cell>
          <cell r="B823">
            <v>1300000287</v>
          </cell>
        </row>
        <row r="824">
          <cell r="A824" t="str">
            <v>PLASTIC CHAIR</v>
          </cell>
          <cell r="B824">
            <v>1300001339</v>
          </cell>
        </row>
        <row r="825">
          <cell r="A825" t="str">
            <v>ELECTRICAL MATERIAL FOR OFFICE</v>
          </cell>
          <cell r="B825" t="str">
            <v/>
          </cell>
        </row>
        <row r="826">
          <cell r="A826" t="str">
            <v>FOR OP UNIT SHIFTING</v>
          </cell>
          <cell r="B826" t="str">
            <v/>
          </cell>
        </row>
        <row r="827">
          <cell r="A827" t="str">
            <v>DI PIPE-Ø200MM , K7,IS:8329</v>
          </cell>
          <cell r="B827">
            <v>1200000454</v>
          </cell>
        </row>
        <row r="828">
          <cell r="A828" t="str">
            <v>SAFETY SHOE  6''</v>
          </cell>
          <cell r="B828">
            <v>200001101</v>
          </cell>
        </row>
        <row r="829">
          <cell r="A829" t="str">
            <v>FOR STAFF WELFARE</v>
          </cell>
          <cell r="B829" t="str">
            <v/>
          </cell>
        </row>
        <row r="830">
          <cell r="A830" t="str">
            <v>M.S SLOTTED ANGAL RACK 6FT</v>
          </cell>
          <cell r="B830">
            <v>1300000032</v>
          </cell>
        </row>
        <row r="831">
          <cell r="A831" t="str">
            <v>Tube well @ Narvall(Sangipur)</v>
          </cell>
          <cell r="B831" t="str">
            <v/>
          </cell>
        </row>
        <row r="832">
          <cell r="A832" t="str">
            <v>BIKE BATTERY REPLACE</v>
          </cell>
          <cell r="B832" t="str">
            <v/>
          </cell>
        </row>
        <row r="833">
          <cell r="A833" t="str">
            <v>HDPE-125MM,PN6,END CAP,CLASS:PE100</v>
          </cell>
          <cell r="B833">
            <v>200030281</v>
          </cell>
        </row>
        <row r="834">
          <cell r="A834" t="str">
            <v>M.S PIPE-50NB</v>
          </cell>
          <cell r="B834">
            <v>200030233</v>
          </cell>
        </row>
        <row r="835">
          <cell r="A835" t="str">
            <v>DRINKING WATER FOR STAFF JULY'23</v>
          </cell>
          <cell r="B835" t="str">
            <v/>
          </cell>
        </row>
        <row r="836">
          <cell r="A836" t="str">
            <v>OP Unit @  Ramgarhkhas &amp; Hulasgarh</v>
          </cell>
          <cell r="B836" t="str">
            <v/>
          </cell>
        </row>
        <row r="837">
          <cell r="A837" t="str">
            <v>PVC BRAIDED HOSE PIPE 1"</v>
          </cell>
          <cell r="B837">
            <v>200002676</v>
          </cell>
        </row>
        <row r="838">
          <cell r="A838" t="str">
            <v>CANVAS HOSE PIPE 4"</v>
          </cell>
          <cell r="B838">
            <v>200004150</v>
          </cell>
        </row>
        <row r="839">
          <cell r="A839" t="str">
            <v>Pipeline @ Chachamau (Kalakankar)</v>
          </cell>
          <cell r="B839" t="str">
            <v/>
          </cell>
        </row>
        <row r="840">
          <cell r="A840" t="str">
            <v>Pump House @ Ahibaranpur (Kunda)</v>
          </cell>
          <cell r="B840" t="str">
            <v/>
          </cell>
        </row>
        <row r="841">
          <cell r="A841" t="str">
            <v>Pipeline @ Jajupur (Kalakankar)</v>
          </cell>
          <cell r="B841" t="str">
            <v/>
          </cell>
        </row>
        <row r="842">
          <cell r="A842" t="str">
            <v>Pipeline @ Lathtara (Kalakankar)</v>
          </cell>
          <cell r="B842" t="str">
            <v/>
          </cell>
        </row>
        <row r="843">
          <cell r="A843" t="str">
            <v>GEAR PARTS</v>
          </cell>
          <cell r="B843" t="str">
            <v/>
          </cell>
        </row>
        <row r="844">
          <cell r="A844" t="str">
            <v>DRINKING WATER FOR PATTI STAFF AUGUST'23</v>
          </cell>
          <cell r="B844" t="str">
            <v/>
          </cell>
        </row>
        <row r="845">
          <cell r="A845" t="str">
            <v>OP Unit @  ShahpurUprahar</v>
          </cell>
          <cell r="B845" t="str">
            <v/>
          </cell>
        </row>
        <row r="846">
          <cell r="A846" t="str">
            <v>TW@Lallupatti _Babaganj</v>
          </cell>
          <cell r="B846" t="str">
            <v/>
          </cell>
        </row>
        <row r="847">
          <cell r="A847" t="str">
            <v>TW@Puremaswan_Babaganj</v>
          </cell>
          <cell r="B847" t="str">
            <v/>
          </cell>
        </row>
        <row r="848">
          <cell r="A848" t="str">
            <v>FOR FURNITURE TRANSPORTATION CHARGES</v>
          </cell>
          <cell r="B848" t="str">
            <v/>
          </cell>
        </row>
        <row r="849">
          <cell r="A849" t="str">
            <v>OP Unit @ Sujauli</v>
          </cell>
          <cell r="B849" t="str">
            <v/>
          </cell>
        </row>
        <row r="850">
          <cell r="A850" t="str">
            <v>WEIGHMENT CHARGES</v>
          </cell>
          <cell r="B850" t="str">
            <v/>
          </cell>
        </row>
        <row r="851">
          <cell r="A851" t="str">
            <v>DIG MAXX (JCB 02 NOS)FIRST SERVICE</v>
          </cell>
          <cell r="B851" t="str">
            <v/>
          </cell>
        </row>
        <row r="852">
          <cell r="A852" t="str">
            <v>RCC HUME PIPE COLLER-900MM,NP3 CLASS</v>
          </cell>
          <cell r="B852">
            <v>200033937</v>
          </cell>
        </row>
        <row r="853">
          <cell r="A853" t="str">
            <v>Tube well @ Atheha (Sangipur)</v>
          </cell>
          <cell r="B853" t="str">
            <v/>
          </cell>
        </row>
        <row r="854">
          <cell r="A854" t="str">
            <v>GIYESER INSTALATION FOR GUEST HOUSE</v>
          </cell>
          <cell r="B854" t="str">
            <v/>
          </cell>
        </row>
        <row r="855">
          <cell r="A855" t="str">
            <v>Boundarywall @ Ahibaranpur (Kunda)</v>
          </cell>
          <cell r="B855" t="str">
            <v/>
          </cell>
        </row>
        <row r="856">
          <cell r="A856" t="str">
            <v>HIRING OF MAHINDRA BOLERO PLUS-UP36F1746</v>
          </cell>
          <cell r="B856" t="str">
            <v/>
          </cell>
        </row>
        <row r="857">
          <cell r="A857" t="str">
            <v>Pipeline @ Sujauli (Kunda)</v>
          </cell>
          <cell r="B857" t="str">
            <v/>
          </cell>
        </row>
        <row r="858">
          <cell r="A858" t="str">
            <v>BW @ RaichandraPatti&amp; Arila-1&amp;2(Patti)</v>
          </cell>
          <cell r="B858" t="str">
            <v/>
          </cell>
        </row>
        <row r="859">
          <cell r="A859" t="str">
            <v>2001087 / Bike Servicing</v>
          </cell>
          <cell r="B859" t="str">
            <v/>
          </cell>
        </row>
        <row r="860">
          <cell r="A860" t="str">
            <v>91/ GEAR BOX REPAIR</v>
          </cell>
          <cell r="B860" t="str">
            <v/>
          </cell>
        </row>
        <row r="861">
          <cell r="A861" t="str">
            <v>MESS EXPENCE</v>
          </cell>
          <cell r="B861" t="str">
            <v/>
          </cell>
        </row>
        <row r="862">
          <cell r="A862" t="str">
            <v>2001129/ Bike Servicing</v>
          </cell>
          <cell r="B862" t="str">
            <v/>
          </cell>
        </row>
        <row r="863">
          <cell r="A863" t="str">
            <v>TW@Govind Nagar_Babaganj</v>
          </cell>
          <cell r="B863" t="str">
            <v/>
          </cell>
        </row>
        <row r="864">
          <cell r="A864" t="str">
            <v>INSPECTION FEE FOR SOLAR PV MODULES</v>
          </cell>
          <cell r="B864" t="str">
            <v/>
          </cell>
        </row>
        <row r="865">
          <cell r="A865" t="str">
            <v>BW @ BATAULI_RAMPUR SANGRAMGARH</v>
          </cell>
          <cell r="B865" t="str">
            <v/>
          </cell>
        </row>
        <row r="866">
          <cell r="A866" t="str">
            <v>BW @ KALYANPUR &amp; PUR_RAMPUR SANGRAMGARH</v>
          </cell>
          <cell r="B866" t="str">
            <v/>
          </cell>
        </row>
        <row r="867">
          <cell r="A867" t="str">
            <v>PH @ BATAULI_RAMPUR SANGRAMGARH _2.5</v>
          </cell>
          <cell r="B867" t="str">
            <v/>
          </cell>
        </row>
        <row r="868">
          <cell r="A868" t="str">
            <v>PH @ DIGAOSI_RAMPUR SANGRAMGARH_3.6</v>
          </cell>
          <cell r="B868" t="str">
            <v/>
          </cell>
        </row>
        <row r="869">
          <cell r="A869" t="str">
            <v>PH @ KALYANPUR &amp; _RAMPUR SANGRAMGARH_3.6</v>
          </cell>
          <cell r="B869" t="str">
            <v/>
          </cell>
        </row>
        <row r="870">
          <cell r="A870" t="str">
            <v>PH @ PURE GAJAI_RAMPUR SANGRAMGARH _2.5</v>
          </cell>
          <cell r="B870" t="str">
            <v/>
          </cell>
        </row>
        <row r="871">
          <cell r="A871" t="str">
            <v>TW@Saray Lalmati &amp; Khandwa _Rampursangra</v>
          </cell>
          <cell r="B871" t="str">
            <v/>
          </cell>
        </row>
        <row r="872">
          <cell r="A872" t="str">
            <v>LABOUR CHARGE FOR LOADING &amp; UNLOADING</v>
          </cell>
          <cell r="B872" t="str">
            <v/>
          </cell>
        </row>
        <row r="873">
          <cell r="A873" t="str">
            <v>Sandvachandrika(B) Gobari(V)</v>
          </cell>
          <cell r="B873" t="str">
            <v/>
          </cell>
        </row>
        <row r="874">
          <cell r="A874" t="str">
            <v>CAR HIRE  FOR EXECUTIVE GUEST</v>
          </cell>
          <cell r="B874" t="str">
            <v/>
          </cell>
        </row>
        <row r="875">
          <cell r="A875" t="str">
            <v>Compressor @ Sarai Swami (Babaganj)</v>
          </cell>
          <cell r="B875" t="str">
            <v/>
          </cell>
        </row>
        <row r="876">
          <cell r="A876" t="str">
            <v>Pipeliine Works@ Setapur P-1 (Sadr Blck)</v>
          </cell>
          <cell r="B876" t="str">
            <v/>
          </cell>
        </row>
        <row r="877">
          <cell r="A877" t="str">
            <v>Patti Stock Yard power connection</v>
          </cell>
          <cell r="B877" t="str">
            <v/>
          </cell>
        </row>
        <row r="878">
          <cell r="A878" t="str">
            <v>Tube well @ Karanpur Khujahi (Bababelkh)</v>
          </cell>
          <cell r="B878" t="str">
            <v/>
          </cell>
        </row>
        <row r="879">
          <cell r="A879" t="str">
            <v>GRAVEL SHIFTING GOBARITONARI</v>
          </cell>
          <cell r="B879" t="str">
            <v/>
          </cell>
        </row>
        <row r="880">
          <cell r="A880" t="str">
            <v>TW@Aamipur(Collapsed)_Babaganj</v>
          </cell>
          <cell r="B880" t="str">
            <v/>
          </cell>
        </row>
        <row r="881">
          <cell r="A881" t="str">
            <v>Pipeline works @ Asrahi (Lalganj)</v>
          </cell>
          <cell r="B881" t="str">
            <v/>
          </cell>
        </row>
        <row r="882">
          <cell r="A882" t="str">
            <v>Pipeline @ Harikapura_AASPURDEVSARA</v>
          </cell>
          <cell r="B882" t="str">
            <v/>
          </cell>
        </row>
        <row r="883">
          <cell r="A883" t="str">
            <v>FOODING FOR EX.GUST</v>
          </cell>
          <cell r="B883" t="str">
            <v/>
          </cell>
        </row>
        <row r="884">
          <cell r="A884" t="str">
            <v>HDPE 160mm X 160mm X 125mm PN6 TEE PE100</v>
          </cell>
          <cell r="B884">
            <v>200032220</v>
          </cell>
        </row>
        <row r="885">
          <cell r="A885" t="str">
            <v>TW @ PureMasvan (Babaganj)</v>
          </cell>
          <cell r="B885" t="str">
            <v/>
          </cell>
        </row>
        <row r="886">
          <cell r="A886" t="str">
            <v>Pipeline @ Dhanvaasa &amp; Kodrajeet(Bihar)</v>
          </cell>
          <cell r="B886" t="str">
            <v/>
          </cell>
        </row>
        <row r="887">
          <cell r="A887" t="str">
            <v>Tube well @ Miranpur &amp; Rajapur Mufharid</v>
          </cell>
          <cell r="B887" t="str">
            <v/>
          </cell>
        </row>
        <row r="888">
          <cell r="A888" t="str">
            <v>INTERNET TELECOMMUNICATION SERVICE</v>
          </cell>
          <cell r="B888" t="str">
            <v/>
          </cell>
        </row>
        <row r="889">
          <cell r="A889" t="str">
            <v>STAFF WELFARE (FOR WATER BILL)</v>
          </cell>
          <cell r="B889" t="str">
            <v/>
          </cell>
        </row>
        <row r="890">
          <cell r="A890" t="str">
            <v>FOR TRANSPOTATION CHARGES</v>
          </cell>
          <cell r="B890" t="str">
            <v/>
          </cell>
        </row>
        <row r="891">
          <cell r="A891" t="str">
            <v>FODDING FOR GUEST</v>
          </cell>
          <cell r="B891" t="str">
            <v/>
          </cell>
        </row>
        <row r="892">
          <cell r="A892" t="str">
            <v>2001073 / TYRE REPLACEMENT</v>
          </cell>
          <cell r="B892" t="str">
            <v/>
          </cell>
        </row>
        <row r="893">
          <cell r="A893" t="str">
            <v>TW @ Raygardh 1&amp;2 (Babaganj)</v>
          </cell>
          <cell r="B893" t="str">
            <v/>
          </cell>
        </row>
        <row r="894">
          <cell r="A894" t="str">
            <v>TW @ Bakol &amp; Arjun Ateru (Babaganj)</v>
          </cell>
          <cell r="B894" t="str">
            <v/>
          </cell>
        </row>
        <row r="895">
          <cell r="A895" t="str">
            <v>ALUMINIUM CABLE 3 1/2 CORE 70 SQ.MM</v>
          </cell>
          <cell r="B895">
            <v>900002119</v>
          </cell>
        </row>
        <row r="896">
          <cell r="A896" t="str">
            <v>HDPE-160X110X160MM,PN-6,R-TEE,CL:PE-100</v>
          </cell>
          <cell r="B896">
            <v>200030292</v>
          </cell>
        </row>
        <row r="897">
          <cell r="A897" t="str">
            <v>BAMBOO WOODEN LADDERS,KUPPI&amp;PLASTIC BAGS</v>
          </cell>
          <cell r="B897" t="str">
            <v/>
          </cell>
        </row>
        <row r="898">
          <cell r="A898" t="str">
            <v>TW @ Ramaipur (Babaganj)</v>
          </cell>
          <cell r="B898" t="str">
            <v/>
          </cell>
        </row>
        <row r="899">
          <cell r="A899" t="str">
            <v>CENTER GUIDE FOR 300MM Ø TW ASSEMBLY</v>
          </cell>
          <cell r="B899">
            <v>1200000559</v>
          </cell>
        </row>
        <row r="900">
          <cell r="A900" t="str">
            <v>Tube well @ Goi (Bababelkharnathdham)</v>
          </cell>
          <cell r="B900" t="str">
            <v/>
          </cell>
        </row>
        <row r="901">
          <cell r="A901" t="str">
            <v>FREE OF MESS EXPENCE FOR GUEST</v>
          </cell>
          <cell r="B901" t="str">
            <v/>
          </cell>
        </row>
        <row r="902">
          <cell r="A902" t="str">
            <v>Compressor @ Maruaan &amp; Saraynankar (BBNT</v>
          </cell>
          <cell r="B902" t="str">
            <v/>
          </cell>
        </row>
        <row r="903">
          <cell r="A903" t="str">
            <v>TW @ Raikashipur (Babaganj)</v>
          </cell>
          <cell r="B903" t="str">
            <v/>
          </cell>
        </row>
        <row r="904">
          <cell r="A904" t="str">
            <v>LED FLOOD LIGHT 100W</v>
          </cell>
          <cell r="B904">
            <v>800002502</v>
          </cell>
        </row>
        <row r="905">
          <cell r="A905" t="str">
            <v>2001120 / Bike Servicing</v>
          </cell>
          <cell r="B905" t="str">
            <v/>
          </cell>
        </row>
        <row r="906">
          <cell r="A906" t="str">
            <v>Tubewell @ Lohangpur (Rmprsng Blck)</v>
          </cell>
          <cell r="B906" t="str">
            <v/>
          </cell>
        </row>
        <row r="907">
          <cell r="A907" t="str">
            <v>GUNNY BAGS</v>
          </cell>
          <cell r="B907" t="str">
            <v/>
          </cell>
        </row>
        <row r="908">
          <cell r="A908" t="str">
            <v>TW @ Patna (Babaganj)</v>
          </cell>
          <cell r="B908" t="str">
            <v/>
          </cell>
        </row>
        <row r="909">
          <cell r="A909" t="str">
            <v>BINDING WIRE</v>
          </cell>
          <cell r="B909">
            <v>200000110</v>
          </cell>
        </row>
        <row r="910">
          <cell r="A910" t="str">
            <v>Pipeline Works@Nevada Gauradand,Sandwach</v>
          </cell>
          <cell r="B910" t="str">
            <v/>
          </cell>
        </row>
        <row r="911">
          <cell r="A911" t="str">
            <v>Tube well @ Jaisinghgardh (Bababelkharna</v>
          </cell>
          <cell r="B911" t="str">
            <v/>
          </cell>
        </row>
        <row r="912">
          <cell r="A912" t="str">
            <v>Pipeline works@ Gehrauli (Mangraura)</v>
          </cell>
          <cell r="B912" t="str">
            <v/>
          </cell>
        </row>
        <row r="913">
          <cell r="A913" t="str">
            <v>Tubewell @ Goghar Block-Babaganj</v>
          </cell>
          <cell r="B913" t="str">
            <v/>
          </cell>
        </row>
        <row r="914">
          <cell r="A914" t="str">
            <v>BATTERY</v>
          </cell>
          <cell r="B914" t="str">
            <v/>
          </cell>
        </row>
        <row r="915">
          <cell r="A915" t="str">
            <v>2001090 / Bike Servicing</v>
          </cell>
          <cell r="B915" t="str">
            <v/>
          </cell>
        </row>
        <row r="916">
          <cell r="A916" t="str">
            <v>FOR 20 FEET OFFICE CONTAINER SHIFTING</v>
          </cell>
          <cell r="B916" t="str">
            <v/>
          </cell>
        </row>
        <row r="917">
          <cell r="A917" t="str">
            <v>FOR CONCRETE MIX DESIGN</v>
          </cell>
          <cell r="B917" t="str">
            <v/>
          </cell>
        </row>
        <row r="918">
          <cell r="A918" t="str">
            <v>Compressor @ Chachamau (Kalakankar)</v>
          </cell>
          <cell r="B918" t="str">
            <v/>
          </cell>
        </row>
        <row r="919">
          <cell r="A919" t="str">
            <v>Tubewell @ Aamipur Block-Babaganj</v>
          </cell>
          <cell r="B919" t="str">
            <v/>
          </cell>
        </row>
        <row r="920">
          <cell r="A920" t="str">
            <v>Pipe Line Works at Sakra</v>
          </cell>
          <cell r="B920" t="str">
            <v/>
          </cell>
        </row>
        <row r="921">
          <cell r="A921" t="str">
            <v>12MM THICK. PLYWOOD 1.22M X 2.44M</v>
          </cell>
          <cell r="B921">
            <v>200009858</v>
          </cell>
        </row>
        <row r="922">
          <cell r="A922" t="str">
            <v>WOODEN RUNNERS 3X4X8 (CUBIC FEET)</v>
          </cell>
          <cell r="B922">
            <v>200004273</v>
          </cell>
        </row>
        <row r="923">
          <cell r="A923" t="str">
            <v>Pipeline work @ Hardoi, Mangraura-Block</v>
          </cell>
          <cell r="B923" t="str">
            <v/>
          </cell>
        </row>
        <row r="924">
          <cell r="A924" t="str">
            <v>CLEANING ITEMS FOR GUEST HOUSE PATTI</v>
          </cell>
          <cell r="B924" t="str">
            <v/>
          </cell>
        </row>
        <row r="925">
          <cell r="A925" t="str">
            <v>TW @ JAKHAMAI B-KUNDA</v>
          </cell>
          <cell r="B925" t="str">
            <v/>
          </cell>
        </row>
        <row r="926">
          <cell r="A926" t="str">
            <v>HDPE BEND-125MM, PN6 45DEG PE100</v>
          </cell>
          <cell r="B926">
            <v>200032197</v>
          </cell>
        </row>
        <row r="927">
          <cell r="A927" t="str">
            <v>Pipeline @ Purenarayandas (Sngpr Blck)</v>
          </cell>
          <cell r="B927" t="str">
            <v/>
          </cell>
        </row>
        <row r="928">
          <cell r="A928" t="str">
            <v>FOODING FOR EX.GUEST HOUSE</v>
          </cell>
          <cell r="B928" t="str">
            <v/>
          </cell>
        </row>
        <row r="929">
          <cell r="A929" t="str">
            <v>Compressor @ Naubasta &amp; Kushfara (Sadar)</v>
          </cell>
          <cell r="B929" t="str">
            <v/>
          </cell>
        </row>
        <row r="930">
          <cell r="A930" t="str">
            <v>TW @ JASHOLI &amp;KUSHAHIL BAZAR B-KUNDA</v>
          </cell>
          <cell r="B930" t="str">
            <v/>
          </cell>
        </row>
        <row r="931">
          <cell r="A931" t="str">
            <v>AC REPAIR CHARGES OF PRATAPGARH OFFICE</v>
          </cell>
          <cell r="B931" t="str">
            <v/>
          </cell>
        </row>
        <row r="932">
          <cell r="A932" t="str">
            <v>28 % SPARE PARTS</v>
          </cell>
          <cell r="B932" t="str">
            <v/>
          </cell>
        </row>
        <row r="933">
          <cell r="A933" t="str">
            <v>Tubewell @ Gopalpur (Bababelkharnathdham</v>
          </cell>
          <cell r="B933" t="str">
            <v/>
          </cell>
        </row>
        <row r="934">
          <cell r="A934" t="str">
            <v>GI PIPE THREADING BOTH 1''</v>
          </cell>
          <cell r="B934" t="str">
            <v/>
          </cell>
        </row>
        <row r="935">
          <cell r="A935" t="str">
            <v>MESS MATERIAL FOR NEW MESS</v>
          </cell>
          <cell r="B935" t="str">
            <v/>
          </cell>
        </row>
        <row r="936">
          <cell r="A936" t="str">
            <v>M.S REDUCER-300MM X 150MM X 12MM</v>
          </cell>
          <cell r="B936">
            <v>900008184</v>
          </cell>
        </row>
        <row r="937">
          <cell r="A937" t="str">
            <v>PIPELINE@LaakhipurKapsaa&amp;Bhusar(ASPDVSRA</v>
          </cell>
          <cell r="B937" t="str">
            <v/>
          </cell>
        </row>
        <row r="938">
          <cell r="A938" t="str">
            <v>2001010 / Bike Servicing</v>
          </cell>
          <cell r="B938" t="str">
            <v/>
          </cell>
        </row>
        <row r="939">
          <cell r="A939" t="str">
            <v>Compressor @ Chausa-2 (Kunda)</v>
          </cell>
          <cell r="B939" t="str">
            <v/>
          </cell>
        </row>
        <row r="940">
          <cell r="A940" t="str">
            <v>OFFICE USE ITEMS EXPENDATURE</v>
          </cell>
          <cell r="B940" t="str">
            <v/>
          </cell>
        </row>
        <row r="941">
          <cell r="A941" t="str">
            <v>Tubewell @ Naubasta &amp; Kushfara (Sadar)</v>
          </cell>
          <cell r="B941" t="str">
            <v/>
          </cell>
        </row>
        <row r="942">
          <cell r="A942" t="str">
            <v>COPPER WIRE 1 SQM</v>
          </cell>
          <cell r="B942">
            <v>200003220</v>
          </cell>
        </row>
        <row r="943">
          <cell r="A943" t="str">
            <v>LT 1CX1.5SQ.MM PVC INSULATED COPPER WIRE</v>
          </cell>
          <cell r="B943">
            <v>200024354</v>
          </cell>
        </row>
        <row r="944">
          <cell r="A944" t="str">
            <v>LT 1CX2.5SQ.MM PVC INSULATED COPPER WIRE</v>
          </cell>
          <cell r="B944">
            <v>200024355</v>
          </cell>
        </row>
        <row r="945">
          <cell r="A945" t="str">
            <v>Tubewell Devlp work @Binaeka Aaspurdevsr</v>
          </cell>
          <cell r="B945" t="str">
            <v/>
          </cell>
        </row>
        <row r="946">
          <cell r="A946" t="str">
            <v>Pipeline Works@Baburai Jahapur,Babaganj</v>
          </cell>
          <cell r="B946" t="str">
            <v/>
          </cell>
        </row>
        <row r="947">
          <cell r="A947" t="str">
            <v>Pipeline works @ Puretilakiram (Lalganj)</v>
          </cell>
          <cell r="B947" t="str">
            <v/>
          </cell>
        </row>
        <row r="948">
          <cell r="A948" t="str">
            <v>Pipeline @RangardhRaela&amp;Sarayraju (Lalga</v>
          </cell>
          <cell r="B948" t="str">
            <v/>
          </cell>
        </row>
        <row r="949">
          <cell r="A949" t="str">
            <v>G.I.SHEET 10 FT X 4 FT (.60MM THICKNESS)</v>
          </cell>
          <cell r="B949">
            <v>800001151</v>
          </cell>
        </row>
        <row r="950">
          <cell r="A950" t="str">
            <v>BW @ SARDEESH _PATTI _150Mtr</v>
          </cell>
          <cell r="B950" t="str">
            <v/>
          </cell>
        </row>
        <row r="951">
          <cell r="A951" t="str">
            <v>HDPE 200X90X200 MM, PN-6, R-TEE, CLASS:P</v>
          </cell>
          <cell r="B951">
            <v>200030298</v>
          </cell>
        </row>
        <row r="952">
          <cell r="A952" t="str">
            <v>HDPE 110mm X 110mm X 50mm PN6 TEE PE100</v>
          </cell>
          <cell r="B952">
            <v>200032234</v>
          </cell>
        </row>
        <row r="953">
          <cell r="A953" t="str">
            <v>HDPE BRANCH TEE 63MM X 63MM X 50MM</v>
          </cell>
          <cell r="B953">
            <v>200032593</v>
          </cell>
        </row>
        <row r="954">
          <cell r="A954" t="str">
            <v>PAINT BRUSHES - 2 "</v>
          </cell>
          <cell r="B954">
            <v>200000459</v>
          </cell>
        </row>
        <row r="955">
          <cell r="A955" t="str">
            <v>SCREWDRIVER SET</v>
          </cell>
          <cell r="B955">
            <v>200000528</v>
          </cell>
        </row>
        <row r="956">
          <cell r="A956" t="str">
            <v>RED OXIDE (PRIMER)</v>
          </cell>
          <cell r="B956">
            <v>200002364</v>
          </cell>
        </row>
        <row r="957">
          <cell r="A957" t="str">
            <v>THINNER N.C</v>
          </cell>
          <cell r="B957">
            <v>200002418</v>
          </cell>
        </row>
        <row r="958">
          <cell r="A958" t="str">
            <v>5 PIN SOCKET 6AMPS</v>
          </cell>
          <cell r="B958">
            <v>200002570</v>
          </cell>
        </row>
        <row r="959">
          <cell r="A959" t="str">
            <v>GANG BOX 4 WAY</v>
          </cell>
          <cell r="B959">
            <v>200002925</v>
          </cell>
        </row>
        <row r="960">
          <cell r="A960" t="str">
            <v>SILVER PAINT</v>
          </cell>
          <cell r="B960">
            <v>200006225</v>
          </cell>
        </row>
        <row r="961">
          <cell r="A961" t="str">
            <v>SWITCH 6AMP</v>
          </cell>
          <cell r="B961">
            <v>200007473</v>
          </cell>
        </row>
        <row r="962">
          <cell r="A962" t="str">
            <v>CONCRETE DRILL BIT 14MMX200MM</v>
          </cell>
          <cell r="B962">
            <v>200008292</v>
          </cell>
        </row>
        <row r="963">
          <cell r="A963" t="str">
            <v>CONCRETE DRILL BIT 6 MM</v>
          </cell>
          <cell r="B963">
            <v>200029194</v>
          </cell>
        </row>
        <row r="964">
          <cell r="A964" t="str">
            <v>CONCRETE DRILL BIT 8 MM</v>
          </cell>
          <cell r="B964">
            <v>200029195</v>
          </cell>
        </row>
        <row r="965">
          <cell r="A965" t="str">
            <v>CONCRETE DRILL BIT 10 MM</v>
          </cell>
          <cell r="B965">
            <v>200029196</v>
          </cell>
        </row>
        <row r="966">
          <cell r="A966" t="str">
            <v>CONCRETE DRILL BIT 12 MM</v>
          </cell>
          <cell r="B966">
            <v>200029197</v>
          </cell>
        </row>
        <row r="967">
          <cell r="A967" t="str">
            <v>COPPER WIRE 1.5 SQM</v>
          </cell>
          <cell r="B967">
            <v>200003221</v>
          </cell>
        </row>
        <row r="968">
          <cell r="A968" t="str">
            <v>2001121 / Bike Servicing</v>
          </cell>
          <cell r="B968" t="str">
            <v/>
          </cell>
        </row>
        <row r="969">
          <cell r="A969" t="str">
            <v>TRANSPORT CHARGES FOR MS PIPES</v>
          </cell>
          <cell r="B969" t="str">
            <v/>
          </cell>
        </row>
        <row r="970">
          <cell r="A970" t="str">
            <v>Tube Well Development Work @ Gauradand</v>
          </cell>
          <cell r="B970" t="str">
            <v/>
          </cell>
        </row>
        <row r="971">
          <cell r="A971" t="str">
            <v>ESR @Narayanpur  (Rampursangramgarh)</v>
          </cell>
          <cell r="B971" t="str">
            <v/>
          </cell>
        </row>
        <row r="972">
          <cell r="A972" t="str">
            <v>EXTENSION BOARD</v>
          </cell>
          <cell r="B972" t="str">
            <v/>
          </cell>
        </row>
        <row r="973">
          <cell r="A973" t="str">
            <v>Pump House @ Kushalidhi 9Kunda</v>
          </cell>
          <cell r="B973" t="str">
            <v/>
          </cell>
        </row>
        <row r="974">
          <cell r="A974" t="str">
            <v>Tubewell Devlp work @Hardoi (Aaspurdevsr</v>
          </cell>
          <cell r="B974" t="str">
            <v/>
          </cell>
        </row>
        <row r="975">
          <cell r="A975" t="str">
            <v>LOCAL HIRE CHARGE OF JCB</v>
          </cell>
          <cell r="B975" t="str">
            <v/>
          </cell>
        </row>
        <row r="976">
          <cell r="A976" t="str">
            <v>NEW INTERNET CONNECTION INSTALLATION</v>
          </cell>
          <cell r="B976" t="str">
            <v/>
          </cell>
        </row>
        <row r="977">
          <cell r="A977" t="str">
            <v>2001089 / Bike Servicing</v>
          </cell>
          <cell r="B977" t="str">
            <v/>
          </cell>
        </row>
        <row r="978">
          <cell r="A978" t="str">
            <v>SECURITY DEPOSIT</v>
          </cell>
          <cell r="B978" t="str">
            <v/>
          </cell>
        </row>
        <row r="979">
          <cell r="A979" t="str">
            <v>4" NAILS</v>
          </cell>
          <cell r="B979">
            <v>200002536</v>
          </cell>
        </row>
        <row r="980">
          <cell r="A980" t="str">
            <v>CPVC ADHESIVE SOLUTION 946ML</v>
          </cell>
          <cell r="B980">
            <v>200012758</v>
          </cell>
        </row>
        <row r="981">
          <cell r="A981" t="str">
            <v>G.I TANK NIPPLE 1"</v>
          </cell>
          <cell r="B981">
            <v>200015940</v>
          </cell>
        </row>
        <row r="982">
          <cell r="A982" t="str">
            <v>BALL VALVE BRASS 1"</v>
          </cell>
          <cell r="B982">
            <v>200018948</v>
          </cell>
        </row>
        <row r="983">
          <cell r="A983" t="str">
            <v>LT 4C X 4SQ.MM XLPE INS UNARM CU CABLE</v>
          </cell>
          <cell r="B983">
            <v>800004001</v>
          </cell>
        </row>
        <row r="984">
          <cell r="A984" t="str">
            <v>Pipeline Works @ Kalyanpur P-2 (Sndwchd)</v>
          </cell>
          <cell r="B984" t="str">
            <v/>
          </cell>
        </row>
        <row r="985">
          <cell r="A985" t="str">
            <v>TRANSPORT CHARGES</v>
          </cell>
          <cell r="B985" t="str">
            <v/>
          </cell>
        </row>
        <row r="986">
          <cell r="A986" t="str">
            <v>Pipeline works @ Ashapur Chaubeypur P-1</v>
          </cell>
          <cell r="B986" t="str">
            <v/>
          </cell>
        </row>
        <row r="987">
          <cell r="A987" t="str">
            <v>MESS GROSSERY FOR NEW YEAR</v>
          </cell>
          <cell r="B987" t="str">
            <v/>
          </cell>
        </row>
        <row r="988">
          <cell r="A988" t="str">
            <v>Tube well @ Purebhika &amp;Raiganj(Mangraura</v>
          </cell>
          <cell r="B988" t="str">
            <v/>
          </cell>
        </row>
        <row r="989">
          <cell r="A989" t="str">
            <v>HDPE BEND-90MM,PN-6,90DEG,CLASS:PE-100</v>
          </cell>
          <cell r="B989">
            <v>200030268</v>
          </cell>
        </row>
        <row r="990">
          <cell r="A990" t="str">
            <v>HDPE-110MM,PN6,END CAP,CLASS:PE100</v>
          </cell>
          <cell r="B990">
            <v>200030280</v>
          </cell>
        </row>
        <row r="991">
          <cell r="A991" t="str">
            <v>HDPE-140MM,PN6,END CAP,CLASS:PE100</v>
          </cell>
          <cell r="B991">
            <v>200030282</v>
          </cell>
        </row>
        <row r="992">
          <cell r="A992" t="str">
            <v>HDPE 200X75X200 MM, PN-6, R-TEE, CLASS:P</v>
          </cell>
          <cell r="B992">
            <v>200030297</v>
          </cell>
        </row>
        <row r="993">
          <cell r="A993" t="str">
            <v>HDPE BEND-75MM,PN6 45DEG PE100</v>
          </cell>
          <cell r="B993">
            <v>200032194</v>
          </cell>
        </row>
        <row r="994">
          <cell r="A994" t="str">
            <v>HDPE BEND-90MM, PN6 45DEG PE100</v>
          </cell>
          <cell r="B994">
            <v>200032195</v>
          </cell>
        </row>
        <row r="995">
          <cell r="A995" t="str">
            <v>HDPE BEND-110MM, PN6 45DEG PE100</v>
          </cell>
          <cell r="B995">
            <v>200032196</v>
          </cell>
        </row>
        <row r="996">
          <cell r="A996" t="str">
            <v>HDPE 250mm X 250mm X 90mm PN6 TEE PE100</v>
          </cell>
          <cell r="B996">
            <v>200032228</v>
          </cell>
        </row>
        <row r="997">
          <cell r="A997" t="str">
            <v>HDPE 125mm X 125mm X 50mm PN6 TEE PE100</v>
          </cell>
          <cell r="B997">
            <v>200032235</v>
          </cell>
        </row>
        <row r="998">
          <cell r="A998" t="str">
            <v>HDPE Branch TEE 140mm X 140mm X 50mm</v>
          </cell>
          <cell r="B998">
            <v>200032236</v>
          </cell>
        </row>
        <row r="999">
          <cell r="A999" t="str">
            <v>HDPE 160mm X 160mm X 50mm PN6 TEE PE100</v>
          </cell>
          <cell r="B999">
            <v>200032237</v>
          </cell>
        </row>
        <row r="1000">
          <cell r="A1000" t="str">
            <v>HDPE 75MM X 75MM X 50MM PN6 TEE PE100</v>
          </cell>
          <cell r="B1000">
            <v>200032575</v>
          </cell>
        </row>
        <row r="1001">
          <cell r="A1001" t="str">
            <v>PRE CASTING YARD POWER CONNECTION</v>
          </cell>
          <cell r="B1001" t="str">
            <v/>
          </cell>
        </row>
        <row r="1002">
          <cell r="A1002" t="str">
            <v>Tube well @ Seshpur Adharganj(ManGraura)</v>
          </cell>
          <cell r="B1002" t="str">
            <v/>
          </cell>
        </row>
        <row r="1003">
          <cell r="A1003" t="str">
            <v>2001142 / Bike Servicing</v>
          </cell>
          <cell r="B1003" t="str">
            <v/>
          </cell>
        </row>
        <row r="1004">
          <cell r="A1004" t="str">
            <v>Pipeline works @ Amava &amp; Semra (Sangipur</v>
          </cell>
          <cell r="B1004" t="str">
            <v/>
          </cell>
        </row>
        <row r="1005">
          <cell r="A1005" t="str">
            <v>FOR DRY FRUITS &amp; SWEETS</v>
          </cell>
          <cell r="B1005" t="str">
            <v/>
          </cell>
        </row>
        <row r="1006">
          <cell r="A1006" t="str">
            <v>ESR @ Kukuvar (Patti)</v>
          </cell>
          <cell r="B1006" t="str">
            <v/>
          </cell>
        </row>
        <row r="1007">
          <cell r="A1007" t="str">
            <v>PIPING WORKS @Nariyawan,Block-Babaganj</v>
          </cell>
          <cell r="B1007" t="str">
            <v/>
          </cell>
        </row>
        <row r="1008">
          <cell r="A1008" t="str">
            <v>Tube well @ Padumpur(ManGraura)</v>
          </cell>
          <cell r="B1008" t="str">
            <v/>
          </cell>
        </row>
        <row r="1009">
          <cell r="A1009" t="str">
            <v>ESR @ Sarayjamuari (Mangraura)</v>
          </cell>
          <cell r="B1009" t="str">
            <v/>
          </cell>
        </row>
        <row r="1010">
          <cell r="A1010" t="str">
            <v>A4 Printer L2520D</v>
          </cell>
          <cell r="B1010">
            <v>1300001451</v>
          </cell>
        </row>
        <row r="1011">
          <cell r="A1011" t="str">
            <v>FOR EXCUCATIVE STAFF</v>
          </cell>
          <cell r="B1011" t="str">
            <v/>
          </cell>
        </row>
        <row r="1012">
          <cell r="A1012" t="str">
            <v>ESR @ Seshpur Adharganj (Mangraura)</v>
          </cell>
          <cell r="B1012" t="str">
            <v/>
          </cell>
        </row>
        <row r="1013">
          <cell r="A1013" t="str">
            <v>HIRING OF MAHINDRA BOLERO - UP72AT3634</v>
          </cell>
          <cell r="B1013" t="str">
            <v/>
          </cell>
        </row>
        <row r="1014">
          <cell r="A1014" t="str">
            <v>FOR MESS OF STAFF</v>
          </cell>
          <cell r="B1014" t="str">
            <v/>
          </cell>
        </row>
        <row r="1015">
          <cell r="A1015" t="str">
            <v>Boundarywall @ Makaipur(Sandwachandrika)</v>
          </cell>
          <cell r="B1015" t="str">
            <v/>
          </cell>
        </row>
        <row r="1016">
          <cell r="A1016" t="str">
            <v>PH @ MAKAIPUR_SANDWACHANDRIKA_3.6x3.0</v>
          </cell>
          <cell r="B1016" t="str">
            <v/>
          </cell>
        </row>
        <row r="1017">
          <cell r="A1017" t="str">
            <v>Tubewell @ Utras (Mangraura)</v>
          </cell>
          <cell r="B1017" t="str">
            <v/>
          </cell>
        </row>
        <row r="1018">
          <cell r="A1018" t="str">
            <v>REGULATOR LPG</v>
          </cell>
          <cell r="B1018">
            <v>200001170</v>
          </cell>
        </row>
        <row r="1019">
          <cell r="A1019" t="str">
            <v>3" NAILS</v>
          </cell>
          <cell r="B1019">
            <v>200002534</v>
          </cell>
        </row>
        <row r="1020">
          <cell r="A1020" t="str">
            <v>Compressor @ Naubasta (Kunda)</v>
          </cell>
          <cell r="B1020" t="str">
            <v/>
          </cell>
        </row>
        <row r="1021">
          <cell r="A1021" t="str">
            <v>LPG GAS 19 KG FOR STAFF GUEST HOUSE</v>
          </cell>
          <cell r="B1021" t="str">
            <v/>
          </cell>
        </row>
        <row r="1022">
          <cell r="A1022" t="str">
            <v>Pump House @ Binaeka (Aaspurdevsra)</v>
          </cell>
          <cell r="B1022" t="str">
            <v/>
          </cell>
        </row>
        <row r="1023">
          <cell r="A1023" t="str">
            <v>ESR @ Bind (Aspursevsara)</v>
          </cell>
          <cell r="B1023" t="str">
            <v/>
          </cell>
        </row>
        <row r="1024">
          <cell r="A1024" t="str">
            <v>Boundary Wall @ Shivarajpur (Sandwachand</v>
          </cell>
          <cell r="B1024" t="str">
            <v/>
          </cell>
        </row>
        <row r="1025">
          <cell r="A1025" t="str">
            <v>Pipeline Works @ Bikhampur &amp; Kopa P-1</v>
          </cell>
          <cell r="B1025" t="str">
            <v/>
          </cell>
        </row>
        <row r="1026">
          <cell r="A1026" t="str">
            <v>Compressor @ Padari Jabar &amp; Gutauli (BBN</v>
          </cell>
          <cell r="B1026" t="str">
            <v/>
          </cell>
        </row>
        <row r="1027">
          <cell r="A1027" t="str">
            <v>CPVC ELBOW-1"</v>
          </cell>
          <cell r="B1027">
            <v>200013568</v>
          </cell>
        </row>
        <row r="1028">
          <cell r="A1028" t="str">
            <v>PVC ELBOW 4"</v>
          </cell>
          <cell r="B1028">
            <v>200014943</v>
          </cell>
        </row>
        <row r="1029">
          <cell r="A1029" t="str">
            <v>CPVC BALL VALVE 1"</v>
          </cell>
          <cell r="B1029">
            <v>200015348</v>
          </cell>
        </row>
        <row r="1030">
          <cell r="A1030" t="str">
            <v>CPVC PIPE 1"</v>
          </cell>
          <cell r="B1030">
            <v>200015349</v>
          </cell>
        </row>
        <row r="1031">
          <cell r="A1031" t="str">
            <v>CPVC SOCKET 1"</v>
          </cell>
          <cell r="B1031">
            <v>200015350</v>
          </cell>
        </row>
        <row r="1032">
          <cell r="A1032" t="str">
            <v>CPVC REDUSER SOCKET 1 X 3/4"</v>
          </cell>
          <cell r="B1032">
            <v>200018889</v>
          </cell>
        </row>
        <row r="1033">
          <cell r="A1033" t="str">
            <v>CPVC TEE 1"</v>
          </cell>
          <cell r="B1033">
            <v>200019089</v>
          </cell>
        </row>
        <row r="1034">
          <cell r="A1034" t="str">
            <v>PVC ELBOW 1 1/4"</v>
          </cell>
          <cell r="B1034">
            <v>200020681</v>
          </cell>
        </row>
        <row r="1035">
          <cell r="A1035" t="str">
            <v>CPVC TANK NIPPLE 1"</v>
          </cell>
          <cell r="B1035">
            <v>200024977</v>
          </cell>
        </row>
        <row r="1036">
          <cell r="A1036" t="str">
            <v>PVC BOARD - 6'X4'</v>
          </cell>
          <cell r="B1036">
            <v>200032370</v>
          </cell>
        </row>
        <row r="1037">
          <cell r="A1037" t="str">
            <v>Boundarywall @ParvatpurSuleman(Aspuraspu</v>
          </cell>
          <cell r="B1037" t="str">
            <v/>
          </cell>
        </row>
        <row r="1038">
          <cell r="A1038" t="str">
            <v>HP PRINTER FOR CP30</v>
          </cell>
          <cell r="B1038" t="str">
            <v/>
          </cell>
        </row>
        <row r="1039">
          <cell r="A1039" t="str">
            <v>Tubewell @ MAJHILGAON (KUNDA)</v>
          </cell>
          <cell r="B1039" t="str">
            <v/>
          </cell>
        </row>
        <row r="1040">
          <cell r="A1040" t="str">
            <v>Compressor @ Gavanpatti &amp; Ganaidiha (BBN</v>
          </cell>
          <cell r="B1040" t="str">
            <v/>
          </cell>
        </row>
        <row r="1041">
          <cell r="A1041" t="str">
            <v>Boundarywall @ Binaeka (Aaspurdevsra)</v>
          </cell>
          <cell r="B1041" t="str">
            <v/>
          </cell>
        </row>
        <row r="1042">
          <cell r="A1042" t="str">
            <v>D2H DISH TV ( Tata Sky )</v>
          </cell>
          <cell r="B1042">
            <v>800004851</v>
          </cell>
        </row>
        <row r="1043">
          <cell r="A1043" t="str">
            <v>Pipeline Works @Bikara,Block-Bihar</v>
          </cell>
          <cell r="B1043" t="str">
            <v/>
          </cell>
        </row>
        <row r="1044">
          <cell r="A1044" t="str">
            <v>Compressor @ Kedaura (Rampursangramgarh)</v>
          </cell>
          <cell r="B1044" t="str">
            <v/>
          </cell>
        </row>
        <row r="1045">
          <cell r="A1045" t="str">
            <v>UMBRELLA BIG</v>
          </cell>
          <cell r="B1045">
            <v>200003152</v>
          </cell>
        </row>
        <row r="1046">
          <cell r="A1046" t="str">
            <v>ANGLE HOLDER</v>
          </cell>
          <cell r="B1046">
            <v>200013771</v>
          </cell>
        </row>
        <row r="1047">
          <cell r="A1047" t="str">
            <v>2.5 SINGLE WIRE COIL 3COLORS</v>
          </cell>
          <cell r="B1047">
            <v>200031086</v>
          </cell>
        </row>
        <row r="1048">
          <cell r="A1048" t="str">
            <v>Compressor @ Sangrampur (Sandwachandrika</v>
          </cell>
          <cell r="B1048" t="str">
            <v/>
          </cell>
        </row>
        <row r="1049">
          <cell r="A1049" t="str">
            <v>TW@Rahwai TW-1 _Kunda</v>
          </cell>
          <cell r="B1049" t="str">
            <v/>
          </cell>
        </row>
        <row r="1050">
          <cell r="A1050" t="str">
            <v>PH @ ITAURA_KUNDA_3.6X3.0</v>
          </cell>
          <cell r="B1050" t="str">
            <v/>
          </cell>
        </row>
        <row r="1051">
          <cell r="A1051" t="str">
            <v>HIRING OF MAHINDRA TUV 300</v>
          </cell>
          <cell r="B1051" t="str">
            <v/>
          </cell>
        </row>
        <row r="1052">
          <cell r="A1052" t="str">
            <v>Compressor @ Mavai kalan (Kunda)</v>
          </cell>
          <cell r="B1052" t="str">
            <v/>
          </cell>
        </row>
        <row r="1053">
          <cell r="A1053" t="str">
            <v>Pipeline Works @ Parahmidpur P-2(Sndw)</v>
          </cell>
          <cell r="B1053" t="str">
            <v/>
          </cell>
        </row>
        <row r="1054">
          <cell r="A1054" t="str">
            <v>TW@Kaema _Kunda</v>
          </cell>
          <cell r="B1054" t="str">
            <v/>
          </cell>
        </row>
        <row r="1055">
          <cell r="A1055" t="str">
            <v>PVC SWITCH BOARD 4X7</v>
          </cell>
          <cell r="B1055">
            <v>200004213</v>
          </cell>
        </row>
        <row r="1056">
          <cell r="A1056" t="str">
            <v>MALE&amp;FEMALE PLUG AND SOCKET 5PIN 32 AMPS</v>
          </cell>
          <cell r="B1056">
            <v>200007386</v>
          </cell>
        </row>
        <row r="1057">
          <cell r="A1057" t="str">
            <v>RCCB 20AMP 2POLE 30MA</v>
          </cell>
          <cell r="B1057">
            <v>200014309</v>
          </cell>
        </row>
        <row r="1058">
          <cell r="A1058" t="str">
            <v>LED LAMP 15W</v>
          </cell>
          <cell r="B1058">
            <v>200017487</v>
          </cell>
        </row>
        <row r="1059">
          <cell r="A1059" t="str">
            <v>1" PVC CASING &amp; CAPING PIPE</v>
          </cell>
          <cell r="B1059">
            <v>200018830</v>
          </cell>
        </row>
        <row r="1060">
          <cell r="A1060" t="str">
            <v>EXT CONNECTOR(IP67 PLUG+SOCKET 16A3POLE)</v>
          </cell>
          <cell r="B1060">
            <v>200022247</v>
          </cell>
        </row>
        <row r="1061">
          <cell r="A1061" t="str">
            <v>STEEL NAILS 1''</v>
          </cell>
          <cell r="B1061">
            <v>200034993</v>
          </cell>
        </row>
        <row r="1062">
          <cell r="A1062" t="str">
            <v>TW@Karenti_Kunda</v>
          </cell>
          <cell r="B1062" t="str">
            <v/>
          </cell>
        </row>
        <row r="1063">
          <cell r="A1063" t="str">
            <v>Compressor @ Majhil Gaon (Kunda)</v>
          </cell>
          <cell r="B1063" t="str">
            <v/>
          </cell>
        </row>
        <row r="1064">
          <cell r="A1064" t="str">
            <v>Compressor @ Bhitara &amp; Hariharpu(Bihar)</v>
          </cell>
          <cell r="B1064" t="str">
            <v/>
          </cell>
        </row>
        <row r="1065">
          <cell r="A1065" t="str">
            <v>Pipeline @ Gavanpatti &amp; Ganaidiha(Bababn</v>
          </cell>
          <cell r="B1065" t="str">
            <v/>
          </cell>
        </row>
        <row r="1066">
          <cell r="A1066" t="str">
            <v>Compressor @ Itaura (Kunda)</v>
          </cell>
          <cell r="B1066" t="str">
            <v/>
          </cell>
        </row>
        <row r="1067">
          <cell r="A1067" t="str">
            <v>TARPAULIN 18  X 24</v>
          </cell>
          <cell r="B1067">
            <v>200002551</v>
          </cell>
        </row>
        <row r="1068">
          <cell r="A1068" t="str">
            <v>OP UNIT@Umar Patti(Babaganj)</v>
          </cell>
          <cell r="B1068" t="str">
            <v/>
          </cell>
        </row>
        <row r="1069">
          <cell r="A1069" t="str">
            <v>BELCHA WITH HANDLE</v>
          </cell>
          <cell r="B1069">
            <v>200007864</v>
          </cell>
        </row>
        <row r="1070">
          <cell r="A1070" t="str">
            <v>PANJA BIG</v>
          </cell>
          <cell r="B1070">
            <v>200012415</v>
          </cell>
        </row>
        <row r="1071">
          <cell r="A1071" t="str">
            <v>Charges for Development of Tubewell</v>
          </cell>
          <cell r="B1071" t="str">
            <v/>
          </cell>
        </row>
        <row r="1072">
          <cell r="A1072" t="str">
            <v>Tubewell @ Gehrauli (Mangr Blck)</v>
          </cell>
          <cell r="B1072" t="str">
            <v/>
          </cell>
        </row>
        <row r="1073">
          <cell r="A1073" t="str">
            <v>PH @ Rasoeya &amp; Premdhar Patti(Shivgarh</v>
          </cell>
          <cell r="B1073" t="str">
            <v/>
          </cell>
        </row>
        <row r="1074">
          <cell r="A1074" t="str">
            <v>OP UNIT@Balla&amp;Damohan  (Babaganj )</v>
          </cell>
          <cell r="B1074" t="str">
            <v/>
          </cell>
        </row>
        <row r="1075">
          <cell r="A1075" t="str">
            <v>OP UNIT@Machheha Harda Patti (Babaganj )</v>
          </cell>
          <cell r="B1075" t="str">
            <v/>
          </cell>
        </row>
        <row r="1076">
          <cell r="A1076" t="str">
            <v>OP UNIT@Chaurang(Babaganj )</v>
          </cell>
          <cell r="B1076" t="str">
            <v/>
          </cell>
        </row>
        <row r="1077">
          <cell r="A1077" t="str">
            <v>ESR up to PCC @ Lohangpur(Rampur Sangram</v>
          </cell>
          <cell r="B1077" t="str">
            <v/>
          </cell>
        </row>
        <row r="1078">
          <cell r="A1078" t="str">
            <v>BW @ Rasoeya &amp; Premdhar Patti(Shivgarh</v>
          </cell>
          <cell r="B1078" t="str">
            <v/>
          </cell>
        </row>
        <row r="1079">
          <cell r="A1079" t="str">
            <v>OP UNIT@Bikara Vihar(Bihar)</v>
          </cell>
          <cell r="B1079" t="str">
            <v/>
          </cell>
        </row>
        <row r="1080">
          <cell r="A1080" t="str">
            <v>ESR 300 KL-16M @ Nariyawan (Babaganj)</v>
          </cell>
          <cell r="B1080" t="str">
            <v/>
          </cell>
        </row>
        <row r="1081">
          <cell r="A1081" t="str">
            <v>ESR @ Malakrajakpur (Kunda)</v>
          </cell>
          <cell r="B1081" t="str">
            <v/>
          </cell>
        </row>
        <row r="1082">
          <cell r="A1082" t="str">
            <v>ESR @ Parsipur (Kunda)</v>
          </cell>
          <cell r="B1082" t="str">
            <v/>
          </cell>
        </row>
        <row r="1083">
          <cell r="A1083" t="str">
            <v>ESR @ Saray Swami (Babaganj)</v>
          </cell>
          <cell r="B1083" t="str">
            <v/>
          </cell>
        </row>
        <row r="1084">
          <cell r="A1084" t="str">
            <v>ESR Excavation @ Jhingur (Babaganj)</v>
          </cell>
          <cell r="B1084" t="str">
            <v/>
          </cell>
        </row>
        <row r="1085">
          <cell r="A1085" t="str">
            <v>OP UNIT@Bakol &amp; Arjun Ateru(Babaganj)</v>
          </cell>
          <cell r="B1085" t="str">
            <v/>
          </cell>
        </row>
        <row r="1086">
          <cell r="A1086" t="str">
            <v>HAMMER 2 LBS</v>
          </cell>
          <cell r="B1086">
            <v>200000328</v>
          </cell>
        </row>
        <row r="1087">
          <cell r="A1087" t="str">
            <v>HAMMER 4 LBS</v>
          </cell>
          <cell r="B1087">
            <v>200000329</v>
          </cell>
        </row>
        <row r="1088">
          <cell r="A1088" t="str">
            <v>KARNI ( Masonry Trowel )</v>
          </cell>
          <cell r="B1088">
            <v>200003035</v>
          </cell>
        </row>
        <row r="1089">
          <cell r="A1089" t="str">
            <v>G.I GAMELA</v>
          </cell>
          <cell r="B1089">
            <v>200003278</v>
          </cell>
        </row>
        <row r="1090">
          <cell r="A1090" t="str">
            <v>SPADE WITH HANDLE</v>
          </cell>
          <cell r="B1090">
            <v>200012750</v>
          </cell>
        </row>
        <row r="1091">
          <cell r="A1091" t="str">
            <v>ESR up to PCC @ Bharatpur(Rampur Sangram</v>
          </cell>
          <cell r="B1091" t="str">
            <v/>
          </cell>
        </row>
        <row r="1092">
          <cell r="A1092" t="str">
            <v>OP UNIT@Aruhari(Babaganj )</v>
          </cell>
          <cell r="B1092" t="str">
            <v/>
          </cell>
        </row>
        <row r="1093">
          <cell r="A1093" t="str">
            <v>Boundary Wall @ Gauradand (Sndw)</v>
          </cell>
          <cell r="B1093" t="str">
            <v/>
          </cell>
        </row>
        <row r="1094">
          <cell r="A1094" t="str">
            <v>OP UNIT@Raygardh TW-2(Babaganj )</v>
          </cell>
          <cell r="B1094" t="str">
            <v/>
          </cell>
        </row>
        <row r="1095">
          <cell r="A1095" t="str">
            <v>Pipelineworks @Gadiyaan&amp;Shukulpur (SangS</v>
          </cell>
          <cell r="B1095" t="str">
            <v/>
          </cell>
        </row>
        <row r="1096">
          <cell r="A1096" t="str">
            <v>Pipeline @ Dafra (Aaspurdevsra)</v>
          </cell>
          <cell r="B1096" t="str">
            <v/>
          </cell>
        </row>
        <row r="1097">
          <cell r="A1097" t="str">
            <v>Pipeline @ Pure Roop (Lalganj)</v>
          </cell>
          <cell r="B1097" t="str">
            <v/>
          </cell>
        </row>
        <row r="1098">
          <cell r="A1098" t="str">
            <v>TW Dev@Umari Bujurg,B-Bihar</v>
          </cell>
          <cell r="B1098" t="str">
            <v/>
          </cell>
        </row>
        <row r="1099">
          <cell r="A1099" t="str">
            <v>80MM DI ELECT OPERATED SLUICE VALVE</v>
          </cell>
          <cell r="B1099">
            <v>900009143</v>
          </cell>
        </row>
        <row r="1100">
          <cell r="A1100" t="str">
            <v>100MM DI ELECT OPERATED SLUICE VALVE</v>
          </cell>
          <cell r="B1100">
            <v>900009144</v>
          </cell>
        </row>
        <row r="1101">
          <cell r="A1101" t="str">
            <v>TW Compres@Banbirpur_Aspurdevsra</v>
          </cell>
          <cell r="B1101" t="str">
            <v/>
          </cell>
        </row>
        <row r="1102">
          <cell r="A1102" t="str">
            <v>Pipeline Work @ Gadiyaan &amp; Shukulpur</v>
          </cell>
          <cell r="B1102" t="str">
            <v/>
          </cell>
        </row>
        <row r="1103">
          <cell r="A1103" t="str">
            <v>TW Compres@LaakhipurKapsaa&amp;Bhusar _Aspur</v>
          </cell>
          <cell r="B1103" t="str">
            <v/>
          </cell>
        </row>
        <row r="1104">
          <cell r="A1104" t="str">
            <v>WATER TANK 2000LTR.</v>
          </cell>
          <cell r="B1104">
            <v>1300000264</v>
          </cell>
        </row>
        <row r="1105">
          <cell r="A1105" t="str">
            <v>WIRE ROPE SLINGS 36 X 6 MTS</v>
          </cell>
          <cell r="B1105">
            <v>200001207</v>
          </cell>
        </row>
        <row r="1106">
          <cell r="A1106" t="str">
            <v>ESR @ Parsani (Patti)</v>
          </cell>
          <cell r="B1106" t="str">
            <v/>
          </cell>
        </row>
        <row r="1107">
          <cell r="A1107" t="str">
            <v>Pump House @ Nari (Sandwachandika)</v>
          </cell>
          <cell r="B1107" t="str">
            <v/>
          </cell>
        </row>
        <row r="1108">
          <cell r="A1108" t="str">
            <v>OP Unit@Kabirpur_Aspurdevsra</v>
          </cell>
          <cell r="B1108" t="str">
            <v/>
          </cell>
        </row>
        <row r="1109">
          <cell r="A1109" t="str">
            <v>PH @ Chhevaga (Bihar)</v>
          </cell>
          <cell r="B1109" t="str">
            <v/>
          </cell>
        </row>
        <row r="1110">
          <cell r="A1110" t="str">
            <v>Compressor works@Kabirpur</v>
          </cell>
          <cell r="B1110" t="str">
            <v/>
          </cell>
        </row>
        <row r="1111">
          <cell r="A1111" t="str">
            <v>ANCHOR FASTENERS  12 X 100 MM</v>
          </cell>
          <cell r="B1111">
            <v>200006762</v>
          </cell>
        </row>
        <row r="1112">
          <cell r="A1112" t="str">
            <v>PIPELINE @ ASTHAN (Kalakankar)</v>
          </cell>
          <cell r="B1112" t="str">
            <v/>
          </cell>
        </row>
        <row r="1113">
          <cell r="A1113" t="str">
            <v>engine oil replacement</v>
          </cell>
          <cell r="B1113" t="str">
            <v/>
          </cell>
        </row>
        <row r="1114">
          <cell r="A1114" t="str">
            <v>1ST SERVICING</v>
          </cell>
          <cell r="B1114" t="str">
            <v/>
          </cell>
        </row>
        <row r="1115">
          <cell r="A1115" t="str">
            <v>D/E SPANNER 14 X 15</v>
          </cell>
          <cell r="B1115">
            <v>200000210</v>
          </cell>
        </row>
        <row r="1116">
          <cell r="A1116" t="str">
            <v>RING SPANNER 14 X 15</v>
          </cell>
          <cell r="B1116">
            <v>200000502</v>
          </cell>
        </row>
        <row r="1117">
          <cell r="A1117" t="str">
            <v>WOOD CUTTING WHEEL 4"</v>
          </cell>
          <cell r="B1117">
            <v>200012890</v>
          </cell>
        </row>
        <row r="1118">
          <cell r="A1118" t="str">
            <v>POLYTHENE COVER-WHITE</v>
          </cell>
          <cell r="B1118">
            <v>200021654</v>
          </cell>
        </row>
        <row r="1119">
          <cell r="A1119" t="str">
            <v>WOOD CUTTING M/C 4"</v>
          </cell>
          <cell r="B1119">
            <v>800000089</v>
          </cell>
        </row>
        <row r="1120">
          <cell r="A1120" t="str">
            <v>CHECK VALVE PN 1.0 DPCV 100MM</v>
          </cell>
          <cell r="B1120">
            <v>1200000466</v>
          </cell>
        </row>
        <row r="1121">
          <cell r="A1121" t="str">
            <v>DI CHECK VALVE-80MM,PN-16</v>
          </cell>
          <cell r="B1121">
            <v>1200000563</v>
          </cell>
        </row>
        <row r="1122">
          <cell r="A1122" t="str">
            <v>HIRING OF MAHINDRA BOLERO</v>
          </cell>
          <cell r="B1122" t="str">
            <v/>
          </cell>
        </row>
        <row r="1123">
          <cell r="A1123" t="str">
            <v>BW@AaemnaJaatupur&amp;SamnaspurDaamno(Bihar)</v>
          </cell>
          <cell r="B1123" t="str">
            <v/>
          </cell>
        </row>
        <row r="1124">
          <cell r="A1124" t="str">
            <v>Pumphouse @ Janvamau (Kalakankar)</v>
          </cell>
          <cell r="B1124" t="str">
            <v/>
          </cell>
        </row>
        <row r="1125">
          <cell r="A1125" t="str">
            <v>HIRING OF MAHINDRA BOLERO -UP90AA7014</v>
          </cell>
          <cell r="B1125" t="str">
            <v/>
          </cell>
        </row>
        <row r="1126">
          <cell r="A1126" t="str">
            <v>FOR TUBE WELL PIPE AND FITTINGS SHIFTING</v>
          </cell>
          <cell r="B1126" t="str">
            <v/>
          </cell>
        </row>
        <row r="1127">
          <cell r="A1127" t="str">
            <v>Pipeline @ Alavalpur (Sngpr Blck)</v>
          </cell>
          <cell r="B1127" t="str">
            <v/>
          </cell>
        </row>
        <row r="1128">
          <cell r="A1128" t="str">
            <v>TELEVISION LED SMART 32"</v>
          </cell>
          <cell r="B1128">
            <v>1300000006</v>
          </cell>
        </row>
        <row r="1129">
          <cell r="A1129" t="str">
            <v>BW @ GOGAER_BIHAR_145.20Mtr.</v>
          </cell>
          <cell r="B1129" t="str">
            <v/>
          </cell>
        </row>
        <row r="1130">
          <cell r="A1130" t="str">
            <v>WIRE ROPE SLING 16 MM x 6 MTRS</v>
          </cell>
          <cell r="B1130">
            <v>200001665</v>
          </cell>
        </row>
        <row r="1131">
          <cell r="A1131" t="str">
            <v>BARREL PUMP.</v>
          </cell>
          <cell r="B1131">
            <v>200022701</v>
          </cell>
        </row>
        <row r="1132">
          <cell r="A1132" t="str">
            <v>BELT SLING 3 TON x 3 MTR</v>
          </cell>
          <cell r="B1132">
            <v>800000706</v>
          </cell>
        </row>
        <row r="1133">
          <cell r="A1133" t="str">
            <v>LIFTING HOOK-02 TON</v>
          </cell>
          <cell r="B1133">
            <v>800004809</v>
          </cell>
        </row>
        <row r="1134">
          <cell r="A1134" t="str">
            <v>Boundarywall @ Maddupur &amp; Rokiyapur (Kal</v>
          </cell>
          <cell r="B1134" t="str">
            <v/>
          </cell>
        </row>
        <row r="1135">
          <cell r="A1135" t="str">
            <v>FOR MATRESS &amp; PILLOW</v>
          </cell>
          <cell r="B1135" t="str">
            <v/>
          </cell>
        </row>
        <row r="1136">
          <cell r="A1136" t="str">
            <v>BW @ Chandapur &amp; Dayalpur (Kalakankar)</v>
          </cell>
          <cell r="B1136" t="str">
            <v/>
          </cell>
        </row>
        <row r="1137">
          <cell r="A1137" t="str">
            <v>BW @ Kandrau (Kalakankar)</v>
          </cell>
          <cell r="B1137" t="str">
            <v/>
          </cell>
        </row>
        <row r="1138">
          <cell r="A1138" t="str">
            <v>25 HP 3  PH SUBMERSIBLE PUMP</v>
          </cell>
          <cell r="B1138">
            <v>1200000554</v>
          </cell>
        </row>
        <row r="1139">
          <cell r="A1139" t="str">
            <v>Pipeline Works@Gauradand P-3 (Sndw Blck)</v>
          </cell>
          <cell r="B1139" t="str">
            <v/>
          </cell>
        </row>
        <row r="1140">
          <cell r="A1140" t="str">
            <v>FOR FINISHING WORK</v>
          </cell>
          <cell r="B1140" t="str">
            <v/>
          </cell>
        </row>
        <row r="1141">
          <cell r="A1141" t="str">
            <v>IP BULLET CAMERA 30M IR</v>
          </cell>
          <cell r="B1141">
            <v>1300001305</v>
          </cell>
        </row>
        <row r="1142">
          <cell r="A1142" t="str">
            <v>PH @ AAMIPUR_BABAGANJ_2.5x3.0</v>
          </cell>
          <cell r="B1142" t="str">
            <v/>
          </cell>
        </row>
        <row r="1143">
          <cell r="A1143" t="str">
            <v>STEEL TMT BAR TESTING</v>
          </cell>
          <cell r="B1143" t="str">
            <v/>
          </cell>
        </row>
        <row r="1144">
          <cell r="A1144" t="str">
            <v>1000136/ 500HRS SERVICING</v>
          </cell>
          <cell r="B1144" t="str">
            <v/>
          </cell>
        </row>
        <row r="1145">
          <cell r="A1145" t="str">
            <v>BW @ Bansiyara (Bihar)</v>
          </cell>
          <cell r="B1145" t="str">
            <v/>
          </cell>
        </row>
        <row r="1146">
          <cell r="A1146" t="str">
            <v>TW works@MADDUPUR&amp;ROKIYAPUR,B-KALAKANKAR</v>
          </cell>
          <cell r="B1146" t="str">
            <v/>
          </cell>
        </row>
        <row r="1147">
          <cell r="A1147" t="str">
            <v>REVOLWING CHAIR</v>
          </cell>
          <cell r="B1147">
            <v>1300000029</v>
          </cell>
        </row>
        <row r="1148">
          <cell r="A1148" t="str">
            <v>FOR CONCRETE MIX DESIGN CEMENT TESTING</v>
          </cell>
          <cell r="B1148" t="str">
            <v/>
          </cell>
        </row>
        <row r="1149">
          <cell r="A1149" t="str">
            <v>Pump House @ Bajhan (Sndw)</v>
          </cell>
          <cell r="B1149" t="str">
            <v/>
          </cell>
        </row>
        <row r="1150">
          <cell r="A1150" t="str">
            <v>ESR @ Bhattikhurd (Aspursevsara)</v>
          </cell>
          <cell r="B1150" t="str">
            <v/>
          </cell>
        </row>
        <row r="1151">
          <cell r="A1151" t="str">
            <v>PH @ Jasholi &amp; Kushahilpur (Kunda)</v>
          </cell>
          <cell r="B1151" t="str">
            <v/>
          </cell>
        </row>
        <row r="1152">
          <cell r="A1152" t="str">
            <v>ESR @ Khera Purechemi &amp; Purebasantr(Ramp</v>
          </cell>
          <cell r="B1152" t="str">
            <v/>
          </cell>
        </row>
        <row r="1153">
          <cell r="A1153" t="str">
            <v>DI PIPE 250K7</v>
          </cell>
          <cell r="B1153">
            <v>1200000469</v>
          </cell>
        </row>
        <row r="1154">
          <cell r="A1154" t="str">
            <v>ESR @ Dahi (Aaspurdevsra</v>
          </cell>
          <cell r="B1154" t="str">
            <v/>
          </cell>
        </row>
        <row r="1155">
          <cell r="A1155" t="str">
            <v>ESR @ Baejalpur (Aaspurdevsra</v>
          </cell>
          <cell r="B1155" t="str">
            <v/>
          </cell>
        </row>
        <row r="1156">
          <cell r="A1156" t="str">
            <v>Pipeline Work @ Bhawanigarh</v>
          </cell>
          <cell r="B1156" t="str">
            <v/>
          </cell>
        </row>
        <row r="1157">
          <cell r="A1157" t="str">
            <v>ESR @ Harzamau (Bababhelkaranthdham)</v>
          </cell>
          <cell r="B1157" t="str">
            <v/>
          </cell>
        </row>
        <row r="1158">
          <cell r="A1158" t="str">
            <v>CHALK PENCILS</v>
          </cell>
          <cell r="B1158">
            <v>200000153</v>
          </cell>
        </row>
        <row r="1159">
          <cell r="A1159" t="str">
            <v>MAGNETIC SPIRIT LEVEL 6''</v>
          </cell>
          <cell r="B1159">
            <v>200000394</v>
          </cell>
        </row>
        <row r="1160">
          <cell r="A1160" t="str">
            <v>RED PAINT - 500ML</v>
          </cell>
          <cell r="B1160">
            <v>200035127</v>
          </cell>
        </row>
        <row r="1161">
          <cell r="A1161" t="str">
            <v>FOR GRAVEL SHIFTING</v>
          </cell>
          <cell r="B1161" t="str">
            <v/>
          </cell>
        </row>
        <row r="1162">
          <cell r="A1162" t="str">
            <v>OXYGEN CYLINDER</v>
          </cell>
          <cell r="B1162">
            <v>200001014</v>
          </cell>
        </row>
        <row r="1163">
          <cell r="A1163" t="str">
            <v>1000082/ REPAIR AND SERVICING</v>
          </cell>
          <cell r="B1163" t="str">
            <v/>
          </cell>
        </row>
        <row r="1164">
          <cell r="A1164" t="str">
            <v>BW @ Bhadausi &amp; Rampur (Sandwachandrika)</v>
          </cell>
          <cell r="B1164" t="str">
            <v/>
          </cell>
        </row>
        <row r="1165">
          <cell r="A1165" t="str">
            <v>SITC of Zinc Al Tank</v>
          </cell>
          <cell r="B1165" t="str">
            <v/>
          </cell>
        </row>
        <row r="1166">
          <cell r="A1166" t="str">
            <v>MISCELLANEOUS WORK</v>
          </cell>
          <cell r="B1166" t="str">
            <v/>
          </cell>
        </row>
        <row r="1167">
          <cell r="A1167" t="str">
            <v>Pump House @ Gauradand (Sndw)</v>
          </cell>
          <cell r="B1167" t="str">
            <v/>
          </cell>
        </row>
        <row r="1168">
          <cell r="A1168" t="str">
            <v>Pipeline Work @ Jogapur</v>
          </cell>
          <cell r="B1168" t="str">
            <v/>
          </cell>
        </row>
        <row r="1169">
          <cell r="A1169" t="str">
            <v>Pump House @ Bhadausi &amp; Rampur(Sandwacha</v>
          </cell>
          <cell r="B1169" t="str">
            <v/>
          </cell>
        </row>
        <row r="1170">
          <cell r="A1170" t="str">
            <v>Pipeline works @ Diyawa &amp; Keotali (Aspur</v>
          </cell>
          <cell r="B1170" t="str">
            <v/>
          </cell>
        </row>
        <row r="1171">
          <cell r="A1171" t="str">
            <v>250 PSI @Lohangpur,B-Rampursangramgarh</v>
          </cell>
          <cell r="B1171" t="str">
            <v/>
          </cell>
        </row>
        <row r="1172">
          <cell r="A1172" t="str">
            <v>ESR @ Variya Samudra (sadar)</v>
          </cell>
          <cell r="B1172" t="str">
            <v/>
          </cell>
        </row>
        <row r="1173">
          <cell r="A1173" t="str">
            <v>FOR AC SERVICING &amp; REPAIRING</v>
          </cell>
          <cell r="B1173" t="str">
            <v/>
          </cell>
        </row>
        <row r="1174">
          <cell r="A1174" t="str">
            <v>FHTC @ Bhawniganj Kota (BABAGANJ)</v>
          </cell>
          <cell r="B1174" t="str">
            <v/>
          </cell>
        </row>
        <row r="1175">
          <cell r="A1175" t="str">
            <v>FHTC @ Jhingur (BABAGANJ)</v>
          </cell>
          <cell r="B1175" t="str">
            <v/>
          </cell>
        </row>
        <row r="1176">
          <cell r="A1176" t="str">
            <v>FOR STORE CONSUMABLES</v>
          </cell>
          <cell r="B1176" t="str">
            <v/>
          </cell>
        </row>
        <row r="1177">
          <cell r="A1177" t="str">
            <v>250 PSI @Asanava ,B-Sangipur</v>
          </cell>
          <cell r="B1177" t="str">
            <v/>
          </cell>
        </row>
        <row r="1178">
          <cell r="A1178" t="str">
            <v>Security Services at Prayagraj</v>
          </cell>
          <cell r="B1178" t="str">
            <v/>
          </cell>
        </row>
        <row r="1179">
          <cell r="A1179" t="str">
            <v>RODO METER DIGITAL</v>
          </cell>
          <cell r="B1179">
            <v>800002978</v>
          </cell>
        </row>
        <row r="1180">
          <cell r="A1180" t="str">
            <v>RODO METER ANALOGY</v>
          </cell>
          <cell r="B1180">
            <v>800004985</v>
          </cell>
        </row>
        <row r="1181">
          <cell r="A1181" t="str">
            <v>Emy ID Card Holder With Lock</v>
          </cell>
          <cell r="B1181" t="str">
            <v/>
          </cell>
        </row>
        <row r="1182">
          <cell r="A1182" t="str">
            <v>Boundary Wall @ Purevansi (Lalganj)</v>
          </cell>
          <cell r="B1182" t="str">
            <v/>
          </cell>
        </row>
        <row r="1183">
          <cell r="A1183" t="str">
            <v>SIEVE 200MM DIA PAN (BRASS FRAME)</v>
          </cell>
          <cell r="B1183">
            <v>200001957</v>
          </cell>
        </row>
        <row r="1184">
          <cell r="A1184" t="str">
            <v>450MM DIA G.I FRAME SIEVE 25MM</v>
          </cell>
          <cell r="B1184">
            <v>200001977</v>
          </cell>
        </row>
        <row r="1185">
          <cell r="A1185" t="str">
            <v>STOP WATCH</v>
          </cell>
          <cell r="B1185">
            <v>200001981</v>
          </cell>
        </row>
        <row r="1186">
          <cell r="A1186" t="str">
            <v>DIGITAL IR THERMOMETER" RANGE-18 TO 400C</v>
          </cell>
          <cell r="B1186">
            <v>200006340</v>
          </cell>
        </row>
        <row r="1187">
          <cell r="A1187" t="str">
            <v>IRON TROWEL WITH HANDLE</v>
          </cell>
          <cell r="B1187">
            <v>200007777</v>
          </cell>
        </row>
        <row r="1188">
          <cell r="A1188" t="str">
            <v>STAINLESS STEEL SCOOP 5 KG</v>
          </cell>
          <cell r="B1188">
            <v>200008500</v>
          </cell>
        </row>
        <row r="1189">
          <cell r="A1189" t="str">
            <v>450MM DIA G.I FRAME SIEVE 16MM</v>
          </cell>
          <cell r="B1189">
            <v>200017741</v>
          </cell>
        </row>
        <row r="1190">
          <cell r="A1190" t="str">
            <v>450MM DIA G.I FRAME SIEVE 6.30MM</v>
          </cell>
          <cell r="B1190">
            <v>200017746</v>
          </cell>
        </row>
        <row r="1191">
          <cell r="A1191" t="str">
            <v>BULK DENSITY CYLINDER-3L</v>
          </cell>
          <cell r="B1191">
            <v>200027574</v>
          </cell>
        </row>
        <row r="1192">
          <cell r="A1192" t="str">
            <v>CASAGRANDE APPARATUS</v>
          </cell>
          <cell r="B1192">
            <v>200027597</v>
          </cell>
        </row>
        <row r="1193">
          <cell r="A1193" t="str">
            <v>BRASS SIEVE 300 MIC</v>
          </cell>
          <cell r="B1193">
            <v>200028453</v>
          </cell>
        </row>
        <row r="1194">
          <cell r="A1194" t="str">
            <v>BRASS SIEVE 75 MIC</v>
          </cell>
          <cell r="B1194">
            <v>200028455</v>
          </cell>
        </row>
        <row r="1195">
          <cell r="A1195" t="str">
            <v>G.I LID AND PAN-Ø 300MM</v>
          </cell>
          <cell r="B1195">
            <v>200029280</v>
          </cell>
        </row>
        <row r="1196">
          <cell r="A1196" t="str">
            <v>CONTAINER-250GMS</v>
          </cell>
          <cell r="B1196">
            <v>200030009</v>
          </cell>
        </row>
        <row r="1197">
          <cell r="A1197" t="str">
            <v>G.I SIEVE-Ø 450MM X 2MM</v>
          </cell>
          <cell r="B1197">
            <v>200030045</v>
          </cell>
        </row>
        <row r="1198">
          <cell r="A1198" t="str">
            <v>G.I SIEVES-Ø300MM X 12.5MM</v>
          </cell>
          <cell r="B1198">
            <v>200030061</v>
          </cell>
        </row>
        <row r="1199">
          <cell r="A1199" t="str">
            <v>G.I SIEVES-Ø300MM X 8MM</v>
          </cell>
          <cell r="B1199">
            <v>200030064</v>
          </cell>
        </row>
        <row r="1200">
          <cell r="A1200" t="str">
            <v>G.I SIEVES-Ø300MM X 6.3MM</v>
          </cell>
          <cell r="B1200">
            <v>200030065</v>
          </cell>
        </row>
        <row r="1201">
          <cell r="A1201" t="str">
            <v>WASH BOTTLES 500 ML</v>
          </cell>
          <cell r="B1201">
            <v>200030735</v>
          </cell>
        </row>
        <row r="1202">
          <cell r="A1202" t="str">
            <v>SIEVE 200MM DIA (3.35 MM)(BRASS FRAME)</v>
          </cell>
          <cell r="B1202">
            <v>200031561</v>
          </cell>
        </row>
        <row r="1203">
          <cell r="A1203" t="str">
            <v>200 MM DIA AGGREGATE BRAS SIEVE 10 MM</v>
          </cell>
          <cell r="B1203">
            <v>200033314</v>
          </cell>
        </row>
        <row r="1204">
          <cell r="A1204" t="str">
            <v>200 MM DIA AGGREGATE BRAS SIEVE 4.75 MM</v>
          </cell>
          <cell r="B1204">
            <v>200033315</v>
          </cell>
        </row>
        <row r="1205">
          <cell r="A1205" t="str">
            <v>200 MM DIA AGGREGATE BRAS SIEVE 2.36 MM</v>
          </cell>
          <cell r="B1205">
            <v>200033316</v>
          </cell>
        </row>
        <row r="1206">
          <cell r="A1206" t="str">
            <v>200 MM DIA AGGREGATE BRAS SIEVE 1.18 MM</v>
          </cell>
          <cell r="B1206">
            <v>200033317</v>
          </cell>
        </row>
        <row r="1207">
          <cell r="A1207" t="str">
            <v>200 MM DIA AGGREGATE BRAS SIEVE 1 MM</v>
          </cell>
          <cell r="B1207">
            <v>200033318</v>
          </cell>
        </row>
        <row r="1208">
          <cell r="A1208" t="str">
            <v>200 MM DIA AGGREGATE BRAS SIEVE 150 MM</v>
          </cell>
          <cell r="B1208">
            <v>200033319</v>
          </cell>
        </row>
        <row r="1209">
          <cell r="A1209" t="str">
            <v>ALUMINIUM TIN 75X50 MM</v>
          </cell>
          <cell r="B1209">
            <v>200033320</v>
          </cell>
        </row>
        <row r="1210">
          <cell r="A1210" t="str">
            <v>SCREW GAUGE 0-45</v>
          </cell>
          <cell r="B1210">
            <v>800000757</v>
          </cell>
        </row>
        <row r="1211">
          <cell r="A1211" t="str">
            <v>DIGITAL VERNIER CALIPER 0-50 MM</v>
          </cell>
          <cell r="B1211">
            <v>800001388</v>
          </cell>
        </row>
        <row r="1212">
          <cell r="A1212" t="str">
            <v>ELECTRONIC WEIGHT MACHINE 50 KGS</v>
          </cell>
          <cell r="B1212">
            <v>800002613</v>
          </cell>
        </row>
        <row r="1213">
          <cell r="A1213" t="str">
            <v>Boundary Wall @ Kalyanpur (Sndw)</v>
          </cell>
          <cell r="B1213" t="str">
            <v/>
          </cell>
        </row>
        <row r="1214">
          <cell r="A1214" t="str">
            <v>Boundarywall @ Nari (Sandwachandrika)</v>
          </cell>
          <cell r="B1214" t="str">
            <v/>
          </cell>
        </row>
        <row r="1215">
          <cell r="A1215" t="str">
            <v>LEATHER HAND GLOVES</v>
          </cell>
          <cell r="B1215">
            <v>200000373</v>
          </cell>
        </row>
        <row r="1216">
          <cell r="A1216" t="str">
            <v>For HIRING OF JCB</v>
          </cell>
          <cell r="B1216" t="str">
            <v/>
          </cell>
        </row>
        <row r="1217">
          <cell r="A1217" t="str">
            <v>ELECTROMAGNETIC FLOWMETER-150MM</v>
          </cell>
          <cell r="B1217">
            <v>1200000488</v>
          </cell>
        </row>
        <row r="1218">
          <cell r="A1218" t="str">
            <v>BIKE HELMET</v>
          </cell>
          <cell r="B1218">
            <v>200008106</v>
          </cell>
        </row>
        <row r="1219">
          <cell r="A1219" t="str">
            <v>HDPE BEND-200MM, PN6 45DEG PE100</v>
          </cell>
          <cell r="B1219">
            <v>200032199</v>
          </cell>
        </row>
        <row r="1220">
          <cell r="A1220" t="str">
            <v>ESR @ 200 KL-12 Mtr @ Gobari</v>
          </cell>
          <cell r="B1220" t="str">
            <v/>
          </cell>
        </row>
        <row r="1221">
          <cell r="A1221" t="str">
            <v>Pipelineworks @ Mahadaha (Patti)</v>
          </cell>
          <cell r="B1221" t="str">
            <v/>
          </cell>
        </row>
        <row r="1222">
          <cell r="A1222" t="str">
            <v>PVC CANE PURCHASE</v>
          </cell>
          <cell r="B1222" t="str">
            <v/>
          </cell>
        </row>
        <row r="1223">
          <cell r="A1223" t="str">
            <v>BAMBOO WOODEN LADDER</v>
          </cell>
          <cell r="B1223" t="str">
            <v/>
          </cell>
        </row>
        <row r="1224">
          <cell r="A1224" t="str">
            <v>ESR @ 75KL Trilokpurvisa (Sandwi)</v>
          </cell>
          <cell r="B1224" t="str">
            <v/>
          </cell>
        </row>
        <row r="1225">
          <cell r="A1225" t="str">
            <v>ESR 275KL-16M@Nevada Gauradand(Sandwacha</v>
          </cell>
          <cell r="B1225" t="str">
            <v/>
          </cell>
        </row>
        <row r="1226">
          <cell r="A1226" t="str">
            <v>Pipeline @ Pandari Jabar (Bababelkarnath</v>
          </cell>
          <cell r="B1226" t="str">
            <v/>
          </cell>
        </row>
        <row r="1227">
          <cell r="A1227" t="str">
            <v>Pump House @ Hardoi (Mangraura)</v>
          </cell>
          <cell r="B1227" t="str">
            <v/>
          </cell>
        </row>
        <row r="1228">
          <cell r="A1228" t="str">
            <v>Boundarywall @ Kanava (Babaganj)</v>
          </cell>
          <cell r="B1228" t="str">
            <v/>
          </cell>
        </row>
        <row r="1229">
          <cell r="A1229" t="str">
            <v>PH @ Kanava (Babaganj)</v>
          </cell>
          <cell r="B1229" t="str">
            <v/>
          </cell>
        </row>
        <row r="1230">
          <cell r="A1230" t="str">
            <v>Boundarywall @ Ashapur &amp; Chaubeypur (Snd</v>
          </cell>
          <cell r="B1230" t="str">
            <v/>
          </cell>
        </row>
        <row r="1231">
          <cell r="A1231" t="str">
            <v>Boundary Wall @ Bajhan (Sndw)</v>
          </cell>
          <cell r="B1231" t="str">
            <v/>
          </cell>
        </row>
        <row r="1232">
          <cell r="A1232" t="str">
            <v>MS CLAM FOR PUMP LOWERING PURPOSE</v>
          </cell>
          <cell r="B1232" t="str">
            <v/>
          </cell>
        </row>
        <row r="1233">
          <cell r="A1233" t="str">
            <v>Pump House @ Mangraura (Mangraura)</v>
          </cell>
          <cell r="B1233" t="str">
            <v/>
          </cell>
        </row>
        <row r="1234">
          <cell r="A1234" t="str">
            <v>FOR 300 MM MS PIPE SHIFTING</v>
          </cell>
          <cell r="B1234" t="str">
            <v/>
          </cell>
        </row>
        <row r="1235">
          <cell r="A1235" t="str">
            <v>Pipeline works @ Ahibaranpur P-1 (Kunda)</v>
          </cell>
          <cell r="B1235" t="str">
            <v/>
          </cell>
        </row>
        <row r="1236">
          <cell r="A1236" t="str">
            <v>CLEANING MATERIALS</v>
          </cell>
          <cell r="B1236" t="str">
            <v/>
          </cell>
        </row>
        <row r="1237">
          <cell r="A1237" t="str">
            <v>Boundary Wall @ Pureroop (Lalganj)</v>
          </cell>
          <cell r="B1237" t="str">
            <v/>
          </cell>
        </row>
        <row r="1238">
          <cell r="A1238" t="str">
            <v>PH @ Pure Roop (Lalganj</v>
          </cell>
          <cell r="B1238" t="str">
            <v/>
          </cell>
        </row>
        <row r="1239">
          <cell r="A1239" t="str">
            <v>Pump House @ Amava &amp; Semra(Sangipur)</v>
          </cell>
          <cell r="B1239" t="str">
            <v/>
          </cell>
        </row>
        <row r="1240">
          <cell r="A1240" t="str">
            <v>DI DOUBLE SOCKET REDUCER 200MM X 80MM</v>
          </cell>
          <cell r="B1240">
            <v>200032920</v>
          </cell>
        </row>
        <row r="1241">
          <cell r="A1241" t="str">
            <v>DI DOUBLE SOCKET REDUCER 250MM X 80MM</v>
          </cell>
          <cell r="B1241">
            <v>200032922</v>
          </cell>
        </row>
        <row r="1242">
          <cell r="A1242" t="str">
            <v>DI TAIL PIECE 0.3M LENGTH - 150MM</v>
          </cell>
          <cell r="B1242">
            <v>200032930</v>
          </cell>
        </row>
        <row r="1243">
          <cell r="A1243" t="str">
            <v>DI 4 WAY TEE 250MM</v>
          </cell>
          <cell r="B1243">
            <v>200032934</v>
          </cell>
        </row>
        <row r="1244">
          <cell r="A1244" t="str">
            <v>Boundary wall @ Mangraura (Mangraura)</v>
          </cell>
          <cell r="B1244" t="str">
            <v/>
          </cell>
        </row>
        <row r="1245">
          <cell r="A1245" t="str">
            <v>FOR PIPES LOADING AND UNLAODING CHARGES</v>
          </cell>
          <cell r="B1245" t="str">
            <v/>
          </cell>
        </row>
        <row r="1246">
          <cell r="A1246" t="str">
            <v>Boundary Wall@ Narayanpur (Rampursangrah</v>
          </cell>
          <cell r="B1246" t="str">
            <v/>
          </cell>
        </row>
        <row r="1247">
          <cell r="A1247" t="str">
            <v>Pipeline@Maharajpur&amp;Kashipurmohan(Kunda)</v>
          </cell>
          <cell r="B1247" t="str">
            <v/>
          </cell>
        </row>
        <row r="1248">
          <cell r="A1248" t="str">
            <v>Pipeline@Mahewamhnpr&amp;Mohaddingruphr-Kund</v>
          </cell>
          <cell r="B1248" t="str">
            <v/>
          </cell>
        </row>
        <row r="1249">
          <cell r="A1249" t="str">
            <v>ESR @ Rampur bela (Patti)</v>
          </cell>
          <cell r="B1249" t="str">
            <v/>
          </cell>
        </row>
        <row r="1250">
          <cell r="A1250" t="str">
            <v>STEEL ALMIRAH 4FT</v>
          </cell>
          <cell r="B1250">
            <v>1300000169</v>
          </cell>
        </row>
        <row r="1251">
          <cell r="A1251" t="str">
            <v>RO UV WATER PURIFIER (AQUAGUARD)</v>
          </cell>
          <cell r="B1251">
            <v>1300001299</v>
          </cell>
        </row>
        <row r="1252">
          <cell r="A1252" t="str">
            <v>DI TAIL PIECE 0.3M LENGTH - 80MM</v>
          </cell>
          <cell r="B1252">
            <v>200032928</v>
          </cell>
        </row>
        <row r="1253">
          <cell r="A1253" t="str">
            <v>HIRING CHARGE OF TRUCK</v>
          </cell>
          <cell r="B1253" t="str">
            <v/>
          </cell>
        </row>
        <row r="1254">
          <cell r="A1254" t="str">
            <v>Boundarywall @ Bharatpur (Rampursangramg</v>
          </cell>
          <cell r="B1254" t="str">
            <v/>
          </cell>
        </row>
        <row r="1255">
          <cell r="A1255" t="str">
            <v>ESR @ 250KL-12Mtr @ Sakra</v>
          </cell>
          <cell r="B1255" t="str">
            <v/>
          </cell>
        </row>
        <row r="1256">
          <cell r="A1256" t="str">
            <v>WOODEN SLEEPERS 6" X  6" X 4 FT</v>
          </cell>
          <cell r="B1256">
            <v>200034947</v>
          </cell>
        </row>
        <row r="1257">
          <cell r="A1257" t="str">
            <v>WOOD CUTTING WHEEL 5"</v>
          </cell>
          <cell r="B1257">
            <v>200012889</v>
          </cell>
        </row>
        <row r="1258">
          <cell r="A1258" t="str">
            <v>Tubewell @ Bhojpur (Lalganj)</v>
          </cell>
          <cell r="B1258" t="str">
            <v/>
          </cell>
        </row>
        <row r="1259">
          <cell r="A1259" t="str">
            <v>KIXX HD1 CI4 15W40,CALTEX,A01586001D2</v>
          </cell>
          <cell r="B1259">
            <v>200025830</v>
          </cell>
        </row>
        <row r="1260">
          <cell r="A1260" t="str">
            <v>CANVAS TARPAULIN 12 X 10 FT</v>
          </cell>
          <cell r="B1260">
            <v>200007205</v>
          </cell>
        </row>
        <row r="1261">
          <cell r="A1261" t="str">
            <v>OPERATOR MESS ITEM</v>
          </cell>
          <cell r="B1261" t="str">
            <v/>
          </cell>
        </row>
        <row r="1262">
          <cell r="A1262" t="str">
            <v>Supply of MMS</v>
          </cell>
          <cell r="B1262" t="str">
            <v/>
          </cell>
        </row>
        <row r="1263">
          <cell r="A1263" t="str">
            <v>PIPING WORKS @ Trilokpur V,B- Sandwachan</v>
          </cell>
          <cell r="B1263" t="str">
            <v/>
          </cell>
        </row>
        <row r="1264">
          <cell r="A1264" t="str">
            <v>KIXX HYDRO SUPER 68,CALTEX,D09438001D2</v>
          </cell>
          <cell r="B1264">
            <v>200025832</v>
          </cell>
        </row>
        <row r="1265">
          <cell r="A1265" t="str">
            <v>TM REPAIRING 05%</v>
          </cell>
          <cell r="B1265" t="str">
            <v/>
          </cell>
        </row>
        <row r="1266">
          <cell r="A1266" t="str">
            <v>Pipe Line Works at Jaitipurkathar</v>
          </cell>
          <cell r="B1266" t="str">
            <v/>
          </cell>
        </row>
        <row r="1267">
          <cell r="A1267" t="str">
            <v>Tubewell @ Madamai (Rampursangramgarh)</v>
          </cell>
          <cell r="B1267" t="str">
            <v/>
          </cell>
        </row>
        <row r="1268">
          <cell r="A1268" t="str">
            <v>OP Unit@Khumbidiha_Sangipur</v>
          </cell>
          <cell r="B1268" t="str">
            <v/>
          </cell>
        </row>
        <row r="1269">
          <cell r="A1269" t="str">
            <v>OP Unit@Sarai makai _Laxmanpur</v>
          </cell>
          <cell r="B1269" t="str">
            <v/>
          </cell>
        </row>
        <row r="1270">
          <cell r="A1270" t="str">
            <v>TM REPAIRING 28%</v>
          </cell>
          <cell r="B1270" t="str">
            <v/>
          </cell>
        </row>
        <row r="1271">
          <cell r="A1271" t="str">
            <v>OP Unit @ Sangrampur (Sandwachandrika</v>
          </cell>
          <cell r="B1271" t="str">
            <v/>
          </cell>
        </row>
        <row r="1272">
          <cell r="A1272" t="str">
            <v>20 HP 3  PH SUBMERSIBLE PUMP</v>
          </cell>
          <cell r="B1272">
            <v>1200000486</v>
          </cell>
        </row>
        <row r="1273">
          <cell r="A1273" t="str">
            <v>CAMER INSTALATION CHARGES</v>
          </cell>
          <cell r="B1273" t="str">
            <v/>
          </cell>
        </row>
        <row r="1274">
          <cell r="A1274" t="str">
            <v>3000313/REPAIR AND MAINTANANCE</v>
          </cell>
          <cell r="B1274" t="str">
            <v/>
          </cell>
        </row>
        <row r="1275">
          <cell r="A1275" t="str">
            <v>TM REPAIRING 18%</v>
          </cell>
          <cell r="B1275" t="str">
            <v/>
          </cell>
        </row>
        <row r="1276">
          <cell r="A1276" t="str">
            <v>UPS 650VA</v>
          </cell>
          <cell r="B1276">
            <v>1300001348</v>
          </cell>
        </row>
        <row r="1277">
          <cell r="A1277" t="str">
            <v>SPPERS FOR O P  UNITS</v>
          </cell>
          <cell r="B1277" t="str">
            <v/>
          </cell>
        </row>
        <row r="1278">
          <cell r="A1278" t="str">
            <v>CUTTING OIL</v>
          </cell>
          <cell r="B1278">
            <v>200006978</v>
          </cell>
        </row>
        <row r="1279">
          <cell r="A1279" t="str">
            <v>BELT SLING 3 TON x 6 MTR</v>
          </cell>
          <cell r="B1279">
            <v>800000305</v>
          </cell>
        </row>
        <row r="1280">
          <cell r="A1280" t="str">
            <v>SPARES</v>
          </cell>
          <cell r="B1280" t="str">
            <v/>
          </cell>
        </row>
        <row r="1281">
          <cell r="A1281" t="str">
            <v>OP Unit @ Kukuvar (Patti)</v>
          </cell>
          <cell r="B1281" t="str">
            <v/>
          </cell>
        </row>
        <row r="1282">
          <cell r="A1282" t="str">
            <v>Erection of Precast RCC staging for OHT</v>
          </cell>
          <cell r="B1282" t="str">
            <v/>
          </cell>
        </row>
        <row r="1283">
          <cell r="A1283" t="str">
            <v>REBOUND HAMMER</v>
          </cell>
          <cell r="B1283">
            <v>200020783</v>
          </cell>
        </row>
        <row r="1284">
          <cell r="A1284" t="str">
            <v>TW Development at jakhamai,Block-Kunda</v>
          </cell>
          <cell r="B1284" t="str">
            <v/>
          </cell>
        </row>
        <row r="1285">
          <cell r="A1285" t="str">
            <v>OP Unit @ Seshpur Adharganj (Mangraura)</v>
          </cell>
          <cell r="B1285" t="str">
            <v/>
          </cell>
        </row>
        <row r="1286">
          <cell r="A1286" t="str">
            <v>Supply of VFD &amp;ACDB Pannel</v>
          </cell>
          <cell r="B1286" t="str">
            <v/>
          </cell>
        </row>
        <row r="1287">
          <cell r="A1287" t="str">
            <v>PUMP REPAIRING WORK</v>
          </cell>
          <cell r="B1287" t="str">
            <v/>
          </cell>
        </row>
        <row r="1288">
          <cell r="A1288" t="str">
            <v>TW Development at Jasholi,Block-Kunda</v>
          </cell>
          <cell r="B1288" t="str">
            <v/>
          </cell>
        </row>
        <row r="1289">
          <cell r="A1289" t="str">
            <v>Pipiline @ Parsani (Patti)</v>
          </cell>
          <cell r="B1289" t="str">
            <v/>
          </cell>
        </row>
        <row r="1290">
          <cell r="A1290" t="str">
            <v>TW Development at KushilDiha,Block-Kunda</v>
          </cell>
          <cell r="B1290" t="str">
            <v/>
          </cell>
        </row>
        <row r="1291">
          <cell r="A1291" t="str">
            <v>Pipeline Works@Amawa &amp; Semra(Sngpr Blck)</v>
          </cell>
          <cell r="B1291" t="str">
            <v/>
          </cell>
        </row>
        <row r="1292">
          <cell r="A1292" t="str">
            <v>FOR STAFF MESS EXP</v>
          </cell>
          <cell r="B1292" t="str">
            <v/>
          </cell>
        </row>
        <row r="1293">
          <cell r="A1293" t="str">
            <v>Supply of Tubewell Automation Panel</v>
          </cell>
          <cell r="B1293" t="str">
            <v/>
          </cell>
        </row>
        <row r="1294">
          <cell r="A1294" t="str">
            <v>COMUTER SERVICE CHRG</v>
          </cell>
          <cell r="B1294" t="str">
            <v/>
          </cell>
        </row>
        <row r="1295">
          <cell r="A1295" t="str">
            <v>BIKE SERVICE 18%</v>
          </cell>
          <cell r="B1295" t="str">
            <v/>
          </cell>
        </row>
        <row r="1296">
          <cell r="A1296" t="str">
            <v>Manpower  supply form Globus</v>
          </cell>
          <cell r="B1296" t="str">
            <v/>
          </cell>
        </row>
        <row r="1297">
          <cell r="A1297" t="str">
            <v>OP Unit @ Batauli (RampurSangramgadh)</v>
          </cell>
          <cell r="B1297" t="str">
            <v/>
          </cell>
        </row>
        <row r="1298">
          <cell r="A1298" t="str">
            <v>PIPELINE @ MARHA  (PATTI )</v>
          </cell>
          <cell r="B1298" t="str">
            <v/>
          </cell>
        </row>
        <row r="1299">
          <cell r="A1299" t="str">
            <v>HDPE-160MM,PN6,END CAP,CLASS:PE100</v>
          </cell>
          <cell r="B1299">
            <v>200030283</v>
          </cell>
        </row>
        <row r="1300">
          <cell r="A1300" t="str">
            <v>OP Unit @ Gangapatii(Bababhelkara</v>
          </cell>
          <cell r="B1300" t="str">
            <v/>
          </cell>
        </row>
        <row r="1301">
          <cell r="A1301" t="str">
            <v>SITC of Pratapgarh 4 Nos Villages</v>
          </cell>
          <cell r="B1301" t="str">
            <v/>
          </cell>
        </row>
        <row r="1302">
          <cell r="A1302" t="str">
            <v>COIR ON MATTRESS 6 1/4'FT X 4 FT X 5''</v>
          </cell>
          <cell r="B1302">
            <v>200030118</v>
          </cell>
        </row>
        <row r="1303">
          <cell r="A1303" t="str">
            <v>OP Unit @Narval  B- Sangipur</v>
          </cell>
          <cell r="B1303" t="str">
            <v/>
          </cell>
        </row>
        <row r="1304">
          <cell r="A1304" t="str">
            <v>Guest House Staff Used</v>
          </cell>
          <cell r="B1304" t="str">
            <v/>
          </cell>
        </row>
        <row r="1305">
          <cell r="A1305" t="str">
            <v>Pipeline @ Baejalpur (Aaspurdevsra)</v>
          </cell>
          <cell r="B1305" t="str">
            <v/>
          </cell>
        </row>
        <row r="1306">
          <cell r="A1306" t="str">
            <v>OP Unit @Alavalpur B- Sangipur</v>
          </cell>
          <cell r="B1306" t="str">
            <v/>
          </cell>
        </row>
        <row r="1307">
          <cell r="A1307" t="str">
            <v>OP Unit @ Karanpur Khujahi (Bababhelkara</v>
          </cell>
          <cell r="B1307" t="str">
            <v/>
          </cell>
        </row>
        <row r="1308">
          <cell r="A1308" t="str">
            <v>Pump House @ Jogapur (Sangipur)</v>
          </cell>
          <cell r="B1308" t="str">
            <v/>
          </cell>
        </row>
        <row r="1309">
          <cell r="A1309" t="str">
            <v>Variation @ Lakuri_RampurSangramgarh</v>
          </cell>
          <cell r="B1309" t="str">
            <v/>
          </cell>
        </row>
        <row r="1310">
          <cell r="A1310" t="str">
            <v>Pipeline @ USARI_SANDWACHANDRIKA</v>
          </cell>
          <cell r="B1310" t="str">
            <v/>
          </cell>
        </row>
        <row r="1311">
          <cell r="A1311" t="str">
            <v>Supply of DCDB ,DC Cables Earthing</v>
          </cell>
          <cell r="B1311" t="str">
            <v/>
          </cell>
        </row>
        <row r="1312">
          <cell r="A1312" t="str">
            <v>FOR STAFF Entertainment</v>
          </cell>
          <cell r="B1312" t="str">
            <v/>
          </cell>
        </row>
        <row r="1313">
          <cell r="A1313" t="str">
            <v>FOR WATER TESTING MATERIAL</v>
          </cell>
          <cell r="B1313" t="str">
            <v/>
          </cell>
        </row>
        <row r="1314">
          <cell r="A1314" t="str">
            <v>TW Dev by 400 PSI @ Nariyawan (Babgnj)</v>
          </cell>
          <cell r="B1314" t="str">
            <v/>
          </cell>
        </row>
        <row r="1315">
          <cell r="A1315" t="str">
            <v>Pipeline works@Atarsand &amp; Parsupru (P-4)</v>
          </cell>
          <cell r="B1315" t="str">
            <v/>
          </cell>
        </row>
        <row r="1316">
          <cell r="A1316" t="str">
            <v>STANDARD(E6013)  2.5 X 350 MM</v>
          </cell>
          <cell r="B1316">
            <v>300000156</v>
          </cell>
        </row>
        <row r="1317">
          <cell r="A1317" t="str">
            <v>STANDARD(E6013)  3.15 X 450 MM</v>
          </cell>
          <cell r="B1317">
            <v>300000157</v>
          </cell>
        </row>
        <row r="1318">
          <cell r="A1318" t="str">
            <v>Pipeline @ Indilpur (Sangipur)</v>
          </cell>
          <cell r="B1318" t="str">
            <v/>
          </cell>
        </row>
        <row r="1319">
          <cell r="A1319" t="str">
            <v>OP Unit @ Kushildiha (Kunda)</v>
          </cell>
          <cell r="B1319" t="str">
            <v/>
          </cell>
        </row>
        <row r="1320">
          <cell r="A1320" t="str">
            <v>MESS EXPENTURE</v>
          </cell>
          <cell r="B1320" t="str">
            <v/>
          </cell>
        </row>
        <row r="1321">
          <cell r="A1321" t="str">
            <v>SLUMP CONE</v>
          </cell>
          <cell r="B1321">
            <v>200001961</v>
          </cell>
        </row>
        <row r="1322">
          <cell r="A1322" t="str">
            <v>CUBE MOULD 150MM DIA</v>
          </cell>
          <cell r="B1322">
            <v>200018394</v>
          </cell>
        </row>
        <row r="1323">
          <cell r="A1323" t="str">
            <v>ELECTRONIC WEIGHT MACHINE (0-30 KG)</v>
          </cell>
          <cell r="B1323">
            <v>200023849</v>
          </cell>
        </row>
        <row r="1324">
          <cell r="A1324" t="str">
            <v>Boundarywall @ Chaukhandapureanti @Sadar</v>
          </cell>
          <cell r="B1324" t="str">
            <v/>
          </cell>
        </row>
        <row r="1325">
          <cell r="A1325" t="str">
            <v>OP Unit @ Raichandrapatti&amp;Arila(Pattii)</v>
          </cell>
          <cell r="B1325" t="str">
            <v/>
          </cell>
        </row>
        <row r="1326">
          <cell r="A1326" t="str">
            <v>Pipeline @ Barasarai(Mangraura)</v>
          </cell>
          <cell r="B1326" t="str">
            <v/>
          </cell>
        </row>
        <row r="1327">
          <cell r="A1327" t="str">
            <v>TW@Gujwar&amp;SarayChhata TW-2 (collapsed)</v>
          </cell>
          <cell r="B1327" t="str">
            <v/>
          </cell>
        </row>
        <row r="1328">
          <cell r="A1328" t="str">
            <v>MS  FLANGES 140MM</v>
          </cell>
          <cell r="B1328">
            <v>200032582</v>
          </cell>
        </row>
        <row r="1329">
          <cell r="A1329" t="str">
            <v>Pipeline @ Devapur (Lalganj)</v>
          </cell>
          <cell r="B1329" t="str">
            <v/>
          </cell>
        </row>
        <row r="1330">
          <cell r="A1330" t="str">
            <v>OP Unit @ Atarsand &amp; Parsupur(Mangraura)</v>
          </cell>
          <cell r="B1330" t="str">
            <v/>
          </cell>
        </row>
        <row r="1331">
          <cell r="A1331" t="str">
            <v>Tubewell @ Devapur (Lalganj)</v>
          </cell>
          <cell r="B1331" t="str">
            <v/>
          </cell>
        </row>
        <row r="1332">
          <cell r="A1332" t="str">
            <v>HDPE BEND-160MM,PN-6,45DEG,CLASS:PE-100</v>
          </cell>
          <cell r="B1332">
            <v>200030276</v>
          </cell>
        </row>
        <row r="1333">
          <cell r="A1333" t="str">
            <v>HDPE200MM ,PN6 ,CROSS TEE ,CLASS:PE100</v>
          </cell>
          <cell r="B1333">
            <v>200030308</v>
          </cell>
        </row>
        <row r="1334">
          <cell r="A1334" t="str">
            <v>HDPE BEND-250MM, PN6 90DEG PE100</v>
          </cell>
          <cell r="B1334">
            <v>200032200</v>
          </cell>
        </row>
        <row r="1335">
          <cell r="A1335" t="str">
            <v>HDPE BEND-250MM, PN6 45DEG PE100</v>
          </cell>
          <cell r="B1335">
            <v>200032201</v>
          </cell>
        </row>
        <row r="1336">
          <cell r="A1336" t="str">
            <v>HDPE 200mm X 200mm X 140mm PN6 TEE PE100</v>
          </cell>
          <cell r="B1336">
            <v>200032224</v>
          </cell>
        </row>
        <row r="1337">
          <cell r="A1337" t="str">
            <v>HDPE 250mm X 250mm X 63mm PN6 TEE PE100</v>
          </cell>
          <cell r="B1337">
            <v>200032226</v>
          </cell>
        </row>
        <row r="1338">
          <cell r="A1338" t="str">
            <v>HDPE 250mm X 250mm X 75mm PN6 TEE PE100</v>
          </cell>
          <cell r="B1338">
            <v>200032227</v>
          </cell>
        </row>
        <row r="1339">
          <cell r="A1339" t="str">
            <v>HDPE 250mm X 250mm X 110mm PN6 TEE PE100</v>
          </cell>
          <cell r="B1339">
            <v>200032229</v>
          </cell>
        </row>
        <row r="1340">
          <cell r="A1340" t="str">
            <v>HDPE 250mm X 250mm X 140mm PN6 TEE PE100</v>
          </cell>
          <cell r="B1340">
            <v>200032230</v>
          </cell>
        </row>
        <row r="1341">
          <cell r="A1341" t="str">
            <v>HDPE 250mm X 250mm X 160mm PN6 TEE PE100</v>
          </cell>
          <cell r="B1341">
            <v>200032231</v>
          </cell>
        </row>
        <row r="1342">
          <cell r="A1342" t="str">
            <v>HDPE250MM ,PN6 ,CROSS TEE PE100</v>
          </cell>
          <cell r="B1342">
            <v>200032238</v>
          </cell>
        </row>
        <row r="1343">
          <cell r="A1343" t="str">
            <v>HDPE-250MM,PN6,140MM Reducer PE100</v>
          </cell>
          <cell r="B1343">
            <v>200032250</v>
          </cell>
        </row>
        <row r="1344">
          <cell r="A1344" t="str">
            <v>HDPE-250MM,PN6,110MM Reducer PE100</v>
          </cell>
          <cell r="B1344">
            <v>200032251</v>
          </cell>
        </row>
        <row r="1345">
          <cell r="A1345" t="str">
            <v>HDPE-250MM,PN6,75MM Reducer PE100</v>
          </cell>
          <cell r="B1345">
            <v>200032252</v>
          </cell>
        </row>
        <row r="1346">
          <cell r="A1346" t="str">
            <v>HDPE-250MM,PN6,63MM Reducer PE100</v>
          </cell>
          <cell r="B1346">
            <v>200032253</v>
          </cell>
        </row>
        <row r="1347">
          <cell r="A1347" t="str">
            <v>HDPE Reducer 200mm X 125mm</v>
          </cell>
          <cell r="B1347">
            <v>200034192</v>
          </cell>
        </row>
        <row r="1348">
          <cell r="A1348" t="str">
            <v>HDPE Reducer 250mm X 160mm</v>
          </cell>
          <cell r="B1348">
            <v>200034193</v>
          </cell>
        </row>
        <row r="1349">
          <cell r="A1349" t="str">
            <v>HDPE Reducer 250mm X 200mm</v>
          </cell>
          <cell r="B1349">
            <v>200034194</v>
          </cell>
        </row>
        <row r="1350">
          <cell r="A1350" t="str">
            <v>FOR PACKING PURPOSE</v>
          </cell>
          <cell r="B1350" t="str">
            <v/>
          </cell>
        </row>
        <row r="1351">
          <cell r="A1351" t="str">
            <v>TW@Chaurang(collapsed)_Babaganj</v>
          </cell>
          <cell r="B1351" t="str">
            <v/>
          </cell>
        </row>
        <row r="1352">
          <cell r="A1352" t="str">
            <v>FOR 40 FEET OFFICE CONATINER ALU PART WO</v>
          </cell>
          <cell r="B1352" t="str">
            <v/>
          </cell>
        </row>
        <row r="1353">
          <cell r="A1353" t="str">
            <v>GRINDING MACHINES AG 5</v>
          </cell>
          <cell r="B1353">
            <v>200001556</v>
          </cell>
        </row>
        <row r="1354">
          <cell r="A1354" t="str">
            <v>M S BEND LONG 100 NB</v>
          </cell>
          <cell r="B1354">
            <v>200008706</v>
          </cell>
        </row>
        <row r="1355">
          <cell r="A1355" t="str">
            <v>M.S FLANGE 4"</v>
          </cell>
          <cell r="B1355">
            <v>200009242</v>
          </cell>
        </row>
        <row r="1356">
          <cell r="A1356" t="str">
            <v>M.S FLANGE 50 MM</v>
          </cell>
          <cell r="B1356">
            <v>200012407</v>
          </cell>
        </row>
        <row r="1357">
          <cell r="A1357" t="str">
            <v>CONCRETE BREAKER MACHINE-16KG,AXTRIM</v>
          </cell>
          <cell r="B1357">
            <v>800004555</v>
          </cell>
        </row>
        <row r="1358">
          <cell r="A1358" t="str">
            <v>MAIN CLUTCH PLATE REPAIRING WORKS</v>
          </cell>
          <cell r="B1358" t="str">
            <v/>
          </cell>
        </row>
        <row r="1359">
          <cell r="A1359" t="str">
            <v>TW@Balla &amp; Dhamohan_Babaganj</v>
          </cell>
          <cell r="B1359" t="str">
            <v/>
          </cell>
        </row>
        <row r="1360">
          <cell r="A1360" t="str">
            <v>RAIN COAT FOR STAFF</v>
          </cell>
          <cell r="B1360">
            <v>200005775</v>
          </cell>
        </row>
        <row r="1361">
          <cell r="A1361" t="str">
            <v>HIRING OF MAHINDRA BOLERO-UP70GH5727</v>
          </cell>
          <cell r="B1361" t="str">
            <v/>
          </cell>
        </row>
        <row r="1362">
          <cell r="A1362" t="str">
            <v>Boundarywall @ Amava Semara (Sangiipur)</v>
          </cell>
          <cell r="B1362" t="str">
            <v/>
          </cell>
        </row>
        <row r="1363">
          <cell r="A1363" t="str">
            <v>AIR COMPRESSOR ACCESSORIES</v>
          </cell>
          <cell r="B1363" t="str">
            <v/>
          </cell>
        </row>
        <row r="1364">
          <cell r="A1364" t="str">
            <v>OP Unit @ Purebhika &amp; Raigarh(Mangraura)</v>
          </cell>
          <cell r="B1364" t="str">
            <v/>
          </cell>
        </row>
        <row r="1365">
          <cell r="A1365" t="str">
            <v>TW@Sarayjagat Singh tw-2_Lalganj</v>
          </cell>
          <cell r="B1365" t="str">
            <v/>
          </cell>
        </row>
        <row r="1366">
          <cell r="A1366" t="str">
            <v>OP Unit @ Saja (Kunda)</v>
          </cell>
          <cell r="B1366" t="str">
            <v/>
          </cell>
        </row>
        <row r="1367">
          <cell r="A1367" t="str">
            <v>Tubewell @ Birbhadrapur (Rampursangramga</v>
          </cell>
          <cell r="B1367" t="str">
            <v/>
          </cell>
        </row>
        <row r="1368">
          <cell r="A1368" t="str">
            <v>OP Units @Mahadahan B-Patti</v>
          </cell>
          <cell r="B1368" t="str">
            <v/>
          </cell>
        </row>
        <row r="1369">
          <cell r="A1369" t="str">
            <v>LPG (R.L.H 19 KG) CYLINDER</v>
          </cell>
          <cell r="B1369">
            <v>200001015</v>
          </cell>
        </row>
        <row r="1370">
          <cell r="A1370" t="str">
            <v>CHAIN WORK</v>
          </cell>
          <cell r="B1370" t="str">
            <v/>
          </cell>
        </row>
        <row r="1371">
          <cell r="A1371" t="str">
            <v>OP Units @Basauli B-Patti</v>
          </cell>
          <cell r="B1371" t="str">
            <v/>
          </cell>
        </row>
        <row r="1372">
          <cell r="A1372" t="str">
            <v>OP Units @Saray Jamuari B-Mangraura</v>
          </cell>
          <cell r="B1372" t="str">
            <v/>
          </cell>
        </row>
        <row r="1373">
          <cell r="A1373" t="str">
            <v>METALIC PLUG 2PIN 20 AMPS</v>
          </cell>
          <cell r="B1373">
            <v>200000410</v>
          </cell>
        </row>
        <row r="1374">
          <cell r="A1374" t="str">
            <v>METALIC SOCKET 2 PIN 20 AMPS</v>
          </cell>
          <cell r="B1374">
            <v>200000412</v>
          </cell>
        </row>
        <row r="1375">
          <cell r="A1375" t="str">
            <v>16 MODULE DISTRIBUTION BOX</v>
          </cell>
          <cell r="B1375">
            <v>200010358</v>
          </cell>
        </row>
        <row r="1376">
          <cell r="A1376" t="str">
            <v>Tubewell @ Pure Roop (Lalganj)</v>
          </cell>
          <cell r="B1376" t="str">
            <v/>
          </cell>
        </row>
        <row r="1377">
          <cell r="A1377" t="str">
            <v>OP Units @Mavai Kalan B-Kunda</v>
          </cell>
          <cell r="B1377" t="str">
            <v/>
          </cell>
        </row>
        <row r="1378">
          <cell r="A1378" t="str">
            <v>REPAIRING CHARGES</v>
          </cell>
          <cell r="B1378" t="str">
            <v/>
          </cell>
        </row>
        <row r="1379">
          <cell r="A1379" t="str">
            <v>OP Units @Itaura B-Kunda</v>
          </cell>
          <cell r="B1379" t="str">
            <v/>
          </cell>
        </row>
        <row r="1380">
          <cell r="A1380" t="str">
            <v>TRANSPORTING CHARG</v>
          </cell>
          <cell r="B1380" t="str">
            <v/>
          </cell>
        </row>
        <row r="1381">
          <cell r="A1381" t="str">
            <v>Tubewell @ Kedaura (Rampursangramgarh)</v>
          </cell>
          <cell r="B1381" t="str">
            <v/>
          </cell>
        </row>
        <row r="1382">
          <cell r="A1382" t="str">
            <v>Pump house @ Puraeli Makhdumpur (Babag</v>
          </cell>
          <cell r="B1382" t="str">
            <v/>
          </cell>
        </row>
        <row r="1383">
          <cell r="A1383" t="str">
            <v>OP Units @Sekhpur Asik B-Kunda</v>
          </cell>
          <cell r="B1383" t="str">
            <v/>
          </cell>
        </row>
        <row r="1384">
          <cell r="A1384" t="str">
            <v>ESR Works @ 125KL-12Mtr @ Jogapur</v>
          </cell>
          <cell r="B1384" t="str">
            <v/>
          </cell>
        </row>
        <row r="1385">
          <cell r="A1385" t="str">
            <v>OP Units @Naubasta B-Kunda</v>
          </cell>
          <cell r="B1385" t="str">
            <v/>
          </cell>
        </row>
        <row r="1386">
          <cell r="A1386" t="str">
            <v>Tubewell @ Puretilakram (Lalganj)</v>
          </cell>
          <cell r="B1386" t="str">
            <v/>
          </cell>
        </row>
        <row r="1387">
          <cell r="A1387" t="str">
            <v>OFFICE PRINTING &amp; STATIONAR</v>
          </cell>
          <cell r="B1387" t="str">
            <v/>
          </cell>
        </row>
        <row r="1388">
          <cell r="A1388" t="str">
            <v>WELDING ELECTRODE7018,3.15MMX450MM,ADORE</v>
          </cell>
          <cell r="B1388">
            <v>300000728</v>
          </cell>
        </row>
        <row r="1389">
          <cell r="A1389" t="str">
            <v>U - JACK</v>
          </cell>
          <cell r="B1389">
            <v>800000294</v>
          </cell>
        </row>
        <row r="1390">
          <cell r="A1390" t="str">
            <v>FOODING FOR GUEST MILL FREE</v>
          </cell>
          <cell r="B1390" t="str">
            <v/>
          </cell>
        </row>
        <row r="1391">
          <cell r="A1391" t="str">
            <v>RO REPAIRING CHARGES</v>
          </cell>
          <cell r="B1391" t="str">
            <v/>
          </cell>
        </row>
        <row r="1392">
          <cell r="A1392" t="str">
            <v>Pipeline work @ Bind (Aspurdevsara)</v>
          </cell>
          <cell r="B1392" t="str">
            <v/>
          </cell>
        </row>
        <row r="1393">
          <cell r="A1393" t="str">
            <v>EMPTY PVC CAN 5 LTR</v>
          </cell>
          <cell r="B1393">
            <v>200028286</v>
          </cell>
        </row>
        <row r="1394">
          <cell r="A1394" t="str">
            <v>CANVAS TARPAULIN 18 X 24</v>
          </cell>
          <cell r="B1394">
            <v>200028522</v>
          </cell>
        </row>
        <row r="1395">
          <cell r="A1395" t="str">
            <v>STANDARD(E6013) 4.0 X 450 MM</v>
          </cell>
          <cell r="B1395">
            <v>300000158</v>
          </cell>
        </row>
        <row r="1396">
          <cell r="A1396" t="str">
            <v>6000031/SPARE</v>
          </cell>
          <cell r="B1396" t="str">
            <v/>
          </cell>
        </row>
        <row r="1397">
          <cell r="A1397" t="str">
            <v>HIRING OF MAHINDRA BOLERO-UP72BN3409</v>
          </cell>
          <cell r="B1397" t="str">
            <v/>
          </cell>
        </row>
        <row r="1398">
          <cell r="A1398" t="str">
            <v>ROD CUTTING WHEEL-14''</v>
          </cell>
          <cell r="B1398">
            <v>200024399</v>
          </cell>
        </row>
        <row r="1399">
          <cell r="A1399" t="str">
            <v>2000143/SPARE PARTS</v>
          </cell>
          <cell r="B1399" t="str">
            <v/>
          </cell>
        </row>
        <row r="1400">
          <cell r="A1400" t="str">
            <v>Pipeline Work @ Parvatpursuleman</v>
          </cell>
          <cell r="B1400" t="str">
            <v/>
          </cell>
        </row>
        <row r="1401">
          <cell r="A1401" t="str">
            <v>M.S SQUARE JOLLY</v>
          </cell>
          <cell r="B1401">
            <v>200002342</v>
          </cell>
        </row>
        <row r="1402">
          <cell r="A1402" t="str">
            <v>CUPLOCK LEDGER 1.2 MTR</v>
          </cell>
          <cell r="B1402">
            <v>800000391</v>
          </cell>
        </row>
        <row r="1403">
          <cell r="A1403" t="str">
            <v>CUPLOCK VERTICAL 3.0 MTR</v>
          </cell>
          <cell r="B1403">
            <v>800000820</v>
          </cell>
        </row>
        <row r="1404">
          <cell r="A1404" t="str">
            <v>CUPLOCK LEDGER 1.75MTR</v>
          </cell>
          <cell r="B1404">
            <v>800003401</v>
          </cell>
        </row>
        <row r="1405">
          <cell r="A1405" t="str">
            <v>STAFF ACCOMADATION ZONE-2</v>
          </cell>
          <cell r="B1405" t="str">
            <v/>
          </cell>
        </row>
        <row r="1406">
          <cell r="A1406" t="str">
            <v>AG5 GRINDING WHEELS</v>
          </cell>
          <cell r="B1406">
            <v>400003359</v>
          </cell>
        </row>
        <row r="1407">
          <cell r="A1407" t="str">
            <v>NEW AJAX MACHINE REGISTRATION CHARGES</v>
          </cell>
          <cell r="B1407" t="str">
            <v/>
          </cell>
        </row>
        <row r="1408">
          <cell r="A1408" t="str">
            <v>Pipeline works @ Ashapur &amp; Chaubeypur P-</v>
          </cell>
          <cell r="B1408" t="str">
            <v/>
          </cell>
        </row>
        <row r="1409">
          <cell r="A1409" t="str">
            <v>1000082/SPARES</v>
          </cell>
          <cell r="B1409" t="str">
            <v/>
          </cell>
        </row>
        <row r="1410">
          <cell r="A1410" t="str">
            <v>IRON FOLDING COT 6' X 3'</v>
          </cell>
          <cell r="B1410">
            <v>1300000045</v>
          </cell>
        </row>
        <row r="1411">
          <cell r="A1411" t="str">
            <v>NEW JCB REGISTRATION CHARGE</v>
          </cell>
          <cell r="B1411" t="str">
            <v/>
          </cell>
        </row>
        <row r="1412">
          <cell r="A1412" t="str">
            <v>Pipeline @ Patna (Babaganj)</v>
          </cell>
          <cell r="B1412" t="str">
            <v/>
          </cell>
        </row>
        <row r="1413">
          <cell r="A1413" t="str">
            <v>Construction of Precast OHT Tanks 20%</v>
          </cell>
          <cell r="B1413" t="str">
            <v/>
          </cell>
        </row>
        <row r="1414">
          <cell r="A1414" t="str">
            <v>Construction of Precast OHT Tanks 80%</v>
          </cell>
          <cell r="B1414" t="str">
            <v/>
          </cell>
        </row>
        <row r="1415">
          <cell r="A1415" t="str">
            <v>Precast ESR @ Khemipur (Kunda)</v>
          </cell>
          <cell r="B1415" t="str">
            <v/>
          </cell>
        </row>
        <row r="1416">
          <cell r="A1416" t="str">
            <v>Precast ESR @ Maharajpur (Bihar)</v>
          </cell>
          <cell r="B1416" t="str">
            <v/>
          </cell>
        </row>
        <row r="1417">
          <cell r="A1417" t="str">
            <v>PVC PIPE 40MM</v>
          </cell>
          <cell r="B1417">
            <v>200018885</v>
          </cell>
        </row>
        <row r="1418">
          <cell r="A1418" t="str">
            <v>SERVICE 12%</v>
          </cell>
          <cell r="B1418" t="str">
            <v/>
          </cell>
        </row>
        <row r="1419">
          <cell r="A1419" t="str">
            <v>HUB LETH WORKS</v>
          </cell>
          <cell r="B1419" t="str">
            <v/>
          </cell>
        </row>
        <row r="1420">
          <cell r="A1420" t="str">
            <v>Tubewell @ Rajwapur (Kalakakankar Blck)</v>
          </cell>
          <cell r="B1420" t="str">
            <v/>
          </cell>
        </row>
        <row r="1421">
          <cell r="A1421" t="str">
            <v>MS END CAP 300MM X 80MM FOR TUBEWELL</v>
          </cell>
          <cell r="B1421">
            <v>200034903</v>
          </cell>
        </row>
        <row r="1422">
          <cell r="A1422" t="str">
            <v>FOR LUCKOW OFFICE</v>
          </cell>
          <cell r="B1422" t="str">
            <v/>
          </cell>
        </row>
        <row r="1423">
          <cell r="A1423" t="str">
            <v>MATERIAL FOR MESS</v>
          </cell>
          <cell r="B1423" t="str">
            <v/>
          </cell>
        </row>
        <row r="1424">
          <cell r="A1424" t="str">
            <v>ELECTROMAGNETIC FLOWMETER-80MM</v>
          </cell>
          <cell r="B1424">
            <v>1200000557</v>
          </cell>
        </row>
        <row r="1425">
          <cell r="A1425" t="str">
            <v>SPARE PARTS</v>
          </cell>
          <cell r="B1425" t="str">
            <v/>
          </cell>
        </row>
        <row r="1426">
          <cell r="A1426" t="str">
            <v>Pipelline work at Bikhampur &amp; Kopa</v>
          </cell>
          <cell r="B1426" t="str">
            <v/>
          </cell>
        </row>
        <row r="1427">
          <cell r="A1427" t="str">
            <v>Variant Pipeline works@Gauradand</v>
          </cell>
          <cell r="B1427" t="str">
            <v/>
          </cell>
        </row>
        <row r="1428">
          <cell r="A1428" t="str">
            <v>CONCRETE VIBRATOR 5 HP DIESEL</v>
          </cell>
          <cell r="B1428">
            <v>1300000188</v>
          </cell>
        </row>
        <row r="1429">
          <cell r="A1429" t="str">
            <v>LT 3.5CX240SQ.MM XLPE INS ARM ALU CABLE</v>
          </cell>
          <cell r="B1429">
            <v>800003938</v>
          </cell>
        </row>
        <row r="1430">
          <cell r="A1430" t="str">
            <v>BLACK GLASSES</v>
          </cell>
          <cell r="B1430">
            <v>200000112</v>
          </cell>
        </row>
        <row r="1431">
          <cell r="A1431" t="str">
            <v>WHITE GLASS  KARAM MAKE</v>
          </cell>
          <cell r="B1431">
            <v>200005619</v>
          </cell>
        </row>
        <row r="1432">
          <cell r="A1432" t="str">
            <v>CUTTING NOZZLE A 3/64 - MESSER MAKE</v>
          </cell>
          <cell r="B1432">
            <v>200019929</v>
          </cell>
        </row>
        <row r="1433">
          <cell r="A1433" t="str">
            <v>AG5 CUTTING WHEELS</v>
          </cell>
          <cell r="B1433">
            <v>400003360</v>
          </cell>
        </row>
        <row r="1434">
          <cell r="A1434" t="str">
            <v>PH @ RangardhRaela&amp;SarayRaju_LALGANJ_3.6</v>
          </cell>
          <cell r="B1434" t="str">
            <v/>
          </cell>
        </row>
        <row r="1435">
          <cell r="A1435" t="str">
            <v>PIPELINE@PUREBHAGWAT&amp;PURELOKA(SANGIPUR)</v>
          </cell>
          <cell r="B1435" t="str">
            <v/>
          </cell>
        </row>
        <row r="1436">
          <cell r="A1436" t="str">
            <v>GUM BOOT</v>
          </cell>
          <cell r="B1436">
            <v>200000306</v>
          </cell>
        </row>
        <row r="1437">
          <cell r="A1437" t="str">
            <v>CLAMP METER</v>
          </cell>
          <cell r="B1437">
            <v>200001376</v>
          </cell>
        </row>
        <row r="1438">
          <cell r="A1438" t="str">
            <v>COPPER LUGS 16 SQ.MM</v>
          </cell>
          <cell r="B1438">
            <v>200002765</v>
          </cell>
        </row>
        <row r="1439">
          <cell r="A1439" t="str">
            <v>3 PIN PLUG 16AMP</v>
          </cell>
          <cell r="B1439">
            <v>200008176</v>
          </cell>
        </row>
        <row r="1440">
          <cell r="A1440" t="str">
            <v>PVC BEND 25MM</v>
          </cell>
          <cell r="B1440">
            <v>200013379</v>
          </cell>
        </row>
        <row r="1441">
          <cell r="A1441" t="str">
            <v>PVC LONG BEND 25MM</v>
          </cell>
          <cell r="B1441">
            <v>200017869</v>
          </cell>
        </row>
        <row r="1442">
          <cell r="A1442" t="str">
            <v>SOCKET 16 AMP 3 PIN</v>
          </cell>
          <cell r="B1442">
            <v>200027627</v>
          </cell>
        </row>
        <row r="1443">
          <cell r="A1443" t="str">
            <v>25MM PVC FLEXIBLE PIPE 25MTR</v>
          </cell>
          <cell r="B1443">
            <v>200032807</v>
          </cell>
        </row>
        <row r="1444">
          <cell r="A1444" t="str">
            <v>STANDARD MEASURING JAR 5LTR</v>
          </cell>
          <cell r="B1444">
            <v>800000463</v>
          </cell>
        </row>
        <row r="1445">
          <cell r="A1445" t="str">
            <v>STANDARD MEASURING JAR 10LTR</v>
          </cell>
          <cell r="B1445">
            <v>800000464</v>
          </cell>
        </row>
        <row r="1446">
          <cell r="A1446" t="str">
            <v>Office Net line cable &amp; Electrical Works</v>
          </cell>
          <cell r="B1446" t="str">
            <v/>
          </cell>
        </row>
        <row r="1447">
          <cell r="A1447" t="str">
            <v>BW @ RangardhRaela &amp; SarayRaju_LALGANJ</v>
          </cell>
          <cell r="B1447" t="str">
            <v/>
          </cell>
        </row>
        <row r="1448">
          <cell r="A1448" t="str">
            <v>MS  FLANGES 125MM</v>
          </cell>
          <cell r="B1448">
            <v>200032581</v>
          </cell>
        </row>
        <row r="1449">
          <cell r="A1449" t="str">
            <v>WELDING HOLDERS</v>
          </cell>
          <cell r="B1449">
            <v>200000631</v>
          </cell>
        </row>
        <row r="1450">
          <cell r="A1450" t="str">
            <v>OFFICE GROSSERY</v>
          </cell>
          <cell r="B1450" t="str">
            <v/>
          </cell>
        </row>
        <row r="1451">
          <cell r="A1451" t="str">
            <v>2001010/BIKE SERVICE</v>
          </cell>
          <cell r="B1451" t="str">
            <v/>
          </cell>
        </row>
        <row r="1452">
          <cell r="A1452" t="str">
            <v>MESS EXPENSES</v>
          </cell>
          <cell r="B1452" t="str">
            <v/>
          </cell>
        </row>
        <row r="1453">
          <cell r="A1453" t="str">
            <v>PRINTING CHARGES OF 6 SET X 20 BOOKS</v>
          </cell>
          <cell r="B1453" t="str">
            <v/>
          </cell>
        </row>
        <row r="1454">
          <cell r="A1454" t="str">
            <v>OP UNIT @Gode (sadar)</v>
          </cell>
          <cell r="B1454" t="str">
            <v/>
          </cell>
        </row>
        <row r="1455">
          <cell r="A1455" t="str">
            <v>STAMP MAKING</v>
          </cell>
          <cell r="B1455" t="str">
            <v/>
          </cell>
        </row>
        <row r="1456">
          <cell r="A1456" t="str">
            <v>Site offier electrici power connection</v>
          </cell>
          <cell r="B1456" t="str">
            <v/>
          </cell>
        </row>
        <row r="1457">
          <cell r="A1457" t="str">
            <v>HIRING OF MAHINDRA BOLERO NEO-UP33BX9899</v>
          </cell>
          <cell r="B1457" t="str">
            <v/>
          </cell>
        </row>
        <row r="1458">
          <cell r="A1458" t="str">
            <v>2000771/BIKE SERVICE</v>
          </cell>
          <cell r="B1458" t="str">
            <v/>
          </cell>
        </row>
        <row r="1459">
          <cell r="A1459" t="str">
            <v>Boundary Wall @ Majhilgaw (Kunda)</v>
          </cell>
          <cell r="B1459" t="str">
            <v/>
          </cell>
        </row>
        <row r="1460">
          <cell r="A1460" t="str">
            <v>AIR COOLER FIBER BODY</v>
          </cell>
          <cell r="B1460">
            <v>1300000004</v>
          </cell>
        </row>
        <row r="1461">
          <cell r="A1461" t="str">
            <v>TAKHAT WITH PILLOW &amp; MATTRESS( 6 X 4)</v>
          </cell>
          <cell r="B1461" t="str">
            <v/>
          </cell>
        </row>
        <row r="1462">
          <cell r="A1462" t="str">
            <v>Site offier electrici connection Deposit</v>
          </cell>
          <cell r="B1462" t="str">
            <v/>
          </cell>
        </row>
        <row r="1463">
          <cell r="A1463" t="str">
            <v>PVC CONDUIT PIPE 25MM</v>
          </cell>
          <cell r="B1463">
            <v>200018742</v>
          </cell>
        </row>
        <row r="1464">
          <cell r="A1464" t="str">
            <v>Compressor @ Bhavranpur (Patti)</v>
          </cell>
          <cell r="B1464" t="str">
            <v/>
          </cell>
        </row>
        <row r="1465">
          <cell r="A1465" t="str">
            <v>Pipeline @ Barna (Bihar)</v>
          </cell>
          <cell r="B1465" t="str">
            <v/>
          </cell>
        </row>
        <row r="1466">
          <cell r="A1466" t="str">
            <v>Pipeline @ Kuda (Bihar)</v>
          </cell>
          <cell r="B1466" t="str">
            <v/>
          </cell>
        </row>
        <row r="1467">
          <cell r="A1467" t="str">
            <v>Pipeline @ Majhilgaon (Kunda) P-1</v>
          </cell>
          <cell r="B1467" t="str">
            <v/>
          </cell>
        </row>
        <row r="1468">
          <cell r="A1468" t="str">
            <v>Pipeline @ ParewaNarayanpur (Kunda)</v>
          </cell>
          <cell r="B1468" t="str">
            <v/>
          </cell>
        </row>
        <row r="1469">
          <cell r="A1469" t="str">
            <v>Pipeline @Aaemna jaatupur &amp; Samnaspur Da</v>
          </cell>
          <cell r="B1469" t="str">
            <v/>
          </cell>
        </row>
        <row r="1470">
          <cell r="A1470" t="str">
            <v>Manpower Supply for the Month of April</v>
          </cell>
          <cell r="B1470" t="str">
            <v/>
          </cell>
        </row>
        <row r="1471">
          <cell r="A1471" t="str">
            <v>Compressor @ Tala (Bababhelkaranthdham)</v>
          </cell>
          <cell r="B1471" t="str">
            <v/>
          </cell>
        </row>
        <row r="1472">
          <cell r="A1472" t="str">
            <v>PILLOW COVERS</v>
          </cell>
          <cell r="B1472">
            <v>200005253</v>
          </cell>
        </row>
        <row r="1473">
          <cell r="A1473" t="str">
            <v>BED SHEETS</v>
          </cell>
          <cell r="B1473">
            <v>200005547</v>
          </cell>
        </row>
        <row r="1474">
          <cell r="A1474" t="str">
            <v>PILLOW</v>
          </cell>
          <cell r="B1474">
            <v>200007419</v>
          </cell>
        </row>
        <row r="1475">
          <cell r="A1475" t="str">
            <v>MATTRESS 6" X 3"</v>
          </cell>
          <cell r="B1475">
            <v>200025206</v>
          </cell>
        </row>
        <row r="1476">
          <cell r="A1476" t="str">
            <v>OP Unit @ SuryagarhJagannath (Mangraura)</v>
          </cell>
          <cell r="B1476" t="str">
            <v/>
          </cell>
        </row>
        <row r="1477">
          <cell r="A1477" t="str">
            <v>HIRING OF MAHINDRA BOLERO - UP36M3408</v>
          </cell>
          <cell r="B1477" t="str">
            <v/>
          </cell>
        </row>
        <row r="1478">
          <cell r="A1478" t="str">
            <v>OP Unit @ Alipur (Rampur Sangramgarh</v>
          </cell>
          <cell r="B1478" t="str">
            <v/>
          </cell>
        </row>
        <row r="1479">
          <cell r="A1479" t="str">
            <v>REFRIGERATOR  190 LTR</v>
          </cell>
          <cell r="B1479">
            <v>1300000009</v>
          </cell>
        </row>
        <row r="1480">
          <cell r="A1480" t="str">
            <v>Compressor @ Saray Jamuari (Mangraura)</v>
          </cell>
          <cell r="B1480" t="str">
            <v/>
          </cell>
        </row>
        <row r="1481">
          <cell r="A1481" t="str">
            <v>BLANKET</v>
          </cell>
          <cell r="B1481">
            <v>200014504</v>
          </cell>
        </row>
        <row r="1482">
          <cell r="A1482" t="str">
            <v>OP Unit @ Lakuri (RampurSangramgarh)</v>
          </cell>
          <cell r="B1482" t="str">
            <v/>
          </cell>
        </row>
        <row r="1483">
          <cell r="A1483" t="str">
            <v>FOR EXCUTIVE GUEST HOUSE AC INSTALATION</v>
          </cell>
          <cell r="B1483" t="str">
            <v/>
          </cell>
        </row>
        <row r="1484">
          <cell r="A1484" t="str">
            <v>TW Dev by 250 PSI Comp@ Diyawa &amp; Keotali</v>
          </cell>
          <cell r="B1484" t="str">
            <v/>
          </cell>
        </row>
        <row r="1485">
          <cell r="A1485" t="str">
            <v>FOR EXCUTIVE GUEST HOUSE</v>
          </cell>
          <cell r="B1485" t="str">
            <v/>
          </cell>
        </row>
        <row r="1486">
          <cell r="A1486" t="str">
            <v>OP Unit @ Pure Jodha (RampurSangramgarh)</v>
          </cell>
          <cell r="B1486" t="str">
            <v/>
          </cell>
        </row>
        <row r="1487">
          <cell r="A1487" t="str">
            <v>Compressor @ Mahdahan (Patti)</v>
          </cell>
          <cell r="B1487" t="str">
            <v/>
          </cell>
        </row>
        <row r="1488">
          <cell r="A1488" t="str">
            <v>PP ROPE 10 MM IN KGS</v>
          </cell>
          <cell r="B1488">
            <v>200023282</v>
          </cell>
        </row>
        <row r="1489">
          <cell r="A1489" t="str">
            <v>OP Unit@Kalyanpur&amp;Purefhattesing(Rmprsng</v>
          </cell>
          <cell r="B1489" t="str">
            <v/>
          </cell>
        </row>
        <row r="1490">
          <cell r="A1490" t="str">
            <v>TRANSPORT CHARG OF MATERIALS</v>
          </cell>
          <cell r="B1490" t="str">
            <v/>
          </cell>
        </row>
        <row r="1491">
          <cell r="A1491" t="str">
            <v>RACK MS 4FT</v>
          </cell>
          <cell r="B1491">
            <v>1300000500</v>
          </cell>
        </row>
        <row r="1492">
          <cell r="A1492" t="str">
            <v>DINING TABLE NILKAMAL STL 24</v>
          </cell>
          <cell r="B1492">
            <v>1300001400</v>
          </cell>
        </row>
        <row r="1493">
          <cell r="A1493" t="str">
            <v>OP Unit @ Digaosi (RampurSangramgarh)</v>
          </cell>
          <cell r="B1493" t="str">
            <v/>
          </cell>
        </row>
        <row r="1494">
          <cell r="A1494" t="str">
            <v>STAFF WELFARE</v>
          </cell>
          <cell r="B1494" t="str">
            <v/>
          </cell>
        </row>
        <row r="1495">
          <cell r="A1495" t="str">
            <v>202/HYDRA SPARE PARTS</v>
          </cell>
          <cell r="B1495" t="str">
            <v/>
          </cell>
        </row>
        <row r="1496">
          <cell r="A1496" t="str">
            <v>2001089/BIKE SERVICE</v>
          </cell>
          <cell r="B1496" t="str">
            <v/>
          </cell>
        </row>
        <row r="1497">
          <cell r="A1497" t="str">
            <v>P V C PIPE</v>
          </cell>
          <cell r="B1497">
            <v>200002838</v>
          </cell>
        </row>
        <row r="1498">
          <cell r="A1498" t="str">
            <v>PVC TEE 4"</v>
          </cell>
          <cell r="B1498">
            <v>200014944</v>
          </cell>
        </row>
        <row r="1499">
          <cell r="A1499" t="str">
            <v>UPVC SOLVENT CEMENT 250 ML</v>
          </cell>
          <cell r="B1499">
            <v>200015753</v>
          </cell>
        </row>
        <row r="1500">
          <cell r="A1500" t="str">
            <v>PVC MASHKITO JALI</v>
          </cell>
          <cell r="B1500">
            <v>200018896</v>
          </cell>
        </row>
        <row r="1501">
          <cell r="A1501" t="str">
            <v>PVC TEE 1 1/4"</v>
          </cell>
          <cell r="B1501">
            <v>200020682</v>
          </cell>
        </row>
        <row r="1502">
          <cell r="A1502" t="str">
            <v>PVC PIPE 4 "</v>
          </cell>
          <cell r="B1502">
            <v>200027348</v>
          </cell>
        </row>
        <row r="1503">
          <cell r="A1503" t="str">
            <v>WATER TANK-500 LTR</v>
          </cell>
          <cell r="B1503">
            <v>800002975</v>
          </cell>
        </row>
        <row r="1504">
          <cell r="A1504" t="str">
            <v>OP Unit @Harraipatti &amp;Labeda(AaspurDevsa</v>
          </cell>
          <cell r="B1504" t="str">
            <v/>
          </cell>
        </row>
        <row r="1505">
          <cell r="A1505" t="str">
            <v>EX GUEST FOODING FOR REFRESHMENT</v>
          </cell>
          <cell r="B1505" t="str">
            <v/>
          </cell>
        </row>
        <row r="1506">
          <cell r="A1506" t="str">
            <v>VALVE LETH WORK</v>
          </cell>
          <cell r="B1506" t="str">
            <v/>
          </cell>
        </row>
        <row r="1507">
          <cell r="A1507" t="str">
            <v>LT 2C X 2.5 SQ.MM PVC INS UNARM CU FLEX</v>
          </cell>
          <cell r="B1507">
            <v>200028274</v>
          </cell>
        </row>
        <row r="1508">
          <cell r="A1508" t="str">
            <v>5000104/HYDRA SPARE PARTS</v>
          </cell>
          <cell r="B1508" t="str">
            <v/>
          </cell>
        </row>
        <row r="1509">
          <cell r="A1509" t="str">
            <v>Supply of AC Cable &amp; Column Pipe</v>
          </cell>
          <cell r="B1509" t="str">
            <v/>
          </cell>
        </row>
        <row r="1510">
          <cell r="A1510" t="str">
            <v>WOODEN COT 6 X 6FT</v>
          </cell>
          <cell r="B1510">
            <v>1300000205</v>
          </cell>
        </row>
        <row r="1511">
          <cell r="A1511" t="str">
            <v>SOFA SET 3+1+1SEATER</v>
          </cell>
          <cell r="B1511">
            <v>1300000215</v>
          </cell>
        </row>
        <row r="1512">
          <cell r="A1512" t="str">
            <v>LED TV 43IN</v>
          </cell>
          <cell r="B1512">
            <v>1300000449</v>
          </cell>
        </row>
        <row r="1513">
          <cell r="A1513" t="str">
            <v>CENTRE TABLE</v>
          </cell>
          <cell r="B1513">
            <v>1300001045</v>
          </cell>
        </row>
        <row r="1514">
          <cell r="A1514" t="str">
            <v>WASHING MACHINE SEMI-AUTOMATIC-6KG</v>
          </cell>
          <cell r="B1514">
            <v>1300001183</v>
          </cell>
        </row>
        <row r="1515">
          <cell r="A1515" t="str">
            <v>REFRIGERATOR SAMSUNG 242LTRS DOUBLE DOOR</v>
          </cell>
          <cell r="B1515">
            <v>1300001211</v>
          </cell>
        </row>
        <row r="1516">
          <cell r="A1516" t="str">
            <v>DINING TABLE 6 SEATER GLASS 6 X 3</v>
          </cell>
          <cell r="B1516">
            <v>1300001281</v>
          </cell>
        </row>
        <row r="1517">
          <cell r="A1517" t="str">
            <v>AIR COOLERS METAL BODY</v>
          </cell>
          <cell r="B1517">
            <v>1300000034</v>
          </cell>
        </row>
        <row r="1518">
          <cell r="A1518" t="str">
            <v>150MM DI ELECT OPERATED SLUICE VALVE</v>
          </cell>
          <cell r="B1518">
            <v>900009145</v>
          </cell>
        </row>
        <row r="1519">
          <cell r="A1519" t="str">
            <v>CHANGE OVER SWITCH 200 AMP</v>
          </cell>
          <cell r="B1519">
            <v>800001326</v>
          </cell>
        </row>
        <row r="1520">
          <cell r="A1520" t="str">
            <v>M.S NUT BOLT WITH WASHER M 6 X 25 IN EA</v>
          </cell>
          <cell r="B1520">
            <v>200009069</v>
          </cell>
        </row>
        <row r="1521">
          <cell r="A1521" t="str">
            <v>BOLT NUT WITH WASHER 3/8 X 1 1/2IN</v>
          </cell>
          <cell r="B1521">
            <v>200019220</v>
          </cell>
        </row>
        <row r="1522">
          <cell r="A1522" t="str">
            <v>CABLE TIE 250MM.</v>
          </cell>
          <cell r="B1522">
            <v>200021953</v>
          </cell>
        </row>
        <row r="1523">
          <cell r="A1523" t="str">
            <v>63 A FEMALE SOCKET 3 PHASE</v>
          </cell>
          <cell r="B1523">
            <v>200035376</v>
          </cell>
        </row>
        <row r="1524">
          <cell r="A1524" t="str">
            <v>63 A MALE SOCKET 3 PHASE</v>
          </cell>
          <cell r="B1524">
            <v>200035377</v>
          </cell>
        </row>
        <row r="1525">
          <cell r="A1525" t="str">
            <v>SPRAYER MACHINE</v>
          </cell>
          <cell r="B1525">
            <v>800001285</v>
          </cell>
        </row>
        <row r="1526">
          <cell r="A1526" t="str">
            <v>LAB EQUIPMENTS (DELHI TO PRATAPGARH)</v>
          </cell>
          <cell r="B1526" t="str">
            <v/>
          </cell>
        </row>
        <row r="1527">
          <cell r="A1527" t="str">
            <v>DG SET-30KVA</v>
          </cell>
          <cell r="B1527">
            <v>900008665</v>
          </cell>
        </row>
        <row r="1528">
          <cell r="A1528" t="str">
            <v>TATA SKY</v>
          </cell>
          <cell r="B1528">
            <v>900003201</v>
          </cell>
        </row>
        <row r="1529">
          <cell r="A1529" t="str">
            <v>ESR @ Gehrauli (Mangraura)</v>
          </cell>
          <cell r="B1529" t="str">
            <v/>
          </cell>
        </row>
        <row r="1530">
          <cell r="A1530" t="str">
            <v>RCCB 63 AMPS ENCLOSURE</v>
          </cell>
          <cell r="B1530">
            <v>200033340</v>
          </cell>
        </row>
        <row r="1531">
          <cell r="A1531" t="str">
            <v>ELCB 63 AMPS 30 MA  4 POLE</v>
          </cell>
          <cell r="B1531">
            <v>800001250</v>
          </cell>
        </row>
        <row r="1532">
          <cell r="A1532" t="str">
            <v>7.5 HP 3  PH SUBMERSIBLE PUMP</v>
          </cell>
          <cell r="B1532">
            <v>900009060</v>
          </cell>
        </row>
        <row r="1533">
          <cell r="A1533" t="str">
            <v>Boundarywall @ Rajwapur (Kalakankar</v>
          </cell>
          <cell r="B1533" t="str">
            <v/>
          </cell>
        </row>
        <row r="1534">
          <cell r="A1534" t="str">
            <v>REPAIR FOR THE BIKE 3396</v>
          </cell>
          <cell r="B1534" t="str">
            <v/>
          </cell>
        </row>
        <row r="1535">
          <cell r="A1535" t="str">
            <v>BAR CUTTING &amp; BAR BENDING M/C</v>
          </cell>
          <cell r="B1535" t="str">
            <v/>
          </cell>
        </row>
        <row r="1536">
          <cell r="A1536" t="str">
            <v>OP Unit @Trilokpur Visai(Sandwachandrika</v>
          </cell>
          <cell r="B1536" t="str">
            <v/>
          </cell>
        </row>
        <row r="1537">
          <cell r="A1537" t="str">
            <v>REPAIR FOR THE BIKE 7466</v>
          </cell>
          <cell r="B1537" t="str">
            <v/>
          </cell>
        </row>
        <row r="1538">
          <cell r="A1538" t="str">
            <v>REPAIR FOR THE BIKE 9286</v>
          </cell>
          <cell r="B1538" t="str">
            <v/>
          </cell>
        </row>
        <row r="1539">
          <cell r="A1539" t="str">
            <v>ESR @ Sangrampur (Sandwachandrika)</v>
          </cell>
          <cell r="B1539" t="str">
            <v/>
          </cell>
        </row>
        <row r="1540">
          <cell r="A1540" t="str">
            <v>Tubewell @ BHARATPUR (RAMPURSANGRAMGARH)</v>
          </cell>
          <cell r="B1540" t="str">
            <v/>
          </cell>
        </row>
        <row r="1541">
          <cell r="A1541" t="str">
            <v>REPAIR FOR THE BIKE 2524</v>
          </cell>
          <cell r="B1541" t="str">
            <v/>
          </cell>
        </row>
        <row r="1542">
          <cell r="A1542" t="str">
            <v>REPAIR FOR THE BIKE 6568</v>
          </cell>
          <cell r="B1542" t="str">
            <v/>
          </cell>
        </row>
        <row r="1543">
          <cell r="A1543" t="str">
            <v>2000993/bike service</v>
          </cell>
          <cell r="B1543" t="str">
            <v/>
          </cell>
        </row>
        <row r="1544">
          <cell r="A1544" t="str">
            <v>Boundarywall @ Lohangpur (Rampursangramg</v>
          </cell>
          <cell r="B1544" t="str">
            <v/>
          </cell>
        </row>
        <row r="1545">
          <cell r="A1545" t="str">
            <v>ESR @ Banemau Uparhar (Kunda)</v>
          </cell>
          <cell r="B1545" t="str">
            <v/>
          </cell>
        </row>
        <row r="1546">
          <cell r="A1546" t="str">
            <v>ESR @ Shivrajpur (Sandwachandrika)</v>
          </cell>
          <cell r="B1546" t="str">
            <v/>
          </cell>
        </row>
        <row r="1547">
          <cell r="A1547" t="str">
            <v>Tubewell @ TARAPUR (Lalganj</v>
          </cell>
          <cell r="B1547" t="str">
            <v/>
          </cell>
        </row>
        <row r="1548">
          <cell r="A1548" t="str">
            <v>FLAX WITH STAND 6'X5'</v>
          </cell>
          <cell r="B1548" t="str">
            <v/>
          </cell>
        </row>
        <row r="1549">
          <cell r="A1549" t="str">
            <v>FOR NEW BORE</v>
          </cell>
          <cell r="B1549" t="str">
            <v/>
          </cell>
        </row>
        <row r="1550">
          <cell r="A1550" t="str">
            <v>250PSI@Harraipatti &amp; Labeda B-Aaspurdevs</v>
          </cell>
          <cell r="B1550" t="str">
            <v/>
          </cell>
        </row>
        <row r="1551">
          <cell r="A1551" t="str">
            <v>Pipeline @ Haraipatti &amp; Labeda (Aspurdvs</v>
          </cell>
          <cell r="B1551" t="str">
            <v/>
          </cell>
        </row>
        <row r="1552">
          <cell r="A1552" t="str">
            <v>LT 3CX2.5SQ.MM XLPE INS UNARM CU CABLE</v>
          </cell>
          <cell r="B1552">
            <v>200030353</v>
          </cell>
        </row>
        <row r="1553">
          <cell r="A1553" t="str">
            <v>SWITCH BOARD 6WAY</v>
          </cell>
          <cell r="B1553">
            <v>800001229</v>
          </cell>
        </row>
        <row r="1554">
          <cell r="A1554" t="str">
            <v>Compressor @ Malaak (Mangraura)</v>
          </cell>
          <cell r="B1554" t="str">
            <v/>
          </cell>
        </row>
        <row r="1555">
          <cell r="A1555" t="str">
            <v>FOR INVERTER INSTALLATION CHARGES</v>
          </cell>
          <cell r="B1555" t="str">
            <v/>
          </cell>
        </row>
        <row r="1556">
          <cell r="A1556" t="str">
            <v>HERO HF DELUXE.</v>
          </cell>
          <cell r="B1556">
            <v>1400000070</v>
          </cell>
        </row>
        <row r="1557">
          <cell r="A1557" t="str">
            <v>Pipeline @ Gode (Sadar)</v>
          </cell>
          <cell r="B1557" t="str">
            <v/>
          </cell>
        </row>
        <row r="1558">
          <cell r="A1558" t="str">
            <v>Pipeline @ KHMPUR &amp; SARAY DALI_SADAR</v>
          </cell>
          <cell r="B1558" t="str">
            <v/>
          </cell>
        </row>
        <row r="1559">
          <cell r="A1559" t="str">
            <v>ANGLE RACK</v>
          </cell>
          <cell r="B1559">
            <v>1300000286</v>
          </cell>
        </row>
        <row r="1560">
          <cell r="A1560" t="str">
            <v>FIRE EXTINGUISHER ABC 5 KG</v>
          </cell>
          <cell r="B1560">
            <v>800003030</v>
          </cell>
        </row>
        <row r="1561">
          <cell r="A1561" t="str">
            <v>FIRE EXTINGUISHER ABC 50 KG</v>
          </cell>
          <cell r="B1561">
            <v>800005133</v>
          </cell>
        </row>
        <row r="1562">
          <cell r="A1562" t="str">
            <v>250PSI@PureBhika &amp; Raigarh B-Mangraura</v>
          </cell>
          <cell r="B1562" t="str">
            <v/>
          </cell>
        </row>
        <row r="1563">
          <cell r="A1563" t="str">
            <v>Drillin of Borehole for Tubewell manidpu</v>
          </cell>
          <cell r="B1563" t="str">
            <v/>
          </cell>
        </row>
        <row r="1564">
          <cell r="A1564" t="str">
            <v>PANTY EXPENCES IN PRATAPGARH OFFICE</v>
          </cell>
          <cell r="B1564" t="str">
            <v/>
          </cell>
        </row>
        <row r="1565">
          <cell r="A1565" t="str">
            <v>FOR MATERIAL WEIGHING CHARGES</v>
          </cell>
          <cell r="B1565" t="str">
            <v/>
          </cell>
        </row>
        <row r="1566">
          <cell r="A1566" t="str">
            <v>450PSI@Raichandrapatti &amp; Arila B-Patti</v>
          </cell>
          <cell r="B1566" t="str">
            <v/>
          </cell>
        </row>
        <row r="1567">
          <cell r="A1567" t="str">
            <v>FOR STAFF MESS</v>
          </cell>
          <cell r="B1567" t="str">
            <v/>
          </cell>
        </row>
        <row r="1568">
          <cell r="A1568" t="str">
            <v>2001105/BIKE SERVICE</v>
          </cell>
          <cell r="B1568" t="str">
            <v/>
          </cell>
        </row>
        <row r="1569">
          <cell r="A1569" t="str">
            <v>U PVC PIPE 1"</v>
          </cell>
          <cell r="B1569">
            <v>200004086</v>
          </cell>
        </row>
        <row r="1570">
          <cell r="A1570" t="str">
            <v>U PVC BALL VALVE 1"</v>
          </cell>
          <cell r="B1570">
            <v>200005766</v>
          </cell>
        </row>
        <row r="1571">
          <cell r="A1571" t="str">
            <v>MESS EXPENCES OF VIP GUEST HOUSE</v>
          </cell>
          <cell r="B1571" t="str">
            <v/>
          </cell>
        </row>
        <row r="1572">
          <cell r="A1572" t="str">
            <v>MS ANGLE 45 X 45 X 6 MM</v>
          </cell>
          <cell r="B1572">
            <v>200035560</v>
          </cell>
        </row>
        <row r="1573">
          <cell r="A1573" t="str">
            <v>MCCB 125AMPS 4 POLE</v>
          </cell>
          <cell r="B1573">
            <v>200019653</v>
          </cell>
        </row>
        <row r="1574">
          <cell r="A1574" t="str">
            <v>Pipeline @ Dadupur (Patti)</v>
          </cell>
          <cell r="B1574" t="str">
            <v/>
          </cell>
        </row>
        <row r="1575">
          <cell r="A1575" t="str">
            <v>M S PIPE 40 NB</v>
          </cell>
          <cell r="B1575">
            <v>800000537</v>
          </cell>
        </row>
        <row r="1576">
          <cell r="A1576" t="str">
            <v>WATER FOLLOWING VALVE</v>
          </cell>
          <cell r="B1576" t="str">
            <v/>
          </cell>
        </row>
        <row r="1577">
          <cell r="A1577" t="str">
            <v>PIPELINE @ SARAIMAKAI  (LALGANJ)</v>
          </cell>
          <cell r="B1577" t="str">
            <v/>
          </cell>
        </row>
        <row r="1578">
          <cell r="A1578" t="str">
            <v>WOODEN ALMIRAH 4" X 2.6"</v>
          </cell>
          <cell r="B1578">
            <v>1300001073</v>
          </cell>
        </row>
        <row r="1579">
          <cell r="A1579" t="str">
            <v>ELECTRICAL WATER GEYSER 3LTR</v>
          </cell>
          <cell r="B1579">
            <v>1300001235</v>
          </cell>
        </row>
        <row r="1580">
          <cell r="A1580" t="str">
            <v>WOODEN ALMIRAH 3FT X 2.5FT</v>
          </cell>
          <cell r="B1580">
            <v>1300001346</v>
          </cell>
        </row>
        <row r="1581">
          <cell r="A1581" t="str">
            <v>BW @ Karanpur Khujahi (Bababelkarnatjh)</v>
          </cell>
          <cell r="B1581" t="str">
            <v/>
          </cell>
        </row>
        <row r="1582">
          <cell r="A1582" t="str">
            <v>GUM SHOE 9"</v>
          </cell>
          <cell r="B1582">
            <v>200003804</v>
          </cell>
        </row>
        <row r="1583">
          <cell r="A1583" t="str">
            <v>Pipeline@Jaitipurkathar-SADAR</v>
          </cell>
          <cell r="B1583" t="str">
            <v/>
          </cell>
        </row>
        <row r="1584">
          <cell r="A1584" t="str">
            <v>FOR OP UNIT</v>
          </cell>
          <cell r="B1584" t="str">
            <v/>
          </cell>
        </row>
        <row r="1585">
          <cell r="A1585" t="str">
            <v>PIPELINE @ CHAURANG (BABAGANJ)</v>
          </cell>
          <cell r="B1585" t="str">
            <v/>
          </cell>
        </row>
        <row r="1586">
          <cell r="A1586" t="str">
            <v>OP Unit @Diha balai B-Babaganj</v>
          </cell>
          <cell r="B1586" t="str">
            <v/>
          </cell>
        </row>
        <row r="1587">
          <cell r="A1587" t="str">
            <v>2001150/BIKE SERVICE</v>
          </cell>
          <cell r="B1587" t="str">
            <v/>
          </cell>
        </row>
        <row r="1588">
          <cell r="A1588" t="str">
            <v>Pipeline @ Sekhpur Asik (Kunda)</v>
          </cell>
          <cell r="B1588" t="str">
            <v/>
          </cell>
        </row>
        <row r="1589">
          <cell r="A1589" t="str">
            <v>Boundarywall @ Chhevaga (Bihar)</v>
          </cell>
          <cell r="B1589" t="str">
            <v/>
          </cell>
        </row>
        <row r="1590">
          <cell r="A1590" t="str">
            <v>CHAIN PULLEY BLOCK 5MTX6MTR(VITAL MAKE)</v>
          </cell>
          <cell r="B1590">
            <v>800000908</v>
          </cell>
        </row>
        <row r="1591">
          <cell r="A1591" t="str">
            <v>OP Unit @Amarpur B-Bababelkarnathdham</v>
          </cell>
          <cell r="B1591" t="str">
            <v/>
          </cell>
        </row>
        <row r="1592">
          <cell r="A1592" t="str">
            <v>TW @ Raipur (Bihar)</v>
          </cell>
          <cell r="B1592" t="str">
            <v/>
          </cell>
        </row>
        <row r="1593">
          <cell r="A1593" t="str">
            <v>TRENCH DIGGER MACHINE</v>
          </cell>
          <cell r="B1593">
            <v>1400000327</v>
          </cell>
        </row>
        <row r="1594">
          <cell r="A1594" t="str">
            <v>ALUMINUM FANTI 3 MTR LONG</v>
          </cell>
          <cell r="B1594">
            <v>200013747</v>
          </cell>
        </row>
        <row r="1595">
          <cell r="A1595" t="str">
            <v>Pipeline @ Puredalpatshah &amp; Gauhani(Aasp</v>
          </cell>
          <cell r="B1595" t="str">
            <v/>
          </cell>
        </row>
        <row r="1596">
          <cell r="A1596" t="str">
            <v>STATIONARY MATERIALS</v>
          </cell>
          <cell r="B1596" t="str">
            <v/>
          </cell>
        </row>
        <row r="1597">
          <cell r="A1597" t="str">
            <v>Pipeline works @ Mandipur (Lalganj)</v>
          </cell>
          <cell r="B1597" t="str">
            <v/>
          </cell>
        </row>
        <row r="1598">
          <cell r="A1598" t="str">
            <v>OP Unit @PureTilakram B-Lalganj</v>
          </cell>
          <cell r="B1598" t="str">
            <v/>
          </cell>
        </row>
        <row r="1599">
          <cell r="A1599" t="str">
            <v>Tubewell @ Purebharat(Sandw Blck) Failed</v>
          </cell>
          <cell r="B1599" t="str">
            <v/>
          </cell>
        </row>
        <row r="1600">
          <cell r="A1600" t="str">
            <v>2000772/BIKE REPAIRING WORKS 28%</v>
          </cell>
          <cell r="B1600" t="str">
            <v/>
          </cell>
        </row>
        <row r="1601">
          <cell r="A1601" t="str">
            <v>HP COMBO WIRELESS</v>
          </cell>
          <cell r="B1601" t="str">
            <v/>
          </cell>
        </row>
        <row r="1602">
          <cell r="A1602" t="str">
            <v>OP Unit @fatuhabad B-Babaganj</v>
          </cell>
          <cell r="B1602" t="str">
            <v/>
          </cell>
        </row>
        <row r="1603">
          <cell r="A1603" t="str">
            <v>TW Dev by 250 PSI @ Ateha (Sngp)</v>
          </cell>
          <cell r="B1603" t="str">
            <v/>
          </cell>
        </row>
        <row r="1604">
          <cell r="A1604" t="str">
            <v>Tubewell @ Variyasamudra (Sadar Blck)</v>
          </cell>
          <cell r="B1604" t="str">
            <v/>
          </cell>
        </row>
        <row r="1605">
          <cell r="A1605" t="str">
            <v>OP Unit @Janvamau B-Kalakankar</v>
          </cell>
          <cell r="B1605" t="str">
            <v/>
          </cell>
        </row>
        <row r="1606">
          <cell r="A1606" t="str">
            <v>Pipeline @ DEHRIDIGAR_MANGRAURA</v>
          </cell>
          <cell r="B1606" t="str">
            <v/>
          </cell>
        </row>
        <row r="1607">
          <cell r="A1607" t="str">
            <v>OP Unit @Tala B-Bababelkarnathdham</v>
          </cell>
          <cell r="B1607" t="str">
            <v/>
          </cell>
        </row>
        <row r="1608">
          <cell r="A1608" t="str">
            <v>MS RING(SLOTTED PIPE)-150MM,IS:2800/226</v>
          </cell>
          <cell r="B1608">
            <v>1200000565</v>
          </cell>
        </row>
        <row r="1609">
          <cell r="A1609" t="str">
            <v>TW @ Khargipur &amp; Phulpur Rama (Bihar)</v>
          </cell>
          <cell r="B1609" t="str">
            <v/>
          </cell>
        </row>
        <row r="1610">
          <cell r="A1610" t="str">
            <v>WALL FAN</v>
          </cell>
          <cell r="B1610">
            <v>1300001438</v>
          </cell>
        </row>
        <row r="1611">
          <cell r="A1611" t="str">
            <v>OP Unit @Pureali makhdampur B-Babaganj</v>
          </cell>
          <cell r="B1611" t="str">
            <v/>
          </cell>
        </row>
        <row r="1612">
          <cell r="A1612" t="str">
            <v>3000305/3000306 /2 NOS TOWER L Servicing</v>
          </cell>
          <cell r="B1612" t="str">
            <v/>
          </cell>
        </row>
        <row r="1613">
          <cell r="A1613" t="str">
            <v>TW Dev by 250 PSI @ Gehrauli (Mangr)</v>
          </cell>
          <cell r="B1613" t="str">
            <v/>
          </cell>
        </row>
        <row r="1614">
          <cell r="A1614" t="str">
            <v>HIRING OF MAHINDRA BOLERO PLUS 8STR-12HR</v>
          </cell>
          <cell r="B1614" t="str">
            <v/>
          </cell>
        </row>
        <row r="1615">
          <cell r="A1615" t="str">
            <v>OP Unit @Chachamau B-Kalakankar</v>
          </cell>
          <cell r="B1615" t="str">
            <v/>
          </cell>
        </row>
        <row r="1616">
          <cell r="A1616" t="str">
            <v>2000772/BIKE REPAIRING WORKS 18%</v>
          </cell>
          <cell r="B1616" t="str">
            <v/>
          </cell>
        </row>
        <row r="1617">
          <cell r="A1617" t="str">
            <v>Pipeline works @ Rajwapur (Kalankar)</v>
          </cell>
          <cell r="B1617" t="str">
            <v/>
          </cell>
        </row>
        <row r="1618">
          <cell r="A1618" t="str">
            <v>FOR WELFARE STAFF</v>
          </cell>
          <cell r="B1618" t="str">
            <v/>
          </cell>
        </row>
        <row r="1619">
          <cell r="A1619" t="str">
            <v>FIRST AID BOX WITH MEDICIANS</v>
          </cell>
          <cell r="B1619">
            <v>1200000564</v>
          </cell>
        </row>
        <row r="1620">
          <cell r="A1620" t="str">
            <v>OP Unit @Maruaan &amp; Saraynankar B-BBND</v>
          </cell>
          <cell r="B1620" t="str">
            <v/>
          </cell>
        </row>
        <row r="1621">
          <cell r="A1621" t="str">
            <v>450MM DIA G.I FRAME SIEVE PAN &amp; LID</v>
          </cell>
          <cell r="B1621">
            <v>200033609</v>
          </cell>
        </row>
        <row r="1622">
          <cell r="A1622" t="str">
            <v>HIRING OF MAHINDRA BOLERO PLUS 8STR-24HR</v>
          </cell>
          <cell r="B1622" t="str">
            <v/>
          </cell>
        </row>
        <row r="1623">
          <cell r="A1623" t="str">
            <v>SERVICE ENGINNER</v>
          </cell>
          <cell r="B1623" t="str">
            <v/>
          </cell>
        </row>
        <row r="1624">
          <cell r="A1624" t="str">
            <v>Transport ChargeEID-12464,Shoeb,SR.Execu</v>
          </cell>
          <cell r="B1624" t="str">
            <v/>
          </cell>
        </row>
        <row r="1625">
          <cell r="A1625" t="str">
            <v>LED LIGHT</v>
          </cell>
          <cell r="B1625">
            <v>200013008</v>
          </cell>
        </row>
        <row r="1626">
          <cell r="A1626" t="str">
            <v>CUTTING PLAYER 8"</v>
          </cell>
          <cell r="B1626">
            <v>200000197</v>
          </cell>
        </row>
        <row r="1627">
          <cell r="A1627" t="str">
            <v>TAP HANDLE</v>
          </cell>
          <cell r="B1627">
            <v>200001446</v>
          </cell>
        </row>
        <row r="1628">
          <cell r="A1628" t="str">
            <v>CIRCLIP PLIER INNER 8"</v>
          </cell>
          <cell r="B1628">
            <v>200006584</v>
          </cell>
        </row>
        <row r="1629">
          <cell r="A1629" t="str">
            <v>CIRCLIP PLIER OUTER 8"</v>
          </cell>
          <cell r="B1629">
            <v>200006585</v>
          </cell>
        </row>
        <row r="1630">
          <cell r="A1630" t="str">
            <v>D/E SPANNER 36X41 (BRONZE)</v>
          </cell>
          <cell r="B1630">
            <v>800000207</v>
          </cell>
        </row>
        <row r="1631">
          <cell r="A1631" t="str">
            <v>D/E SPANNER 46X50 (BRONZE)</v>
          </cell>
          <cell r="B1631">
            <v>800000209</v>
          </cell>
        </row>
        <row r="1632">
          <cell r="A1632" t="str">
            <v>BOX SPANNER 50MM</v>
          </cell>
          <cell r="B1632">
            <v>800000845</v>
          </cell>
        </row>
        <row r="1633">
          <cell r="A1633" t="str">
            <v>BOX SPANNER 55 MM</v>
          </cell>
          <cell r="B1633">
            <v>800001692</v>
          </cell>
        </row>
        <row r="1634">
          <cell r="A1634" t="str">
            <v>BOX SPANNER 60 MM</v>
          </cell>
          <cell r="B1634">
            <v>800001748</v>
          </cell>
        </row>
        <row r="1635">
          <cell r="A1635" t="str">
            <v>BOX SPANNER SET 6-32 MM</v>
          </cell>
          <cell r="B1635">
            <v>800003779</v>
          </cell>
        </row>
        <row r="1636">
          <cell r="A1636" t="str">
            <v>BOX SPANNER 40 MM</v>
          </cell>
          <cell r="B1636">
            <v>800004683</v>
          </cell>
        </row>
        <row r="1637">
          <cell r="A1637" t="str">
            <v>PH @ Kuda (Bihar)</v>
          </cell>
          <cell r="B1637" t="str">
            <v/>
          </cell>
        </row>
        <row r="1638">
          <cell r="A1638" t="str">
            <v>OP Unit @ PureParmeshw B-Sandwachandrika</v>
          </cell>
          <cell r="B1638" t="str">
            <v/>
          </cell>
        </row>
        <row r="1639">
          <cell r="A1639" t="str">
            <v>Pump House @ Badhwait (Babaganj)</v>
          </cell>
          <cell r="B1639" t="str">
            <v/>
          </cell>
        </row>
        <row r="1640">
          <cell r="A1640" t="str">
            <v>CAPACITOR 2.5 MFD</v>
          </cell>
          <cell r="B1640">
            <v>200002677</v>
          </cell>
        </row>
        <row r="1641">
          <cell r="A1641" t="str">
            <v>OP Unit @Pandari Jabar B-Bababelkarnathd</v>
          </cell>
          <cell r="B1641" t="str">
            <v/>
          </cell>
        </row>
        <row r="1642">
          <cell r="A1642" t="str">
            <v>WET GRINDER 5 KG</v>
          </cell>
          <cell r="B1642">
            <v>1300000999</v>
          </cell>
        </row>
        <row r="1643">
          <cell r="A1643" t="str">
            <v>CLEANING ITEMS FOR GUEST HOUSE LALGANJ</v>
          </cell>
          <cell r="B1643" t="str">
            <v/>
          </cell>
        </row>
        <row r="1644">
          <cell r="A1644" t="str">
            <v>ESR @ Jajupur (Kalakankar)</v>
          </cell>
          <cell r="B1644" t="str">
            <v/>
          </cell>
        </row>
        <row r="1645">
          <cell r="A1645" t="str">
            <v>OP Unit @ Kalyanpur B-Sandwachandrika</v>
          </cell>
          <cell r="B1645" t="str">
            <v/>
          </cell>
        </row>
        <row r="1646">
          <cell r="A1646" t="str">
            <v>BW @ Sarai Naahra(Bihar)</v>
          </cell>
          <cell r="B1646" t="str">
            <v/>
          </cell>
        </row>
        <row r="1647">
          <cell r="A1647" t="str">
            <v>TRANSPORTATION CHARGE OF TYRES</v>
          </cell>
          <cell r="B1647" t="str">
            <v/>
          </cell>
        </row>
        <row r="1648">
          <cell r="A1648" t="str">
            <v>SPEARS 18%</v>
          </cell>
          <cell r="B1648" t="str">
            <v/>
          </cell>
        </row>
        <row r="1649">
          <cell r="A1649" t="str">
            <v>TW Dev by 250 PSI @ Hardoi (Mangr)</v>
          </cell>
          <cell r="B1649" t="str">
            <v/>
          </cell>
        </row>
        <row r="1650">
          <cell r="A1650" t="str">
            <v>OP Unit @Maddupur&amp;Rokiyapur B-Kalakankar</v>
          </cell>
          <cell r="B1650" t="str">
            <v/>
          </cell>
        </row>
        <row r="1651">
          <cell r="A1651" t="str">
            <v>A3 Color Printer T4000DW</v>
          </cell>
          <cell r="B1651">
            <v>1300001450</v>
          </cell>
        </row>
        <row r="1652">
          <cell r="A1652" t="str">
            <v>TW Dev by 400 PSI @ Badhwait (Babgnj)</v>
          </cell>
          <cell r="B1652" t="str">
            <v/>
          </cell>
        </row>
        <row r="1653">
          <cell r="A1653" t="str">
            <v>OP Unit @Asrahi B-Lalganj</v>
          </cell>
          <cell r="B1653" t="str">
            <v/>
          </cell>
        </row>
        <row r="1654">
          <cell r="A1654" t="str">
            <v>BELT SLING 5 TON x 6 MTR</v>
          </cell>
          <cell r="B1654">
            <v>200001695</v>
          </cell>
        </row>
        <row r="1655">
          <cell r="A1655" t="str">
            <v>28% SPARE PARTS</v>
          </cell>
          <cell r="B1655" t="str">
            <v/>
          </cell>
        </row>
        <row r="1656">
          <cell r="A1656" t="str">
            <v>TW Dev by 250 PSI @ Alvalpur (Sngp)</v>
          </cell>
          <cell r="B1656" t="str">
            <v/>
          </cell>
        </row>
        <row r="1657">
          <cell r="A1657" t="str">
            <v>ESR @ Parwatpur Suleman_Aaspurdevsara</v>
          </cell>
          <cell r="B1657" t="str">
            <v/>
          </cell>
        </row>
        <row r="1658">
          <cell r="A1658" t="str">
            <v>2001072 / CAMPER Servicing</v>
          </cell>
          <cell r="B1658" t="str">
            <v/>
          </cell>
        </row>
        <row r="1659">
          <cell r="A1659" t="str">
            <v>FOR HDPE PIPE TESTING</v>
          </cell>
          <cell r="B1659" t="str">
            <v/>
          </cell>
        </row>
        <row r="1660">
          <cell r="A1660" t="str">
            <v>CBR TESTING MACHINE</v>
          </cell>
          <cell r="B1660">
            <v>200029999</v>
          </cell>
        </row>
        <row r="1661">
          <cell r="A1661" t="str">
            <v>TW Dev by 400 PSI @ Ahibaranpur (Kunda)</v>
          </cell>
          <cell r="B1661" t="str">
            <v/>
          </cell>
        </row>
        <row r="1662">
          <cell r="A1662" t="str">
            <v>Pump House @ Sarai Swami (Babaganj_</v>
          </cell>
          <cell r="B1662" t="str">
            <v/>
          </cell>
        </row>
        <row r="1663">
          <cell r="A1663" t="str">
            <v>COMPRESSOR @Rehwai _KUNDA</v>
          </cell>
          <cell r="B1663" t="str">
            <v/>
          </cell>
        </row>
        <row r="1664">
          <cell r="A1664" t="str">
            <v>TW@Kanpamandhupur(Failed)_BabaBelkharnat</v>
          </cell>
          <cell r="B1664" t="str">
            <v/>
          </cell>
        </row>
        <row r="1665">
          <cell r="A1665" t="str">
            <v>TW Development @ Jogapur</v>
          </cell>
          <cell r="B1665" t="str">
            <v/>
          </cell>
        </row>
        <row r="1666">
          <cell r="A1666" t="str">
            <v>METALIC SOCKET 5 PIN 32 AMP</v>
          </cell>
          <cell r="B1666">
            <v>200006466</v>
          </cell>
        </row>
        <row r="1667">
          <cell r="A1667" t="str">
            <v>PVC BEND PIPE</v>
          </cell>
          <cell r="B1667">
            <v>200035618</v>
          </cell>
        </row>
        <row r="1668">
          <cell r="A1668" t="str">
            <v>CHAP SAW CUTTING MACHINE 14"</v>
          </cell>
          <cell r="B1668">
            <v>800002118</v>
          </cell>
        </row>
        <row r="1669">
          <cell r="A1669" t="str">
            <v>100 MM DOUBLE FLANGED PIPE 3000 X 4.8 MM</v>
          </cell>
          <cell r="B1669">
            <v>200034494</v>
          </cell>
        </row>
        <row r="1670">
          <cell r="A1670" t="str">
            <v>6% spare parts</v>
          </cell>
          <cell r="B1670" t="str">
            <v/>
          </cell>
        </row>
        <row r="1671">
          <cell r="A1671" t="str">
            <v>Pump House @ Seshapur Adharganj(Mangura</v>
          </cell>
          <cell r="B1671" t="str">
            <v/>
          </cell>
        </row>
        <row r="1672">
          <cell r="A1672" t="str">
            <v>PH @ Harraipatti &amp; Labeda(Aasprdvs</v>
          </cell>
          <cell r="B1672" t="str">
            <v/>
          </cell>
        </row>
        <row r="1673">
          <cell r="A1673" t="str">
            <v>HIRING OF TRACTOR</v>
          </cell>
          <cell r="B1673" t="str">
            <v/>
          </cell>
        </row>
        <row r="1674">
          <cell r="A1674" t="str">
            <v>DRILLING MACHINE 13MM(BOSCH)</v>
          </cell>
          <cell r="B1674">
            <v>800000497</v>
          </cell>
        </row>
        <row r="1675">
          <cell r="A1675" t="str">
            <v>AG7 CUTTING WHEELS</v>
          </cell>
          <cell r="B1675">
            <v>400003355</v>
          </cell>
        </row>
        <row r="1676">
          <cell r="A1676" t="str">
            <v>TW Development @ Atarsand &amp; Parsupur</v>
          </cell>
          <cell r="B1676" t="str">
            <v/>
          </cell>
        </row>
        <row r="1677">
          <cell r="A1677" t="str">
            <v>A4 PAPER</v>
          </cell>
          <cell r="B1677" t="str">
            <v/>
          </cell>
        </row>
        <row r="1678">
          <cell r="A1678" t="str">
            <v>TW@Rajapurkalan_Sadar</v>
          </cell>
          <cell r="B1678" t="str">
            <v/>
          </cell>
        </row>
        <row r="1679">
          <cell r="A1679" t="str">
            <v>Pipe Line Works @ Mehmmadapur (Sdw Blck)</v>
          </cell>
          <cell r="B1679" t="str">
            <v/>
          </cell>
        </row>
        <row r="1680">
          <cell r="A1680" t="str">
            <v>Pipeline @ Jasholi &amp; Kushahilpur (Kunda)</v>
          </cell>
          <cell r="B1680" t="str">
            <v/>
          </cell>
        </row>
        <row r="1681">
          <cell r="A1681" t="str">
            <v>3 PIN TOP 15AMP</v>
          </cell>
          <cell r="B1681">
            <v>200003081</v>
          </cell>
        </row>
        <row r="1682">
          <cell r="A1682" t="str">
            <v>BW @ SARAYBEERBHADRA-2(SADAR)_75.20MTR</v>
          </cell>
          <cell r="B1682" t="str">
            <v/>
          </cell>
        </row>
        <row r="1683">
          <cell r="A1683" t="str">
            <v>MEASURING CYLINDER PP 1000ML</v>
          </cell>
          <cell r="B1683">
            <v>200024582</v>
          </cell>
        </row>
        <row r="1684">
          <cell r="A1684" t="str">
            <v>TW@Chakbantod(Failed)_Sadar</v>
          </cell>
          <cell r="B1684" t="str">
            <v/>
          </cell>
        </row>
        <row r="1685">
          <cell r="A1685" t="str">
            <v>SITC of Solar system</v>
          </cell>
          <cell r="B1685" t="str">
            <v/>
          </cell>
        </row>
        <row r="1686">
          <cell r="A1686" t="str">
            <v>SWITCH BOARD 4WAY</v>
          </cell>
          <cell r="B1686">
            <v>200004317</v>
          </cell>
        </row>
        <row r="1687">
          <cell r="A1687" t="str">
            <v>SPEARS</v>
          </cell>
          <cell r="B1687" t="str">
            <v/>
          </cell>
        </row>
        <row r="1688">
          <cell r="A1688" t="str">
            <v>PH @ Pure Jodha (Rampursangramgarh)</v>
          </cell>
          <cell r="B1688" t="str">
            <v/>
          </cell>
        </row>
        <row r="1689">
          <cell r="A1689" t="str">
            <v>TW @ Kanpamandhupur(BabaBelkharnathDham)</v>
          </cell>
          <cell r="B1689" t="str">
            <v/>
          </cell>
        </row>
        <row r="1690">
          <cell r="A1690" t="str">
            <v>Pump House @ Banemanu Uparhar (Kunda)</v>
          </cell>
          <cell r="B1690" t="str">
            <v/>
          </cell>
        </row>
        <row r="1691">
          <cell r="A1691" t="str">
            <v>BW @ Pure Jodha (Rampursangramgrh)</v>
          </cell>
          <cell r="B1691" t="str">
            <v/>
          </cell>
        </row>
        <row r="1692">
          <cell r="A1692" t="str">
            <v>Pipeline @ Bhitara &amp; Hariharpur (Bihar)</v>
          </cell>
          <cell r="B1692" t="str">
            <v/>
          </cell>
        </row>
        <row r="1693">
          <cell r="A1693" t="str">
            <v>Pipeline @ Diha Balai (Babaganj)</v>
          </cell>
          <cell r="B1693" t="str">
            <v/>
          </cell>
        </row>
        <row r="1694">
          <cell r="A1694" t="str">
            <v>Pipeline Works@Mahewa Malkiya,Babaganj</v>
          </cell>
          <cell r="B1694" t="str">
            <v/>
          </cell>
        </row>
        <row r="1695">
          <cell r="A1695" t="str">
            <v>DI DOUBLE FLANGE PIPE 200DIA LEN 2.5M</v>
          </cell>
          <cell r="B1695">
            <v>200032968</v>
          </cell>
        </row>
        <row r="1696">
          <cell r="A1696" t="str">
            <v>DI DOUBLE FLANGE PIPE 200DIA LEN 2M</v>
          </cell>
          <cell r="B1696">
            <v>200032969</v>
          </cell>
        </row>
        <row r="1697">
          <cell r="A1697" t="str">
            <v>DI DOUBLE FLANGE PIPE 200DIA LEN 1.5M</v>
          </cell>
          <cell r="B1697">
            <v>200032970</v>
          </cell>
        </row>
        <row r="1698">
          <cell r="A1698" t="str">
            <v>DI DOUBLE FLANGE PIPE 200DIA LEN 1M</v>
          </cell>
          <cell r="B1698">
            <v>200032972</v>
          </cell>
        </row>
        <row r="1699">
          <cell r="A1699" t="str">
            <v>DI DOUBLE FLANGE PIPE 80MM DIA LEN 5MTR</v>
          </cell>
          <cell r="B1699">
            <v>200034721</v>
          </cell>
        </row>
        <row r="1700">
          <cell r="A1700" t="str">
            <v>DI DOUBLE FLANGE PIPE 80MM DIA LEN 2.50M</v>
          </cell>
          <cell r="B1700">
            <v>200034722</v>
          </cell>
        </row>
        <row r="1701">
          <cell r="A1701" t="str">
            <v>DI DOUBLE FLANGE PIPE 80MM DIA LEN 2MTR</v>
          </cell>
          <cell r="B1701">
            <v>200034723</v>
          </cell>
        </row>
        <row r="1702">
          <cell r="A1702" t="str">
            <v>DI DOUBLE FLANGE PIPE 80MM DIA LEN 1.50M</v>
          </cell>
          <cell r="B1702">
            <v>200034724</v>
          </cell>
        </row>
        <row r="1703">
          <cell r="A1703" t="str">
            <v>DI DOUBLE FLANGE PIPE 80MM DIA LEN 1MTR</v>
          </cell>
          <cell r="B1703">
            <v>200034725</v>
          </cell>
        </row>
        <row r="1704">
          <cell r="A1704" t="str">
            <v>DI DOUBLE FLANGE PIPE 125MMDIA LEN 5.00M</v>
          </cell>
          <cell r="B1704">
            <v>200034733</v>
          </cell>
        </row>
        <row r="1705">
          <cell r="A1705" t="str">
            <v>DI DOUBLE FLANGE PIPE 125MMDIA LEN 2.50M</v>
          </cell>
          <cell r="B1705">
            <v>200034734</v>
          </cell>
        </row>
        <row r="1706">
          <cell r="A1706" t="str">
            <v>DI DOUBLE FLANGE PIPE 125MMDIA LEN 2.00M</v>
          </cell>
          <cell r="B1706">
            <v>200034735</v>
          </cell>
        </row>
        <row r="1707">
          <cell r="A1707" t="str">
            <v>DI DOUBLE FLANGE PIPE 125MMDIA LEN 1.5 M</v>
          </cell>
          <cell r="B1707">
            <v>200034736</v>
          </cell>
        </row>
        <row r="1708">
          <cell r="A1708" t="str">
            <v>DI DOUBLE FLANGE PIPE 125MM DIA LEN 1 M</v>
          </cell>
          <cell r="B1708">
            <v>200034737</v>
          </cell>
        </row>
        <row r="1709">
          <cell r="A1709" t="str">
            <v>DI DOUBLE FLANGE PIPE 200MMDIA LEN 5 M</v>
          </cell>
          <cell r="B1709">
            <v>200034745</v>
          </cell>
        </row>
        <row r="1710">
          <cell r="A1710" t="str">
            <v>12% SERVICE</v>
          </cell>
          <cell r="B1710" t="str">
            <v/>
          </cell>
        </row>
        <row r="1711">
          <cell r="A1711" t="str">
            <v>TW works @ Shergarh &amp; sariyawa (Kunda)</v>
          </cell>
          <cell r="B1711" t="str">
            <v/>
          </cell>
        </row>
        <row r="1712">
          <cell r="A1712" t="str">
            <v>FOR EXCUTIVE GUEST PURPOSE</v>
          </cell>
          <cell r="B1712" t="str">
            <v/>
          </cell>
        </row>
        <row r="1713">
          <cell r="A1713" t="str">
            <v>TRANSPORTING CHRG.</v>
          </cell>
          <cell r="B1713" t="str">
            <v/>
          </cell>
        </row>
        <row r="1714">
          <cell r="A1714" t="str">
            <v>SCAFFOLDING CLAMP FIXED FORGED</v>
          </cell>
          <cell r="B1714">
            <v>800001958</v>
          </cell>
        </row>
        <row r="1715">
          <cell r="A1715" t="str">
            <v>PH @ Diyawa &amp; Keotali(Aaspurdevsra)</v>
          </cell>
          <cell r="B1715" t="str">
            <v/>
          </cell>
        </row>
        <row r="1716">
          <cell r="A1716" t="str">
            <v>SPECIFIC GRAVITY BOTTLE 50ML</v>
          </cell>
          <cell r="B1716">
            <v>200024564</v>
          </cell>
        </row>
        <row r="1717">
          <cell r="A1717" t="str">
            <v>BRASS SIEVE 250 MIC</v>
          </cell>
          <cell r="B1717">
            <v>200028448</v>
          </cell>
        </row>
        <row r="1718">
          <cell r="A1718" t="str">
            <v>BRASS SIEVE 600 MIC</v>
          </cell>
          <cell r="B1718">
            <v>200028449</v>
          </cell>
        </row>
        <row r="1719">
          <cell r="A1719" t="str">
            <v>BRASS SIEVE 45 MIC</v>
          </cell>
          <cell r="B1719">
            <v>200028450</v>
          </cell>
        </row>
        <row r="1720">
          <cell r="A1720" t="str">
            <v>RUBBER HAND GLOVES</v>
          </cell>
          <cell r="B1720">
            <v>200000518</v>
          </cell>
        </row>
        <row r="1721">
          <cell r="A1721" t="str">
            <v>PICKAXE WITH WOODEN HANDLE</v>
          </cell>
          <cell r="B1721">
            <v>200032434</v>
          </cell>
        </row>
        <row r="1722">
          <cell r="A1722" t="str">
            <v>DIGITAL MULTIMETER  MASTECH</v>
          </cell>
          <cell r="B1722">
            <v>800004983</v>
          </cell>
        </row>
        <row r="1723">
          <cell r="A1723" t="str">
            <v>TW @ Kothiyahi (BabaBelkharnathDham)</v>
          </cell>
          <cell r="B1723" t="str">
            <v/>
          </cell>
        </row>
        <row r="1724">
          <cell r="A1724" t="str">
            <v>VISITOR CHAIR WITH FIXED ARM</v>
          </cell>
          <cell r="B1724">
            <v>1300001244</v>
          </cell>
        </row>
        <row r="1725">
          <cell r="A1725" t="str">
            <v>ALUMINIUM DOOR</v>
          </cell>
          <cell r="B1725">
            <v>200009071</v>
          </cell>
        </row>
        <row r="1726">
          <cell r="A1726" t="str">
            <v>3000304 / COMPRESSOR Servicing</v>
          </cell>
          <cell r="B1726" t="str">
            <v/>
          </cell>
        </row>
        <row r="1727">
          <cell r="A1727" t="str">
            <v>BW @ Diyawa &amp; Keotali(Aaspurdevsra)</v>
          </cell>
          <cell r="B1727" t="str">
            <v/>
          </cell>
        </row>
        <row r="1728">
          <cell r="A1728" t="str">
            <v>ESR Design &amp; Drawings for Zinc Alu.Tanks</v>
          </cell>
          <cell r="B1728" t="str">
            <v/>
          </cell>
        </row>
        <row r="1729">
          <cell r="A1729" t="str">
            <v>3000303 / COMPRESSOR Servicing</v>
          </cell>
          <cell r="B1729" t="str">
            <v/>
          </cell>
        </row>
        <row r="1730">
          <cell r="A1730" t="str">
            <v>TW @ Adhiya (Kunda)</v>
          </cell>
          <cell r="B1730" t="str">
            <v/>
          </cell>
        </row>
        <row r="1731">
          <cell r="A1731" t="str">
            <v>OP Unit @ Aamipur (Babaganj)</v>
          </cell>
          <cell r="B1731" t="str">
            <v/>
          </cell>
        </row>
        <row r="1732">
          <cell r="A1732" t="str">
            <v>CLEANING MATERIALS FOR GUEST HOUSE</v>
          </cell>
          <cell r="B1732" t="str">
            <v/>
          </cell>
        </row>
        <row r="1733">
          <cell r="A1733" t="str">
            <v>OP Unit @ Patna (Babaganj)</v>
          </cell>
          <cell r="B1733" t="str">
            <v/>
          </cell>
        </row>
        <row r="1734">
          <cell r="A1734" t="str">
            <v>OP Unit @ Rajapur (Babaganj)</v>
          </cell>
          <cell r="B1734" t="str">
            <v/>
          </cell>
        </row>
        <row r="1735">
          <cell r="A1735" t="str">
            <v>Tube Well @ Bhawanigarh (Sangipur Block)</v>
          </cell>
          <cell r="B1735" t="str">
            <v/>
          </cell>
        </row>
        <row r="1736">
          <cell r="A1736" t="str">
            <v>TW @ Rasoeya&amp;PremdarPatti (Shivgarh)</v>
          </cell>
          <cell r="B1736" t="str">
            <v/>
          </cell>
        </row>
        <row r="1737">
          <cell r="A1737" t="str">
            <v>WIRE BRUSH</v>
          </cell>
          <cell r="B1737">
            <v>200000639</v>
          </cell>
        </row>
        <row r="1738">
          <cell r="A1738" t="str">
            <v>ESR @ KUSHILDIHA_KUNDA_200KL_16MTR</v>
          </cell>
          <cell r="B1738" t="str">
            <v/>
          </cell>
        </row>
        <row r="1739">
          <cell r="A1739" t="str">
            <v>450MM DIA G.I FRAME SIEVE 4.75MM</v>
          </cell>
          <cell r="B1739">
            <v>200017748</v>
          </cell>
        </row>
        <row r="1740">
          <cell r="A1740" t="str">
            <v>450MM DIA G.I FRAME SIEVE 2.36MM</v>
          </cell>
          <cell r="B1740">
            <v>200017749</v>
          </cell>
        </row>
        <row r="1741">
          <cell r="A1741" t="str">
            <v>CUBE MOULD 70.6MM DIA</v>
          </cell>
          <cell r="B1741">
            <v>200018395</v>
          </cell>
        </row>
        <row r="1742">
          <cell r="A1742" t="str">
            <v>PH METER</v>
          </cell>
          <cell r="B1742">
            <v>200020778</v>
          </cell>
        </row>
        <row r="1743">
          <cell r="A1743" t="str">
            <v>ESR Design &amp; Drawings for RCC Dome</v>
          </cell>
          <cell r="B1743" t="str">
            <v/>
          </cell>
        </row>
        <row r="1744">
          <cell r="A1744" t="str">
            <v>TW @ Amsauna (Bababelkarnathdham)</v>
          </cell>
          <cell r="B1744" t="str">
            <v/>
          </cell>
        </row>
        <row r="1745">
          <cell r="A1745" t="str">
            <v>BW @ Rajapur (Babaganj)</v>
          </cell>
          <cell r="B1745" t="str">
            <v/>
          </cell>
        </row>
        <row r="1746">
          <cell r="A1746" t="str">
            <v>450MM DIA G.I FRAME SIEVE 10MM</v>
          </cell>
          <cell r="B1746">
            <v>200017745</v>
          </cell>
        </row>
        <row r="1747">
          <cell r="A1747" t="str">
            <v>ELECTRONIC OVEN (HOT AIR OVEN)300 DEG</v>
          </cell>
          <cell r="B1747">
            <v>200020791</v>
          </cell>
        </row>
        <row r="1748">
          <cell r="A1748" t="str">
            <v>TW @Barapur Bhikha B-Laxmanpur</v>
          </cell>
          <cell r="B1748" t="str">
            <v/>
          </cell>
        </row>
        <row r="1749">
          <cell r="A1749" t="str">
            <v>TW @Harraipatti &amp; Labeda  B-Aaspur devsa</v>
          </cell>
          <cell r="B1749" t="str">
            <v/>
          </cell>
        </row>
        <row r="1750">
          <cell r="A1750" t="str">
            <v>Boundarywall @ Barna (Bihar)</v>
          </cell>
          <cell r="B1750" t="str">
            <v/>
          </cell>
        </row>
        <row r="1751">
          <cell r="A1751" t="str">
            <v>TW @ Rakha (Bababelkarnathdham)</v>
          </cell>
          <cell r="B1751" t="str">
            <v/>
          </cell>
        </row>
        <row r="1752">
          <cell r="A1752" t="str">
            <v>SELF REPAIR</v>
          </cell>
          <cell r="B1752" t="str">
            <v/>
          </cell>
        </row>
        <row r="1753">
          <cell r="A1753" t="str">
            <v>OP Unit @ Aaspurdevsara Gp &amp; Block</v>
          </cell>
          <cell r="B1753" t="str">
            <v/>
          </cell>
        </row>
        <row r="1754">
          <cell r="A1754" t="str">
            <v>PH @ Rajapur (Babaganj)</v>
          </cell>
          <cell r="B1754" t="str">
            <v/>
          </cell>
        </row>
        <row r="1755">
          <cell r="A1755" t="str">
            <v>TW @ Saraikirat (Kunda)</v>
          </cell>
          <cell r="B1755" t="str">
            <v/>
          </cell>
        </row>
        <row r="1756">
          <cell r="A1756" t="str">
            <v>3000301 / DG SET Servicing</v>
          </cell>
          <cell r="B1756" t="str">
            <v/>
          </cell>
        </row>
        <row r="1757">
          <cell r="A1757" t="str">
            <v>DI  FLANGED SOCKET 200MM</v>
          </cell>
          <cell r="B1757">
            <v>200032926</v>
          </cell>
        </row>
        <row r="1758">
          <cell r="A1758" t="str">
            <v>DIGITAL THERMOMETER</v>
          </cell>
          <cell r="B1758">
            <v>200001982</v>
          </cell>
        </row>
        <row r="1759">
          <cell r="A1759" t="str">
            <v>LIGHT COMPACTION PROCTOR MOULD SET</v>
          </cell>
          <cell r="B1759">
            <v>200003212</v>
          </cell>
        </row>
        <row r="1760">
          <cell r="A1760" t="str">
            <v>G.I TRAY 600 X 450 X 50 MM</v>
          </cell>
          <cell r="B1760">
            <v>200008501</v>
          </cell>
        </row>
        <row r="1761">
          <cell r="A1761" t="str">
            <v>G.I TRAY 450 X 300 X 40 MM</v>
          </cell>
          <cell r="B1761">
            <v>200008502</v>
          </cell>
        </row>
        <row r="1762">
          <cell r="A1762" t="str">
            <v>G.I TRAY 300 X 250 X 40 MM</v>
          </cell>
          <cell r="B1762">
            <v>200008503</v>
          </cell>
        </row>
        <row r="1763">
          <cell r="A1763" t="str">
            <v>CONCRETE BABY MIXTURE (FOR TRIAL MIX)</v>
          </cell>
          <cell r="B1763">
            <v>200015591</v>
          </cell>
        </row>
        <row r="1764">
          <cell r="A1764" t="str">
            <v>BRASS SIEVE Ø200MM X 90 MICRON</v>
          </cell>
          <cell r="B1764">
            <v>200015759</v>
          </cell>
        </row>
        <row r="1765">
          <cell r="A1765" t="str">
            <v>450MM DIA G.I FRAME SIEVE 40MM</v>
          </cell>
          <cell r="B1765">
            <v>200017734</v>
          </cell>
        </row>
        <row r="1766">
          <cell r="A1766" t="str">
            <v>450MM DIA G.I FRAME SIEVE 20MM</v>
          </cell>
          <cell r="B1766">
            <v>200017740</v>
          </cell>
        </row>
        <row r="1767">
          <cell r="A1767" t="str">
            <v>REGISTRATION OF AGREEMNT DEED</v>
          </cell>
          <cell r="B1767" t="str">
            <v/>
          </cell>
        </row>
        <row r="1768">
          <cell r="A1768" t="str">
            <v>TW @ Pipri khalsa (Bababelkarnathdham)</v>
          </cell>
          <cell r="B1768" t="str">
            <v/>
          </cell>
        </row>
        <row r="1769">
          <cell r="A1769" t="str">
            <v>METALLIC PLUG 5 PIN 32 AMPS</v>
          </cell>
          <cell r="B1769">
            <v>200006465</v>
          </cell>
        </row>
        <row r="1770">
          <cell r="A1770" t="str">
            <v>LT 3CX1.5SQ.MM PVC UNARM COPPER CABLE</v>
          </cell>
          <cell r="B1770">
            <v>200024679</v>
          </cell>
        </row>
        <row r="1771">
          <cell r="A1771" t="str">
            <v>LT 2CX1.5SQ.MM XLPE INS UNARM CU CABLE</v>
          </cell>
          <cell r="B1771">
            <v>200030354</v>
          </cell>
        </row>
        <row r="1772">
          <cell r="A1772" t="str">
            <v>Pump House @ Dih Balai (Babaganj)</v>
          </cell>
          <cell r="B1772" t="str">
            <v/>
          </cell>
        </row>
        <row r="1773">
          <cell r="A1773" t="str">
            <v>SITC of Pratapgarh - 20 DPRs</v>
          </cell>
          <cell r="B1773" t="str">
            <v/>
          </cell>
        </row>
        <row r="1774">
          <cell r="A1774" t="str">
            <v>2001130/BIKE SERVICE</v>
          </cell>
          <cell r="B1774" t="str">
            <v/>
          </cell>
        </row>
        <row r="1775">
          <cell r="A1775" t="str">
            <v>CEMENT (53 GRADE) 50KG</v>
          </cell>
          <cell r="B1775">
            <v>200010740</v>
          </cell>
        </row>
        <row r="1776">
          <cell r="A1776" t="str">
            <v>PIPELINE @ KATEHATI (SANGIPUR)</v>
          </cell>
          <cell r="B1776" t="str">
            <v/>
          </cell>
        </row>
        <row r="1777">
          <cell r="A1777" t="str">
            <v>Pipeline @ Rangauli (Lalganj)</v>
          </cell>
          <cell r="B1777" t="str">
            <v/>
          </cell>
        </row>
        <row r="1778">
          <cell r="A1778" t="str">
            <v>Variation @ Puretilakram_Lalganj</v>
          </cell>
          <cell r="B1778" t="str">
            <v/>
          </cell>
        </row>
        <row r="1779">
          <cell r="A1779" t="str">
            <v>SWEETS &amp; WATER BOTTLES</v>
          </cell>
          <cell r="B1779" t="str">
            <v/>
          </cell>
        </row>
        <row r="1780">
          <cell r="A1780" t="str">
            <v>NUT X BOLT 40MM X 318MM</v>
          </cell>
          <cell r="B1780">
            <v>200035322</v>
          </cell>
        </row>
        <row r="1781">
          <cell r="A1781" t="str">
            <v>MS  FLANGES 200MM</v>
          </cell>
          <cell r="B1781">
            <v>200021731</v>
          </cell>
        </row>
        <row r="1782">
          <cell r="A1782" t="str">
            <v>3000301 / 5  KVA DG SET 1ST Servicing</v>
          </cell>
          <cell r="B1782" t="str">
            <v/>
          </cell>
        </row>
        <row r="1783">
          <cell r="A1783" t="str">
            <v>TOTAL STATION MODEL:TS02PLUS MAKE: LEICA</v>
          </cell>
          <cell r="B1783">
            <v>1300000211</v>
          </cell>
        </row>
        <row r="1784">
          <cell r="A1784" t="str">
            <v>CHARCOAL</v>
          </cell>
          <cell r="B1784">
            <v>200002798</v>
          </cell>
        </row>
        <row r="1785">
          <cell r="A1785" t="str">
            <v>SALT</v>
          </cell>
          <cell r="B1785">
            <v>200003761</v>
          </cell>
        </row>
        <row r="1786">
          <cell r="A1786" t="str">
            <v>G.I EARTHING PATTI</v>
          </cell>
          <cell r="B1786">
            <v>200006406</v>
          </cell>
        </row>
        <row r="1787">
          <cell r="A1787" t="str">
            <v>PIPELINE@KHAIRAGAURBARI&amp;ADHARPUR(SNDWACN</v>
          </cell>
          <cell r="B1787" t="str">
            <v/>
          </cell>
        </row>
        <row r="1788">
          <cell r="A1788" t="str">
            <v>2001121/BIKE SERVICE 28%</v>
          </cell>
          <cell r="B1788" t="str">
            <v/>
          </cell>
        </row>
        <row r="1789">
          <cell r="A1789" t="str">
            <v>2001142/BIKE SERVICE</v>
          </cell>
          <cell r="B1789" t="str">
            <v/>
          </cell>
        </row>
        <row r="1790">
          <cell r="A1790" t="str">
            <v>Pipeline @ Sarayjagatsingh(Lalganj)</v>
          </cell>
          <cell r="B1790" t="str">
            <v/>
          </cell>
        </row>
        <row r="1791">
          <cell r="A1791" t="str">
            <v>MESS MATERIAL FOR PATTI GUEST HOUSE</v>
          </cell>
          <cell r="B1791" t="str">
            <v/>
          </cell>
        </row>
        <row r="1792">
          <cell r="A1792" t="str">
            <v>G I NIPPLE 1"</v>
          </cell>
          <cell r="B1792">
            <v>200002625</v>
          </cell>
        </row>
        <row r="1793">
          <cell r="A1793" t="str">
            <v>G I PIPE 2" X 6 MTR IN EA</v>
          </cell>
          <cell r="B1793">
            <v>200006418</v>
          </cell>
        </row>
        <row r="1794">
          <cell r="A1794" t="str">
            <v>G.I BALL WALVE 1"</v>
          </cell>
          <cell r="B1794">
            <v>200012685</v>
          </cell>
        </row>
        <row r="1795">
          <cell r="A1795" t="str">
            <v>G.I ELBOW 2"</v>
          </cell>
          <cell r="B1795">
            <v>200015205</v>
          </cell>
        </row>
        <row r="1796">
          <cell r="A1796" t="str">
            <v>M.S. PIPE NB 100 DIA IN PC</v>
          </cell>
          <cell r="B1796">
            <v>200015960</v>
          </cell>
        </row>
        <row r="1797">
          <cell r="A1797" t="str">
            <v>G.I TEE-2" X 1"</v>
          </cell>
          <cell r="B1797">
            <v>200026879</v>
          </cell>
        </row>
        <row r="1798">
          <cell r="A1798" t="str">
            <v>2001121/BIKE SERVICE</v>
          </cell>
          <cell r="B1798" t="str">
            <v/>
          </cell>
        </row>
        <row r="1799">
          <cell r="A1799" t="str">
            <v>PIPE LINE WORKS @Burhepur,Block-Chhevaga</v>
          </cell>
          <cell r="B1799" t="str">
            <v/>
          </cell>
        </row>
        <row r="1800">
          <cell r="A1800" t="str">
            <v>TENT HOUSE MATERIAL HIRE CHARGES</v>
          </cell>
          <cell r="B1800" t="str">
            <v/>
          </cell>
        </row>
        <row r="1801">
          <cell r="A1801" t="str">
            <v>FLASH BACK ARRESTOR (FOR CUTTING TORCH)</v>
          </cell>
          <cell r="B1801">
            <v>200001099</v>
          </cell>
        </row>
        <row r="1802">
          <cell r="A1802" t="str">
            <v>CUTTING HOSE ( OXYGEN &amp; DA )</v>
          </cell>
          <cell r="B1802">
            <v>200001164</v>
          </cell>
        </row>
        <row r="1803">
          <cell r="A1803" t="str">
            <v>CUTTING TORCH</v>
          </cell>
          <cell r="B1803">
            <v>200001165</v>
          </cell>
        </row>
        <row r="1804">
          <cell r="A1804" t="str">
            <v>REGULATOR O2</v>
          </cell>
          <cell r="B1804">
            <v>200001168</v>
          </cell>
        </row>
        <row r="1805">
          <cell r="A1805" t="str">
            <v>FLASH BACK ARRESTER 8MM (O2 REGULATOR)</v>
          </cell>
          <cell r="B1805">
            <v>200005214</v>
          </cell>
        </row>
        <row r="1806">
          <cell r="A1806" t="str">
            <v>M.S NUT BOLT M10 X 40 IN KG</v>
          </cell>
          <cell r="B1806">
            <v>200010328</v>
          </cell>
        </row>
        <row r="1807">
          <cell r="A1807" t="str">
            <v>PENALTY CHARGE</v>
          </cell>
          <cell r="B1807" t="str">
            <v/>
          </cell>
        </row>
        <row r="1808">
          <cell r="A1808" t="str">
            <v>FOR QC LAB</v>
          </cell>
          <cell r="B1808" t="str">
            <v/>
          </cell>
        </row>
        <row r="1809">
          <cell r="A1809" t="str">
            <v>WELDING CABLE 95 SQMM</v>
          </cell>
          <cell r="B1809">
            <v>200000625</v>
          </cell>
        </row>
        <row r="1810">
          <cell r="A1810" t="str">
            <v>D-SHACKLES 10MT</v>
          </cell>
          <cell r="B1810">
            <v>200001563</v>
          </cell>
        </row>
        <row r="1811">
          <cell r="A1811" t="str">
            <v>PIPE DIE 20MM</v>
          </cell>
          <cell r="B1811">
            <v>200033362</v>
          </cell>
        </row>
        <row r="1812">
          <cell r="A1812" t="str">
            <v>CHANGE OVER SWITCH 63 AMPS</v>
          </cell>
          <cell r="B1812">
            <v>800000413</v>
          </cell>
        </row>
        <row r="1813">
          <cell r="A1813" t="str">
            <v>HAMMERING DRILL MACHINE 4-22 MM</v>
          </cell>
          <cell r="B1813">
            <v>800001708</v>
          </cell>
        </row>
        <row r="1814">
          <cell r="A1814" t="str">
            <v>WOOD CUTTING M/C 5"</v>
          </cell>
          <cell r="B1814">
            <v>800005291</v>
          </cell>
        </row>
        <row r="1815">
          <cell r="A1815" t="str">
            <v>TRANSPORTING CHARG MATERIALS</v>
          </cell>
          <cell r="B1815" t="str">
            <v/>
          </cell>
        </row>
        <row r="1816">
          <cell r="A1816" t="str">
            <v>HIRING OF MAHINDRA BOLERO NEO</v>
          </cell>
          <cell r="B1816" t="str">
            <v/>
          </cell>
        </row>
        <row r="1817">
          <cell r="A1817" t="str">
            <v>PIPE LINE WORKS @Bihar,Block-Chhevaga</v>
          </cell>
          <cell r="B1817" t="str">
            <v/>
          </cell>
        </row>
        <row r="1818">
          <cell r="A1818" t="str">
            <v>EXTENTION BOARD</v>
          </cell>
          <cell r="B1818">
            <v>200005428</v>
          </cell>
        </row>
        <row r="1819">
          <cell r="A1819" t="str">
            <v>Pipeline @ Shergarh &amp; Sariyawa (Kunda)</v>
          </cell>
          <cell r="B1819" t="str">
            <v/>
          </cell>
        </row>
        <row r="1820">
          <cell r="A1820" t="str">
            <v>INTERNET CHARGES</v>
          </cell>
          <cell r="B1820" t="str">
            <v/>
          </cell>
        </row>
        <row r="1821">
          <cell r="A1821" t="str">
            <v>PIPE LINE @Galgali &amp; Tarapur Kandai,</v>
          </cell>
          <cell r="B1821" t="str">
            <v/>
          </cell>
        </row>
        <row r="1822">
          <cell r="A1822" t="str">
            <v>BW @ Mehmmadapur(Sandwachandrika)</v>
          </cell>
          <cell r="B1822" t="str">
            <v/>
          </cell>
        </row>
        <row r="1823">
          <cell r="A1823" t="str">
            <v>MEDICAL EXPENSES OF Mr.NITESH KUMAR</v>
          </cell>
          <cell r="B1823" t="str">
            <v/>
          </cell>
        </row>
        <row r="1824">
          <cell r="A1824" t="str">
            <v>Manpower supply for Nov'22</v>
          </cell>
          <cell r="B1824" t="str">
            <v/>
          </cell>
        </row>
        <row r="1825">
          <cell r="A1825" t="str">
            <v>CEMENT EMPTY BAGS</v>
          </cell>
          <cell r="B1825">
            <v>200004055</v>
          </cell>
        </row>
        <row r="1826">
          <cell r="A1826" t="str">
            <v>HIRING OF TRACTOR &amp; JCB FOR GRAVEL SHIFT</v>
          </cell>
          <cell r="B1826" t="str">
            <v/>
          </cell>
        </row>
        <row r="1827">
          <cell r="A1827" t="str">
            <v>Pump House @ Bikara (Bihar)</v>
          </cell>
          <cell r="B1827" t="str">
            <v/>
          </cell>
        </row>
        <row r="1828">
          <cell r="A1828" t="str">
            <v>G.I NIPPLE 2" X 6"</v>
          </cell>
          <cell r="B1828">
            <v>200009035</v>
          </cell>
        </row>
        <row r="1829">
          <cell r="A1829" t="str">
            <v>G I ELBOW 2"</v>
          </cell>
          <cell r="B1829">
            <v>200027287</v>
          </cell>
        </row>
        <row r="1830">
          <cell r="A1830" t="str">
            <v>Boundarywall @ Bikara (Bihar Block)</v>
          </cell>
          <cell r="B1830" t="str">
            <v/>
          </cell>
        </row>
        <row r="1831">
          <cell r="A1831" t="str">
            <v>OFFICE PURPOSE</v>
          </cell>
          <cell r="B1831" t="str">
            <v/>
          </cell>
        </row>
        <row r="1832">
          <cell r="A1832" t="str">
            <v>1000137/ 500HRS SERVICING</v>
          </cell>
          <cell r="B1832" t="str">
            <v/>
          </cell>
        </row>
        <row r="1833">
          <cell r="A1833" t="str">
            <v>2001117 / TRACTOR  TRANCH REPAIR WORK</v>
          </cell>
          <cell r="B1833" t="str">
            <v/>
          </cell>
        </row>
        <row r="1834">
          <cell r="A1834" t="str">
            <v>DI PIPE-Ø100MM , K7,IS:8329</v>
          </cell>
          <cell r="B1834">
            <v>1200000452</v>
          </cell>
        </row>
        <row r="1835">
          <cell r="A1835" t="str">
            <v>DI PIPE-Ø150MM , K7,IS:8329</v>
          </cell>
          <cell r="B1835">
            <v>1200000453</v>
          </cell>
        </row>
        <row r="1836">
          <cell r="A1836" t="str">
            <v>AUTO LEVEL STAFF 6 MTR</v>
          </cell>
          <cell r="B1836">
            <v>200009867</v>
          </cell>
        </row>
        <row r="1837">
          <cell r="A1837" t="str">
            <v>STAND AUTO LEVEL</v>
          </cell>
          <cell r="B1837">
            <v>200016211</v>
          </cell>
        </row>
        <row r="1838">
          <cell r="A1838" t="str">
            <v>Borewell in Jogapur</v>
          </cell>
          <cell r="B1838" t="str">
            <v/>
          </cell>
        </row>
        <row r="1839">
          <cell r="A1839" t="str">
            <v>Pipeline @ BANBIRPUR_AASPUR DEVSARA</v>
          </cell>
          <cell r="B1839" t="str">
            <v/>
          </cell>
        </row>
        <row r="1840">
          <cell r="A1840" t="str">
            <v>COMPRESSOR HEAD WEDING WORK</v>
          </cell>
          <cell r="B1840" t="str">
            <v/>
          </cell>
        </row>
        <row r="1841">
          <cell r="A1841" t="str">
            <v>Tubewell @ SARAI SWAMI (BABAGANJ)</v>
          </cell>
          <cell r="B1841" t="str">
            <v/>
          </cell>
        </row>
        <row r="1842">
          <cell r="A1842" t="str">
            <v>PH @ MANDIPUR _LALGANJ</v>
          </cell>
          <cell r="B1842" t="str">
            <v/>
          </cell>
        </row>
        <row r="1843">
          <cell r="A1843" t="str">
            <v>Borewell in Gobaari</v>
          </cell>
          <cell r="B1843" t="str">
            <v/>
          </cell>
        </row>
        <row r="1844">
          <cell r="A1844" t="str">
            <v>BoundaryWall@Jasholi &amp; Kushahilpur(Kund</v>
          </cell>
          <cell r="B1844" t="str">
            <v/>
          </cell>
        </row>
        <row r="1845">
          <cell r="A1845" t="str">
            <v>UPVC TEE 2"</v>
          </cell>
          <cell r="B1845">
            <v>200034609</v>
          </cell>
        </row>
        <row r="1846">
          <cell r="A1846" t="str">
            <v>CABLE TIE 200 MM</v>
          </cell>
          <cell r="B1846">
            <v>200013503</v>
          </cell>
        </row>
        <row r="1847">
          <cell r="A1847" t="str">
            <v>Boundarywall @ Puraeli Makhdumpur (Babag</v>
          </cell>
          <cell r="B1847" t="str">
            <v/>
          </cell>
        </row>
        <row r="1848">
          <cell r="A1848" t="str">
            <v>Boundary Wall @ Chachamau (Kalakankar)</v>
          </cell>
          <cell r="B1848" t="str">
            <v/>
          </cell>
        </row>
        <row r="1849">
          <cell r="A1849" t="str">
            <v>Boundary wall @ Bhawanigarh (Sangipur)</v>
          </cell>
          <cell r="B1849" t="str">
            <v/>
          </cell>
        </row>
        <row r="1850">
          <cell r="A1850" t="str">
            <v>PIPELINE @ Rohada &amp; Delhur(LALGANJ)</v>
          </cell>
          <cell r="B1850" t="str">
            <v/>
          </cell>
        </row>
        <row r="1851">
          <cell r="A1851" t="str">
            <v>Variation @ Dewapur_Lalganj</v>
          </cell>
          <cell r="B1851" t="str">
            <v/>
          </cell>
        </row>
        <row r="1852">
          <cell r="A1852" t="str">
            <v>HIRING OF MAHINDRA BOLERO-UP72BU7004</v>
          </cell>
          <cell r="B1852" t="str">
            <v/>
          </cell>
        </row>
        <row r="1853">
          <cell r="A1853" t="str">
            <v>Pipeline@PATTIKACHERA&amp;AHADIBIHAD_SANGIPU</v>
          </cell>
          <cell r="B1853" t="str">
            <v/>
          </cell>
        </row>
        <row r="1854">
          <cell r="A1854" t="str">
            <v>Tubewell @ Dahi (Aaspurdevsra)</v>
          </cell>
          <cell r="B1854" t="str">
            <v/>
          </cell>
        </row>
        <row r="1855">
          <cell r="A1855" t="str">
            <v>BELT SLING 5 TON X 3 MTR</v>
          </cell>
          <cell r="B1855">
            <v>800000588</v>
          </cell>
        </row>
        <row r="1856">
          <cell r="A1856" t="str">
            <v>ESR @ Chakamajhanipur&amp;Pragaspur(BBND)</v>
          </cell>
          <cell r="B1856" t="str">
            <v/>
          </cell>
        </row>
        <row r="1857">
          <cell r="A1857" t="str">
            <v>ESR @Amsauna &amp; Dohari(Bababelkarnathdham</v>
          </cell>
          <cell r="B1857" t="str">
            <v/>
          </cell>
        </row>
        <row r="1858">
          <cell r="A1858" t="str">
            <v>BW @ KASHIPUR_KALAKANKAR_145.20Mtr.</v>
          </cell>
          <cell r="B1858" t="str">
            <v/>
          </cell>
        </row>
        <row r="1859">
          <cell r="A1859" t="str">
            <v>BW @ Aandharipur (Kalakankar)</v>
          </cell>
          <cell r="B1859" t="str">
            <v/>
          </cell>
        </row>
        <row r="1860">
          <cell r="A1860" t="str">
            <v>SPIGOT PINS</v>
          </cell>
          <cell r="B1860">
            <v>800000457</v>
          </cell>
        </row>
        <row r="1861">
          <cell r="A1861" t="str">
            <v>FIRST AID BOX WITH MEDICIANS</v>
          </cell>
          <cell r="B1861">
            <v>900003365</v>
          </cell>
        </row>
        <row r="1862">
          <cell r="A1862" t="str">
            <v>CABLE TIE 300 MM IN PAC</v>
          </cell>
          <cell r="B1862">
            <v>200020970</v>
          </cell>
        </row>
        <row r="1863">
          <cell r="A1863" t="str">
            <v>AIR CONDITIONER WINDOW 1.5 TON</v>
          </cell>
          <cell r="B1863">
            <v>1300000047</v>
          </cell>
        </row>
        <row r="1864">
          <cell r="A1864" t="str">
            <v>EXECUTIVE GUEST HOUSE KITCHEN WOOD WORK</v>
          </cell>
          <cell r="B1864" t="str">
            <v/>
          </cell>
        </row>
        <row r="1865">
          <cell r="A1865" t="str">
            <v>Tube well @ Rajapur (Babaganj)</v>
          </cell>
          <cell r="B1865" t="str">
            <v/>
          </cell>
        </row>
        <row r="1866">
          <cell r="A1866" t="str">
            <v>BW @ Deduaa(Aaspurdevsra)</v>
          </cell>
          <cell r="B1866" t="str">
            <v/>
          </cell>
        </row>
        <row r="1867">
          <cell r="A1867" t="str">
            <v>OP Unit @ Raygardh(Babaganj)</v>
          </cell>
          <cell r="B1867" t="str">
            <v/>
          </cell>
        </row>
        <row r="1868">
          <cell r="A1868" t="str">
            <v>Fencing work at Patti store yard-3</v>
          </cell>
          <cell r="B1868" t="str">
            <v/>
          </cell>
        </row>
        <row r="1869">
          <cell r="A1869" t="str">
            <v>ESR @ Khemkaranpur (Bihar)</v>
          </cell>
          <cell r="B1869" t="str">
            <v/>
          </cell>
        </row>
        <row r="1870">
          <cell r="A1870" t="str">
            <v>Tubewell @ Kansapattii (Mangraura)</v>
          </cell>
          <cell r="B1870" t="str">
            <v/>
          </cell>
        </row>
        <row r="1871">
          <cell r="A1871" t="str">
            <v>OP Unit @ PipriKhalsa(Bababelkarnathdham</v>
          </cell>
          <cell r="B1871" t="str">
            <v/>
          </cell>
        </row>
        <row r="1872">
          <cell r="A1872" t="str">
            <v>PH @ RAMNAGAR_SADAR_2.5X3.0</v>
          </cell>
          <cell r="B1872" t="str">
            <v/>
          </cell>
        </row>
        <row r="1873">
          <cell r="A1873" t="str">
            <v>BW @ RamgarhKhas &amp; Hulasgarh(Lalganj)</v>
          </cell>
          <cell r="B1873" t="str">
            <v/>
          </cell>
        </row>
        <row r="1874">
          <cell r="A1874" t="str">
            <v>BW @ RAMNAGAR_SADAR_145.20Mtr</v>
          </cell>
          <cell r="B1874" t="str">
            <v/>
          </cell>
        </row>
        <row r="1875">
          <cell r="A1875" t="str">
            <v>HIRING OF 15TON NEW GENERATION HYDRA</v>
          </cell>
          <cell r="B1875" t="str">
            <v/>
          </cell>
        </row>
        <row r="1876">
          <cell r="A1876" t="str">
            <v>OP Unit @ Bhawaniganjkota(Babaganj)</v>
          </cell>
          <cell r="B1876" t="str">
            <v/>
          </cell>
        </row>
        <row r="1877">
          <cell r="A1877" t="str">
            <v>ESR @ Ramnagar (Sadar)</v>
          </cell>
          <cell r="B1877" t="str">
            <v/>
          </cell>
        </row>
        <row r="1878">
          <cell r="A1878" t="str">
            <v>TRANSPORT CHARGES FOR ANGLES &amp; CHANNELS</v>
          </cell>
          <cell r="B1878" t="str">
            <v/>
          </cell>
        </row>
        <row r="1879">
          <cell r="A1879" t="str">
            <v>A0 PLOTTER,HP,DJ PRO SD 44</v>
          </cell>
          <cell r="B1879">
            <v>1300000609</v>
          </cell>
        </row>
        <row r="1880">
          <cell r="A1880" t="str">
            <v>OP Unit @ Budhiyapur(Rampursangramgarh)</v>
          </cell>
          <cell r="B1880" t="str">
            <v/>
          </cell>
        </row>
        <row r="1881">
          <cell r="A1881" t="str">
            <v>Tube well @ Sekhpur Asik (Kunda)</v>
          </cell>
          <cell r="B1881" t="str">
            <v/>
          </cell>
        </row>
        <row r="1882">
          <cell r="A1882" t="str">
            <v>BW @ BHATI KHURD,AASPUR DEVSARA</v>
          </cell>
          <cell r="B1882" t="str">
            <v/>
          </cell>
        </row>
        <row r="1883">
          <cell r="A1883" t="str">
            <v>Compressor @ Raipur (Bihar)</v>
          </cell>
          <cell r="B1883" t="str">
            <v/>
          </cell>
        </row>
        <row r="1884">
          <cell r="A1884" t="str">
            <v>EXECUTIVE CHAIR</v>
          </cell>
          <cell r="B1884">
            <v>1300000064</v>
          </cell>
        </row>
        <row r="1885">
          <cell r="A1885" t="str">
            <v>PH @ RamgarhKhas &amp; Hulasgarh(Lalganj)</v>
          </cell>
          <cell r="B1885" t="str">
            <v/>
          </cell>
        </row>
        <row r="1886">
          <cell r="A1886" t="str">
            <v>OP Unit @Indilpur  B- Sangipur</v>
          </cell>
          <cell r="B1886" t="str">
            <v/>
          </cell>
        </row>
        <row r="1887">
          <cell r="A1887" t="str">
            <v>TOUR T.A. CLAIM</v>
          </cell>
          <cell r="B1887" t="str">
            <v/>
          </cell>
        </row>
        <row r="1888">
          <cell r="A1888" t="str">
            <v>Pump House @ Majhilgaw (Kunda)</v>
          </cell>
          <cell r="B1888" t="str">
            <v/>
          </cell>
        </row>
        <row r="1889">
          <cell r="A1889" t="str">
            <v>ESR @ PAREWA NARAYANPUR_KUNDA_300KL_16M</v>
          </cell>
          <cell r="B1889" t="str">
            <v/>
          </cell>
        </row>
        <row r="1890">
          <cell r="A1890" t="str">
            <v>Compressor@Khargipur&amp;PhulpurRama (Bihar)</v>
          </cell>
          <cell r="B1890" t="str">
            <v/>
          </cell>
        </row>
        <row r="1891">
          <cell r="A1891" t="str">
            <v>Compressor @ Sarsidih (Mangraura)</v>
          </cell>
          <cell r="B1891" t="str">
            <v/>
          </cell>
        </row>
        <row r="1892">
          <cell r="A1892" t="str">
            <v>M.S ANGLE 75 X 75 X 6MM</v>
          </cell>
          <cell r="B1892">
            <v>200012320</v>
          </cell>
        </row>
        <row r="1893">
          <cell r="A1893" t="str">
            <v>450 PSI Comnpressor@Mahewa Malkiya B-Bab</v>
          </cell>
          <cell r="B1893" t="str">
            <v/>
          </cell>
        </row>
        <row r="1894">
          <cell r="A1894" t="str">
            <v>Compressor@Raygardh (Babaganj)</v>
          </cell>
          <cell r="B1894" t="str">
            <v/>
          </cell>
        </row>
        <row r="1895">
          <cell r="A1895" t="str">
            <v>Compressor@Kothiyahi(BabaBelkharnathDham</v>
          </cell>
          <cell r="B1895" t="str">
            <v/>
          </cell>
        </row>
        <row r="1896">
          <cell r="A1896" t="str">
            <v>Boundary wall @ Seshapur Adhar(Mangraura</v>
          </cell>
          <cell r="B1896" t="str">
            <v/>
          </cell>
        </row>
        <row r="1897">
          <cell r="A1897" t="str">
            <v>CRANE FAN BELT</v>
          </cell>
          <cell r="B1897" t="str">
            <v/>
          </cell>
        </row>
        <row r="1898">
          <cell r="A1898" t="str">
            <v>Compressor @Gujwar&amp;SarayChhata(Babaganj)</v>
          </cell>
          <cell r="B1898" t="str">
            <v/>
          </cell>
        </row>
        <row r="1899">
          <cell r="A1899" t="str">
            <v>OP Unit @ Saray Swami (Babaganj)</v>
          </cell>
          <cell r="B1899" t="str">
            <v/>
          </cell>
        </row>
        <row r="1900">
          <cell r="A1900" t="str">
            <v>OP Unit @ Gogaer (Bihar)</v>
          </cell>
          <cell r="B1900" t="str">
            <v/>
          </cell>
        </row>
        <row r="1901">
          <cell r="A1901" t="str">
            <v>FOR CC CAMPS PATTI  STOCK YARD II</v>
          </cell>
          <cell r="B1901" t="str">
            <v/>
          </cell>
        </row>
        <row r="1902">
          <cell r="A1902" t="str">
            <v>FIRE EXTINGUISHER CYLINDER ABC - 4KG</v>
          </cell>
          <cell r="B1902">
            <v>800004817</v>
          </cell>
        </row>
        <row r="1903">
          <cell r="A1903" t="str">
            <v>Compressor @ ShahpurUprahar (Kunda)</v>
          </cell>
          <cell r="B1903" t="str">
            <v/>
          </cell>
        </row>
        <row r="1904">
          <cell r="A1904" t="str">
            <v>OP Unit @ Bansiyara (Bihar)</v>
          </cell>
          <cell r="B1904" t="str">
            <v/>
          </cell>
        </row>
        <row r="1905">
          <cell r="A1905" t="str">
            <v>M S CHANNEL 150 x 75 x 7.5 MM</v>
          </cell>
          <cell r="B1905">
            <v>200035001</v>
          </cell>
        </row>
        <row r="1906">
          <cell r="A1906" t="str">
            <v>OP Unit @ Jhingur (Babaganj)</v>
          </cell>
          <cell r="B1906" t="str">
            <v/>
          </cell>
        </row>
        <row r="1907">
          <cell r="A1907" t="str">
            <v>IRON DISPLAY BOARD FABRICATIION MATERIAL</v>
          </cell>
          <cell r="B1907" t="str">
            <v/>
          </cell>
        </row>
        <row r="1908">
          <cell r="A1908" t="str">
            <v>STAFF WELFARE(FOR CLEANING GUEST HOUSE)</v>
          </cell>
          <cell r="B1908" t="str">
            <v/>
          </cell>
        </row>
        <row r="1909">
          <cell r="A1909" t="str">
            <v>SPARE 18%</v>
          </cell>
          <cell r="B1909" t="str">
            <v/>
          </cell>
        </row>
        <row r="1910">
          <cell r="A1910" t="str">
            <v>FOR COMPRESSOR SHFITING</v>
          </cell>
          <cell r="B1910" t="str">
            <v/>
          </cell>
        </row>
        <row r="1911">
          <cell r="A1911" t="str">
            <v>OP Unit @ Kamoli veerbhanpur (Bihar)</v>
          </cell>
          <cell r="B1911" t="str">
            <v/>
          </cell>
        </row>
        <row r="1912">
          <cell r="A1912" t="str">
            <v>TRANSPORTATION CHARGES FOR WELDING RODS</v>
          </cell>
          <cell r="B1912" t="str">
            <v/>
          </cell>
        </row>
        <row r="1913">
          <cell r="A1913" t="str">
            <v>450 PSI Comnpressor@Mandipur B-LalgNJ</v>
          </cell>
          <cell r="B1913" t="str">
            <v/>
          </cell>
        </row>
        <row r="1914">
          <cell r="A1914" t="str">
            <v>Charges for Development of Compressors</v>
          </cell>
          <cell r="B1914" t="str">
            <v/>
          </cell>
        </row>
        <row r="1915">
          <cell r="A1915" t="str">
            <v>Pipeline @ Aandharipur(Kalakankar)</v>
          </cell>
          <cell r="B1915" t="str">
            <v/>
          </cell>
        </row>
        <row r="1916">
          <cell r="A1916" t="str">
            <v>M S ANGLE 65 X 65 X 5</v>
          </cell>
          <cell r="B1916">
            <v>200024026</v>
          </cell>
        </row>
        <row r="1917">
          <cell r="A1917" t="str">
            <v>OP Unit @ Dhanvaasa &amp; Kodrajeet (Bihar)</v>
          </cell>
          <cell r="B1917" t="str">
            <v/>
          </cell>
        </row>
        <row r="1918">
          <cell r="A1918" t="str">
            <v>Compressor @ Bansiyara (Bihar)</v>
          </cell>
          <cell r="B1918" t="str">
            <v/>
          </cell>
        </row>
        <row r="1919">
          <cell r="A1919" t="str">
            <v>Pipeline @ Chandapur &amp; Dayalpur(Kalakan)</v>
          </cell>
          <cell r="B1919" t="str">
            <v/>
          </cell>
        </row>
        <row r="1920">
          <cell r="A1920" t="str">
            <v>FOR COMPRESSOR STAFF</v>
          </cell>
          <cell r="B1920" t="str">
            <v/>
          </cell>
        </row>
        <row r="1921">
          <cell r="A1921" t="str">
            <v>PH @ Budhiyapur (Rampursangramgarh)</v>
          </cell>
          <cell r="B1921" t="str">
            <v/>
          </cell>
        </row>
        <row r="1922">
          <cell r="A1922" t="str">
            <v>450 PSI Comnpressor@Ramgarh Khas &amp; Hulas</v>
          </cell>
          <cell r="B1922" t="str">
            <v/>
          </cell>
        </row>
        <row r="1923">
          <cell r="A1923" t="str">
            <v>BW@Chakerhi&amp;NevadaKalan(Rampursangramgar</v>
          </cell>
          <cell r="B1923" t="str">
            <v/>
          </cell>
        </row>
        <row r="1924">
          <cell r="A1924" t="str">
            <v>Compressor @ Patna (Babaganj)</v>
          </cell>
          <cell r="B1924" t="str">
            <v/>
          </cell>
        </row>
        <row r="1925">
          <cell r="A1925" t="str">
            <v>KIXX GEARTEC-80W90 GL4,CALTEX A05425001D</v>
          </cell>
          <cell r="B1925">
            <v>200025836</v>
          </cell>
        </row>
        <row r="1926">
          <cell r="A1926" t="str">
            <v>OP Unit @ Aasanava  (Sangipur)</v>
          </cell>
          <cell r="B1926" t="str">
            <v/>
          </cell>
        </row>
        <row r="1927">
          <cell r="A1927" t="str">
            <v>450 PSI Comnpressor@Marha (Patti)</v>
          </cell>
          <cell r="B1927" t="str">
            <v/>
          </cell>
        </row>
        <row r="1928">
          <cell r="A1928" t="str">
            <v>PH @ Lathtara(Kalakankar)</v>
          </cell>
          <cell r="B1928" t="str">
            <v/>
          </cell>
        </row>
        <row r="1929">
          <cell r="A1929" t="str">
            <v>MASALI</v>
          </cell>
          <cell r="B1929">
            <v>200000398</v>
          </cell>
        </row>
        <row r="1930">
          <cell r="A1930" t="str">
            <v>PAINT BRUSHES - 3 "</v>
          </cell>
          <cell r="B1930">
            <v>200000460</v>
          </cell>
        </row>
        <row r="1931">
          <cell r="A1931" t="str">
            <v>BENCH VISE SMALL</v>
          </cell>
          <cell r="B1931">
            <v>200001694</v>
          </cell>
        </row>
        <row r="1932">
          <cell r="A1932" t="str">
            <v>ALUMINIUM PAINT</v>
          </cell>
          <cell r="B1932">
            <v>200007122</v>
          </cell>
        </row>
        <row r="1933">
          <cell r="A1933" t="str">
            <v>COUNTER SHANK SCREW M12X35</v>
          </cell>
          <cell r="B1933">
            <v>200018416</v>
          </cell>
        </row>
        <row r="1934">
          <cell r="A1934" t="str">
            <v>OP Unit @ Nariyawan (Babaganj)</v>
          </cell>
          <cell r="B1934" t="str">
            <v/>
          </cell>
        </row>
        <row r="1935">
          <cell r="A1935" t="str">
            <v>LED BULB 30WATT</v>
          </cell>
          <cell r="B1935">
            <v>200018504</v>
          </cell>
        </row>
        <row r="1936">
          <cell r="A1936" t="str">
            <v>BW @ Lathtara(Kalakankar)</v>
          </cell>
          <cell r="B1936" t="str">
            <v/>
          </cell>
        </row>
        <row r="1937">
          <cell r="A1937" t="str">
            <v>SPEARS 28%</v>
          </cell>
          <cell r="B1937" t="str">
            <v/>
          </cell>
        </row>
        <row r="1938">
          <cell r="A1938" t="str">
            <v>OP Unit @ Goghar (Babaganj)</v>
          </cell>
          <cell r="B1938" t="str">
            <v/>
          </cell>
        </row>
        <row r="1939">
          <cell r="A1939" t="str">
            <v>TRANSPORT CHARGES FOR M.S PIPE AND FITTI</v>
          </cell>
          <cell r="B1939" t="str">
            <v/>
          </cell>
        </row>
        <row r="1940">
          <cell r="A1940" t="str">
            <v>Compressor @ RampurBela TW-2 (Patti )</v>
          </cell>
          <cell r="B1940" t="str">
            <v/>
          </cell>
        </row>
        <row r="1941">
          <cell r="A1941" t="str">
            <v>ARGO-4300,SELF LOADING CONCRETE MIXER</v>
          </cell>
          <cell r="B1941">
            <v>1400000241</v>
          </cell>
        </row>
        <row r="1942">
          <cell r="A1942" t="str">
            <v>Compressor @ Chausa (Kunda)</v>
          </cell>
          <cell r="B1942" t="str">
            <v/>
          </cell>
        </row>
        <row r="1943">
          <cell r="A1943" t="str">
            <v>Compressor @ Sujauli (Kunda)</v>
          </cell>
          <cell r="B1943" t="str">
            <v/>
          </cell>
        </row>
        <row r="1944">
          <cell r="A1944" t="str">
            <v>FOR EXECUTIVE GUEST HOUSE GRASERY</v>
          </cell>
          <cell r="B1944" t="str">
            <v/>
          </cell>
        </row>
        <row r="1945">
          <cell r="A1945" t="str">
            <v>ESR @ Puraeli Makhdumpur (Babaganj)</v>
          </cell>
          <cell r="B1945" t="str">
            <v/>
          </cell>
        </row>
        <row r="1946">
          <cell r="A1946" t="str">
            <v>2001170/1st Service</v>
          </cell>
          <cell r="B1946" t="str">
            <v/>
          </cell>
        </row>
        <row r="1947">
          <cell r="A1947" t="str">
            <v>PH @ Pritampur (Babaganj)</v>
          </cell>
          <cell r="B1947" t="str">
            <v/>
          </cell>
        </row>
        <row r="1948">
          <cell r="A1948" t="str">
            <v>Charges for Development by Compressor</v>
          </cell>
          <cell r="B1948" t="str">
            <v/>
          </cell>
        </row>
        <row r="1949">
          <cell r="A1949" t="str">
            <v>DRINKING  WATER 20 LTR -JULY'23</v>
          </cell>
          <cell r="B1949" t="str">
            <v/>
          </cell>
        </row>
        <row r="1950">
          <cell r="A1950" t="str">
            <v>Pipeline Works @ Nevadakala Dekahi (P-1)</v>
          </cell>
          <cell r="B1950" t="str">
            <v/>
          </cell>
        </row>
        <row r="1951">
          <cell r="A1951" t="str">
            <v>CUPLOCK LEDGER 0.6 MTR</v>
          </cell>
          <cell r="B1951">
            <v>800000390</v>
          </cell>
        </row>
        <row r="1952">
          <cell r="A1952" t="str">
            <v>CUBE MOULD 50MM DIA</v>
          </cell>
          <cell r="B1952">
            <v>200012359</v>
          </cell>
        </row>
        <row r="1953">
          <cell r="A1953" t="str">
            <v>GAUGING TROWEL 200 MM</v>
          </cell>
          <cell r="B1953">
            <v>200017803</v>
          </cell>
        </row>
        <row r="1954">
          <cell r="A1954" t="str">
            <v>SPATULA</v>
          </cell>
          <cell r="B1954">
            <v>200020788</v>
          </cell>
        </row>
        <row r="1955">
          <cell r="A1955" t="str">
            <v>PAN &amp; LID 200MM DIA</v>
          </cell>
          <cell r="B1955">
            <v>200033605</v>
          </cell>
        </row>
        <row r="1956">
          <cell r="A1956" t="str">
            <v>TEMPERATURE CONTROLLER</v>
          </cell>
          <cell r="B1956">
            <v>200034213</v>
          </cell>
        </row>
        <row r="1957">
          <cell r="A1957" t="str">
            <v>Tubewell @ Sarayjamuari (Mangraura)</v>
          </cell>
          <cell r="B1957" t="str">
            <v/>
          </cell>
        </row>
        <row r="1958">
          <cell r="A1958" t="str">
            <v>OP Unit @ Rangauli (Lalganj)</v>
          </cell>
          <cell r="B1958" t="str">
            <v/>
          </cell>
        </row>
        <row r="1959">
          <cell r="A1959" t="str">
            <v>ESR @ RAJAPUR KALAN (SADAR)</v>
          </cell>
          <cell r="B1959" t="str">
            <v/>
          </cell>
        </row>
        <row r="1960">
          <cell r="A1960" t="str">
            <v>Mis. works at precast OHT Tank Erection</v>
          </cell>
          <cell r="B1960" t="str">
            <v/>
          </cell>
        </row>
        <row r="1961">
          <cell r="A1961" t="str">
            <v>PANTRY EXPENSES IN PRATAPGARH D M OFFICE</v>
          </cell>
          <cell r="B1961" t="str">
            <v/>
          </cell>
        </row>
        <row r="1962">
          <cell r="A1962" t="str">
            <v>2001106/SERVICE</v>
          </cell>
          <cell r="B1962" t="str">
            <v/>
          </cell>
        </row>
        <row r="1963">
          <cell r="A1963" t="str">
            <v>CEMENT (PPC) IS 1489-1991 - 50 KG</v>
          </cell>
          <cell r="B1963">
            <v>200020215</v>
          </cell>
        </row>
        <row r="1964">
          <cell r="A1964" t="str">
            <v>OP Unit @ SarayjagatSingh (Lalganj)</v>
          </cell>
          <cell r="B1964" t="str">
            <v/>
          </cell>
        </row>
        <row r="1965">
          <cell r="A1965" t="str">
            <v>kitchen set</v>
          </cell>
          <cell r="B1965" t="str">
            <v/>
          </cell>
        </row>
        <row r="1966">
          <cell r="A1966" t="str">
            <v>OP Unit @ Tarapur (Lalganj)</v>
          </cell>
          <cell r="B1966" t="str">
            <v/>
          </cell>
        </row>
        <row r="1967">
          <cell r="A1967" t="str">
            <v>ESR @ Barna (BIHAR)</v>
          </cell>
          <cell r="B1967" t="str">
            <v/>
          </cell>
        </row>
        <row r="1968">
          <cell r="A1968" t="str">
            <v>FOR PEA GRAVEL UNLOADING CHARGES</v>
          </cell>
          <cell r="B1968" t="str">
            <v/>
          </cell>
        </row>
        <row r="1969">
          <cell r="A1969" t="str">
            <v>Pipeline Work @ Uchapur &amp; Rampur Kasiha</v>
          </cell>
          <cell r="B1969" t="str">
            <v/>
          </cell>
        </row>
        <row r="1970">
          <cell r="A1970" t="str">
            <v>2001007/SERVICE</v>
          </cell>
          <cell r="B1970" t="str">
            <v/>
          </cell>
        </row>
        <row r="1971">
          <cell r="A1971" t="str">
            <v>Pump House @Block Machheha Harda Patti</v>
          </cell>
          <cell r="B1971" t="str">
            <v/>
          </cell>
        </row>
        <row r="1972">
          <cell r="A1972" t="str">
            <v>Tube well @ HASTHARA (MANGRAURA</v>
          </cell>
          <cell r="B1972" t="str">
            <v/>
          </cell>
        </row>
        <row r="1973">
          <cell r="A1973" t="str">
            <v>Tube well @ AMARPUR (BABABELKARNATH DHAM</v>
          </cell>
          <cell r="B1973" t="str">
            <v/>
          </cell>
        </row>
        <row r="1974">
          <cell r="A1974" t="str">
            <v>ECCUTIVE DIARY &amp; STICKER</v>
          </cell>
          <cell r="B1974" t="str">
            <v/>
          </cell>
        </row>
        <row r="1975">
          <cell r="A1975" t="str">
            <v>TW WORKS @Malaak,Block-Mangraura</v>
          </cell>
          <cell r="B1975" t="str">
            <v/>
          </cell>
        </row>
        <row r="1976">
          <cell r="A1976" t="str">
            <v>FOR COMPANY ADVTAGEMENT</v>
          </cell>
          <cell r="B1976" t="str">
            <v/>
          </cell>
        </row>
        <row r="1977">
          <cell r="A1977" t="str">
            <v>Pipeline Works @ Badhwait P-3 (Babaganj)</v>
          </cell>
          <cell r="B1977" t="str">
            <v/>
          </cell>
        </row>
        <row r="1978">
          <cell r="A1978" t="str">
            <v>TW Dev@Maddupur Rokiyapur,B-Kalakankar</v>
          </cell>
          <cell r="B1978" t="str">
            <v/>
          </cell>
        </row>
        <row r="1979">
          <cell r="A1979" t="str">
            <v>ELECTRONIC DIGITAL BALANCE 5KG</v>
          </cell>
          <cell r="B1979">
            <v>800004650</v>
          </cell>
        </row>
        <row r="1980">
          <cell r="A1980" t="str">
            <v>WOODEN STAND _TOPCON</v>
          </cell>
          <cell r="B1980">
            <v>800004774</v>
          </cell>
        </row>
        <row r="1981">
          <cell r="A1981" t="str">
            <v>DOOR &amp; WINDOW FOR VIP GUEST HOUSE</v>
          </cell>
          <cell r="B1981" t="str">
            <v/>
          </cell>
        </row>
        <row r="1982">
          <cell r="A1982" t="str">
            <v>Tube well @ TALA (BABABELKARNATH DHAM)</v>
          </cell>
          <cell r="B1982" t="str">
            <v/>
          </cell>
        </row>
        <row r="1983">
          <cell r="A1983" t="str">
            <v>TW Dev@Burhpur,Block-Bihar</v>
          </cell>
          <cell r="B1983" t="str">
            <v/>
          </cell>
        </row>
        <row r="1984">
          <cell r="A1984" t="str">
            <v>LT 2CX10SQ.MM XLPE INS UNARM ALU CABLE</v>
          </cell>
          <cell r="B1984">
            <v>800003979</v>
          </cell>
        </row>
        <row r="1985">
          <cell r="A1985" t="str">
            <v>TRANSPORTING CHARG OF MEATERIAL</v>
          </cell>
          <cell r="B1985" t="str">
            <v/>
          </cell>
        </row>
        <row r="1986">
          <cell r="A1986" t="str">
            <v>2001148/BIKE SERVICE</v>
          </cell>
          <cell r="B1986" t="str">
            <v/>
          </cell>
        </row>
        <row r="1987">
          <cell r="A1987" t="str">
            <v>REPAIR FOR THE BIKE 3722</v>
          </cell>
          <cell r="B1987" t="str">
            <v/>
          </cell>
        </row>
        <row r="1988">
          <cell r="A1988" t="str">
            <v>2 PIN SOCKET 6 AMPS</v>
          </cell>
          <cell r="B1988">
            <v>200010330</v>
          </cell>
        </row>
        <row r="1989">
          <cell r="A1989" t="str">
            <v>FOR HDPE PIPE LOADING AND UNLOADING</v>
          </cell>
          <cell r="B1989" t="str">
            <v/>
          </cell>
        </row>
        <row r="1990">
          <cell r="A1990" t="str">
            <v>TW Dev@Jingur,Block-BABAGANJ</v>
          </cell>
          <cell r="B1990" t="str">
            <v/>
          </cell>
        </row>
        <row r="1991">
          <cell r="A1991" t="str">
            <v>FLEX PIPE 1"</v>
          </cell>
          <cell r="B1991">
            <v>200002587</v>
          </cell>
        </row>
        <row r="1992">
          <cell r="A1992" t="str">
            <v>OFFICE CLEANING ITEMS</v>
          </cell>
          <cell r="B1992" t="str">
            <v/>
          </cell>
        </row>
        <row r="1993">
          <cell r="A1993" t="str">
            <v>BED SHEETS</v>
          </cell>
          <cell r="B1993">
            <v>200005255</v>
          </cell>
        </row>
        <row r="1994">
          <cell r="A1994" t="str">
            <v>ESR upto PCC @ Alavalpur (Sangipur)</v>
          </cell>
          <cell r="B1994" t="str">
            <v/>
          </cell>
        </row>
        <row r="1995">
          <cell r="A1995" t="str">
            <v>TW Dev@Kohrav,Block-PattiI</v>
          </cell>
          <cell r="B1995" t="str">
            <v/>
          </cell>
        </row>
        <row r="1996">
          <cell r="A1996" t="str">
            <v>SLATE PENCILS IN PACKETS</v>
          </cell>
          <cell r="B1996">
            <v>200001915</v>
          </cell>
        </row>
        <row r="1997">
          <cell r="A1997" t="str">
            <v>GUM SHOE 8"</v>
          </cell>
          <cell r="B1997">
            <v>200003803</v>
          </cell>
        </row>
        <row r="1998">
          <cell r="A1998" t="str">
            <v>COLOUR COATED GI SHEET 10' X 3.5'</v>
          </cell>
          <cell r="B1998">
            <v>800005215</v>
          </cell>
        </row>
        <row r="1999">
          <cell r="A1999" t="str">
            <v>PH @ Bharatpur(Rampursangramgarh)</v>
          </cell>
          <cell r="B1999" t="str">
            <v/>
          </cell>
        </row>
        <row r="2000">
          <cell r="A2000" t="str">
            <v>DI PIPE-Ø100MM , K7,IS:8329</v>
          </cell>
          <cell r="B2000">
            <v>900007095</v>
          </cell>
        </row>
        <row r="2001">
          <cell r="A2001" t="str">
            <v>DI PIPE-Ø150MM , K7,IS:8329</v>
          </cell>
          <cell r="B2001">
            <v>900007096</v>
          </cell>
        </row>
        <row r="2002">
          <cell r="A2002" t="str">
            <v>TW Dev@Haraipatti,Block-Aspurdevsra</v>
          </cell>
          <cell r="B2002" t="str">
            <v/>
          </cell>
        </row>
        <row r="2003">
          <cell r="A2003" t="str">
            <v>OFFICE INTERNET REPAIR CHARGES</v>
          </cell>
          <cell r="B2003" t="str">
            <v/>
          </cell>
        </row>
        <row r="2004">
          <cell r="A2004" t="str">
            <v>FOR AUTO LEVEL REPARING &amp; SERVICES</v>
          </cell>
          <cell r="B2004" t="str">
            <v/>
          </cell>
        </row>
        <row r="2005">
          <cell r="A2005" t="str">
            <v>GOVERNMENT OF UTTAR PRADESH</v>
          </cell>
          <cell r="B2005" t="str">
            <v/>
          </cell>
        </row>
        <row r="2006">
          <cell r="A2006" t="str">
            <v>TRANSPORT &amp; LODING &amp; UNLODING CHARGES</v>
          </cell>
          <cell r="B2006" t="str">
            <v/>
          </cell>
        </row>
        <row r="2007">
          <cell r="A2007" t="str">
            <v>OP unit@Saray Beerabadhr B-Sadar</v>
          </cell>
          <cell r="B2007" t="str">
            <v/>
          </cell>
        </row>
        <row r="2008">
          <cell r="A2008" t="str">
            <v>M.S ANGLE ISA 50 X 50 X 5 MM</v>
          </cell>
          <cell r="B2008">
            <v>200005143</v>
          </cell>
        </row>
        <row r="2009">
          <cell r="A2009" t="str">
            <v>INTERNET CHARG</v>
          </cell>
          <cell r="B2009" t="str">
            <v/>
          </cell>
        </row>
        <row r="2010">
          <cell r="A2010" t="str">
            <v>OP Unit @ Shivarajpur (Sandwachandrika)</v>
          </cell>
          <cell r="B2010" t="str">
            <v/>
          </cell>
        </row>
        <row r="2011">
          <cell r="A2011" t="str">
            <v>ELECTRICAL WORK AT PATTI GUEST HOUSE</v>
          </cell>
          <cell r="B2011" t="str">
            <v/>
          </cell>
        </row>
        <row r="2012">
          <cell r="A2012" t="str">
            <v>OP Unit @ Lohangpur (Rampursangramgarh)</v>
          </cell>
          <cell r="B2012" t="str">
            <v/>
          </cell>
        </row>
        <row r="2013">
          <cell r="A2013" t="str">
            <v>OP Unit@Chandapur &amp; Dayalpur</v>
          </cell>
          <cell r="B2013" t="str">
            <v/>
          </cell>
        </row>
        <row r="2014">
          <cell r="A2014" t="str">
            <v>TubeWell DevelpWork @ Bhadasui &amp; Rampur</v>
          </cell>
          <cell r="B2014" t="str">
            <v/>
          </cell>
        </row>
        <row r="2015">
          <cell r="A2015" t="str">
            <v>OP Unit@Kanpamandhupur</v>
          </cell>
          <cell r="B2015" t="str">
            <v/>
          </cell>
        </row>
        <row r="2016">
          <cell r="A2016" t="str">
            <v>Charges for OP unit@Bajha,B-Sandwachandr</v>
          </cell>
          <cell r="B2016" t="str">
            <v/>
          </cell>
        </row>
        <row r="2017">
          <cell r="A2017" t="str">
            <v>ELECTRICAL BOARD</v>
          </cell>
          <cell r="B2017">
            <v>200025056</v>
          </cell>
        </row>
        <row r="2018">
          <cell r="A2018" t="str">
            <v>OP Unit@Govindpur</v>
          </cell>
          <cell r="B2018" t="str">
            <v/>
          </cell>
        </row>
        <row r="2019">
          <cell r="A2019" t="str">
            <v>Tubewell@ Keshavpur &amp;Radauli (Kund Blck)</v>
          </cell>
          <cell r="B2019" t="str">
            <v/>
          </cell>
        </row>
        <row r="2020">
          <cell r="A2020" t="str">
            <v>LETH WORKS</v>
          </cell>
          <cell r="B2020" t="str">
            <v/>
          </cell>
        </row>
        <row r="2021">
          <cell r="A2021" t="str">
            <v>FOOODING FOR GUEST MILL FREE</v>
          </cell>
          <cell r="B2021" t="str">
            <v/>
          </cell>
        </row>
        <row r="2022">
          <cell r="A2022" t="str">
            <v>OP Unit@Hosiyarpur</v>
          </cell>
          <cell r="B2022" t="str">
            <v/>
          </cell>
        </row>
        <row r="2023">
          <cell r="A2023" t="str">
            <v>COMPRESSOR @BESAAR _PATTI</v>
          </cell>
          <cell r="B2023" t="str">
            <v/>
          </cell>
        </row>
        <row r="2024">
          <cell r="A2024" t="str">
            <v>COMPRESSOR @PARANIPUR_sangipur</v>
          </cell>
          <cell r="B2024" t="str">
            <v/>
          </cell>
        </row>
        <row r="2025">
          <cell r="A2025" t="str">
            <v>COMPRESSOR @Virouti&amp;Ramkola_PATTI</v>
          </cell>
          <cell r="B2025" t="str">
            <v/>
          </cell>
        </row>
        <row r="2026">
          <cell r="A2026" t="str">
            <v>Compressor @ Tardha TW-01 (Patti)</v>
          </cell>
          <cell r="B2026" t="str">
            <v/>
          </cell>
        </row>
        <row r="2027">
          <cell r="A2027" t="str">
            <v>Compressor@Saraynrynsingh&amp;Bhebhaura-Lgnj</v>
          </cell>
          <cell r="B2027" t="str">
            <v/>
          </cell>
        </row>
        <row r="2028">
          <cell r="A2028" t="str">
            <v>AXLE WELDING WORK</v>
          </cell>
          <cell r="B2028" t="str">
            <v/>
          </cell>
        </row>
        <row r="2029">
          <cell r="A2029" t="str">
            <v>Fabrication of Shuttering Moulds for OHT</v>
          </cell>
          <cell r="B2029" t="str">
            <v/>
          </cell>
        </row>
        <row r="2030">
          <cell r="A2030" t="str">
            <v>RIDE FARE</v>
          </cell>
          <cell r="B2030" t="str">
            <v/>
          </cell>
        </row>
        <row r="2031">
          <cell r="A2031" t="str">
            <v>BASE JACK</v>
          </cell>
          <cell r="B2031">
            <v>800000190</v>
          </cell>
        </row>
        <row r="2032">
          <cell r="A2032" t="str">
            <v>CUPLOCK LEDGER 1.5MTR</v>
          </cell>
          <cell r="B2032">
            <v>800001889</v>
          </cell>
        </row>
        <row r="2033">
          <cell r="A2033" t="str">
            <v>Pipeline @ Sarsidih (Mangraura)</v>
          </cell>
          <cell r="B2033" t="str">
            <v/>
          </cell>
        </row>
        <row r="2034">
          <cell r="A2034" t="str">
            <v>PH @ Mavai Kalan (Kunda)</v>
          </cell>
          <cell r="B2034" t="str">
            <v/>
          </cell>
        </row>
        <row r="2035">
          <cell r="A2035" t="str">
            <v>Pump House @ Keshavpura &amp; Rudaul (Kunda)</v>
          </cell>
          <cell r="B2035" t="str">
            <v/>
          </cell>
        </row>
        <row r="2036">
          <cell r="A2036" t="str">
            <v>BAMBOO LADDER</v>
          </cell>
          <cell r="B2036" t="str">
            <v/>
          </cell>
        </row>
        <row r="2037">
          <cell r="A2037" t="str">
            <v>LETH WORK</v>
          </cell>
          <cell r="B2037" t="str">
            <v/>
          </cell>
        </row>
        <row r="2038">
          <cell r="A2038" t="str">
            <v>TABLE GLASS</v>
          </cell>
          <cell r="B2038" t="str">
            <v/>
          </cell>
        </row>
        <row r="2039">
          <cell r="A2039" t="str">
            <v>SPIRIT LEVEL 12''</v>
          </cell>
          <cell r="B2039">
            <v>200000539</v>
          </cell>
        </row>
        <row r="2040">
          <cell r="A2040" t="str">
            <v>Pipeline @ Pure PandeyKamora(Sandwachan)</v>
          </cell>
          <cell r="B2040" t="str">
            <v/>
          </cell>
        </row>
        <row r="2041">
          <cell r="A2041" t="str">
            <v>BUFFLING WHEEL 4"</v>
          </cell>
          <cell r="B2041">
            <v>200000127</v>
          </cell>
        </row>
        <row r="2042">
          <cell r="A2042" t="str">
            <v>ROLLER PAINT BRUSH 6"</v>
          </cell>
          <cell r="B2042">
            <v>200002691</v>
          </cell>
        </row>
        <row r="2043">
          <cell r="A2043" t="str">
            <v>PVC BLACK SHEET</v>
          </cell>
          <cell r="B2043">
            <v>200003100</v>
          </cell>
        </row>
        <row r="2044">
          <cell r="A2044" t="str">
            <v>Charges for Development by 250 PSI</v>
          </cell>
          <cell r="B2044" t="str">
            <v/>
          </cell>
        </row>
        <row r="2045">
          <cell r="A2045" t="str">
            <v>2000430 / GEAR BOX REPAIR WORK</v>
          </cell>
          <cell r="B2045" t="str">
            <v/>
          </cell>
        </row>
        <row r="2046">
          <cell r="A2046" t="str">
            <v>TOWER LIGHT SERVICE</v>
          </cell>
          <cell r="B2046" t="str">
            <v/>
          </cell>
        </row>
        <row r="2047">
          <cell r="A2047" t="str">
            <v>FOR SLOTED PIPE TRANSPORTATION CHARGES</v>
          </cell>
          <cell r="B2047" t="str">
            <v/>
          </cell>
        </row>
        <row r="2048">
          <cell r="A2048" t="str">
            <v>REVOLVING CHAIR HIGH BACK</v>
          </cell>
          <cell r="B2048">
            <v>1300000036</v>
          </cell>
        </row>
        <row r="2049">
          <cell r="A2049" t="str">
            <v>M.S S TYPE CUSHION CHAIR</v>
          </cell>
          <cell r="B2049">
            <v>1300000044</v>
          </cell>
        </row>
        <row r="2050">
          <cell r="A2050" t="str">
            <v>WOODEN TABLE 6FTX 3FT</v>
          </cell>
          <cell r="B2050">
            <v>1300000175</v>
          </cell>
        </row>
        <row r="2051">
          <cell r="A2051" t="str">
            <v>WOODEN CENTOR TABLE 4FT X 2 FT.</v>
          </cell>
          <cell r="B2051">
            <v>1300000414</v>
          </cell>
        </row>
        <row r="2052">
          <cell r="A2052" t="str">
            <v>WOODEN WORK STATION-1200MM X600MMX1050MM</v>
          </cell>
          <cell r="B2052">
            <v>1300001355</v>
          </cell>
        </row>
        <row r="2053">
          <cell r="A2053" t="str">
            <v>WOODEN CONFERENCE TABLE-4800X1050X750MM</v>
          </cell>
          <cell r="B2053">
            <v>1300001356</v>
          </cell>
        </row>
        <row r="2054">
          <cell r="A2054" t="str">
            <v>WOODEN CUPBOARD-900MM X 450MM X 1800MM</v>
          </cell>
          <cell r="B2054">
            <v>1300001357</v>
          </cell>
        </row>
        <row r="2055">
          <cell r="A2055" t="str">
            <v>WOODEN CUPBOARD 1800MM X 450MM X 1200MM</v>
          </cell>
          <cell r="B2055">
            <v>1300001358</v>
          </cell>
        </row>
        <row r="2056">
          <cell r="A2056" t="str">
            <v>OFFICE CLEANING ITEM</v>
          </cell>
          <cell r="B2056" t="str">
            <v/>
          </cell>
        </row>
        <row r="2057">
          <cell r="A2057" t="str">
            <v>TW @ Mauli-1&amp;2 (Kunda)</v>
          </cell>
          <cell r="B2057" t="str">
            <v/>
          </cell>
        </row>
        <row r="2058">
          <cell r="A2058" t="str">
            <v>FOR QC LAB EXP</v>
          </cell>
          <cell r="B2058" t="str">
            <v/>
          </cell>
        </row>
        <row r="2059">
          <cell r="A2059" t="str">
            <v>2001182/BIKE SERVICE</v>
          </cell>
          <cell r="B2059" t="str">
            <v/>
          </cell>
        </row>
        <row r="2060">
          <cell r="A2060" t="str">
            <v>MOBILE RECHARGE</v>
          </cell>
          <cell r="B2060" t="str">
            <v/>
          </cell>
        </row>
        <row r="2061">
          <cell r="A2061" t="str">
            <v>TRANSPORTING CHARGES OF HDPE FITTINGS</v>
          </cell>
          <cell r="B2061" t="str">
            <v/>
          </cell>
        </row>
        <row r="2062">
          <cell r="A2062" t="str">
            <v>DRINKING  WATER 20 LTR -JUNE'23</v>
          </cell>
          <cell r="B2062" t="str">
            <v/>
          </cell>
        </row>
        <row r="2063">
          <cell r="A2063" t="str">
            <v>TRANSPORTING CHARGES OF MS SLOTTED PIPES</v>
          </cell>
          <cell r="B2063" t="str">
            <v/>
          </cell>
        </row>
        <row r="2064">
          <cell r="A2064" t="str">
            <v>MEASUREMENT TAPE - 15 MTR</v>
          </cell>
          <cell r="B2064">
            <v>200000400</v>
          </cell>
        </row>
        <row r="2065">
          <cell r="A2065" t="str">
            <v>GAS CYLINDER FOR MESS</v>
          </cell>
          <cell r="B2065" t="str">
            <v/>
          </cell>
        </row>
        <row r="2066">
          <cell r="A2066" t="str">
            <v>5000104 / HYDRA REPAIR WORK</v>
          </cell>
          <cell r="B2066" t="str">
            <v/>
          </cell>
        </row>
        <row r="2067">
          <cell r="A2067" t="str">
            <v>C CLAMP 12"</v>
          </cell>
          <cell r="B2067">
            <v>200000130</v>
          </cell>
        </row>
        <row r="2068">
          <cell r="A2068" t="str">
            <v>CENTER PUNCH 06"</v>
          </cell>
          <cell r="B2068">
            <v>200000143</v>
          </cell>
        </row>
        <row r="2069">
          <cell r="A2069" t="str">
            <v>CHIESEL 6''</v>
          </cell>
          <cell r="B2069">
            <v>200000156</v>
          </cell>
        </row>
        <row r="2070">
          <cell r="A2070" t="str">
            <v>E L C B ENCLOSER ( E L C B BOX ) 63 AMPS</v>
          </cell>
          <cell r="B2070">
            <v>200000254</v>
          </cell>
        </row>
        <row r="2071">
          <cell r="A2071" t="str">
            <v>HOSE CLAMP</v>
          </cell>
          <cell r="B2071">
            <v>200000338</v>
          </cell>
        </row>
        <row r="2072">
          <cell r="A2072" t="str">
            <v>PLUMB</v>
          </cell>
          <cell r="B2072">
            <v>200000470</v>
          </cell>
        </row>
        <row r="2073">
          <cell r="A2073" t="str">
            <v>RIGHT ANGLE 12"</v>
          </cell>
          <cell r="B2073">
            <v>200000497</v>
          </cell>
        </row>
        <row r="2074">
          <cell r="A2074" t="str">
            <v>TOOL BOX</v>
          </cell>
          <cell r="B2074">
            <v>200000607</v>
          </cell>
        </row>
        <row r="2075">
          <cell r="A2075" t="str">
            <v>WELDING HELMETS</v>
          </cell>
          <cell r="B2075">
            <v>200000628</v>
          </cell>
        </row>
        <row r="2076">
          <cell r="A2076" t="str">
            <v>D/E SPANNERS-6MM TO  32MM(SET)</v>
          </cell>
          <cell r="B2076">
            <v>200001634</v>
          </cell>
        </row>
        <row r="2077">
          <cell r="A2077" t="str">
            <v>D/E SPANNERS 41 MM X 46 MM</v>
          </cell>
          <cell r="B2077">
            <v>200001636</v>
          </cell>
        </row>
        <row r="2078">
          <cell r="A2078" t="str">
            <v>RING SPANNER-6MM TO 32MM (SET)</v>
          </cell>
          <cell r="B2078">
            <v>200001638</v>
          </cell>
        </row>
        <row r="2079">
          <cell r="A2079" t="str">
            <v>PIPE WRENCH 12"</v>
          </cell>
          <cell r="B2079">
            <v>200001656</v>
          </cell>
        </row>
        <row r="2080">
          <cell r="A2080" t="str">
            <v>SELF DRILL SCREW 3"</v>
          </cell>
          <cell r="B2080">
            <v>200006984</v>
          </cell>
        </row>
        <row r="2081">
          <cell r="A2081" t="str">
            <v>CROW BAR</v>
          </cell>
          <cell r="B2081">
            <v>200007154</v>
          </cell>
        </row>
        <row r="2082">
          <cell r="A2082" t="str">
            <v>CHIESEL 8"</v>
          </cell>
          <cell r="B2082">
            <v>200007444</v>
          </cell>
        </row>
        <row r="2083">
          <cell r="A2083" t="str">
            <v>SILICON GUN</v>
          </cell>
          <cell r="B2083">
            <v>200007759</v>
          </cell>
        </row>
        <row r="2084">
          <cell r="A2084" t="str">
            <v>GARDEN KURPI</v>
          </cell>
          <cell r="B2084">
            <v>200008912</v>
          </cell>
        </row>
        <row r="2085">
          <cell r="A2085" t="str">
            <v>BRASS ALLENKEY SET (MM)</v>
          </cell>
          <cell r="B2085">
            <v>200010818</v>
          </cell>
        </row>
        <row r="2086">
          <cell r="A2086" t="str">
            <v>LEVEL PIPE 10MM</v>
          </cell>
          <cell r="B2086">
            <v>200014182</v>
          </cell>
        </row>
        <row r="2087">
          <cell r="A2087" t="str">
            <v>ROLLER BRUSH HANDLE</v>
          </cell>
          <cell r="B2087">
            <v>200019005</v>
          </cell>
        </row>
        <row r="2088">
          <cell r="A2088" t="str">
            <v>HAMMER 0.5 KG</v>
          </cell>
          <cell r="B2088">
            <v>200024656</v>
          </cell>
        </row>
        <row r="2089">
          <cell r="A2089" t="str">
            <v>SILICON-WHITE</v>
          </cell>
          <cell r="B2089">
            <v>200029186</v>
          </cell>
        </row>
        <row r="2090">
          <cell r="A2090" t="str">
            <v>ENAMEL GREEN PAINT</v>
          </cell>
          <cell r="B2090">
            <v>200030767</v>
          </cell>
        </row>
        <row r="2091">
          <cell r="A2091" t="str">
            <v>HAMMER 10LB FIBER HANDLE</v>
          </cell>
          <cell r="B2091">
            <v>200032124</v>
          </cell>
        </row>
        <row r="2092">
          <cell r="A2092" t="str">
            <v>PIPE DIE 16MM</v>
          </cell>
          <cell r="B2092">
            <v>200033361</v>
          </cell>
        </row>
        <row r="2093">
          <cell r="A2093" t="str">
            <v>SUPER-LH(E 7018) 2.5 X 350 MM</v>
          </cell>
          <cell r="B2093">
            <v>300000153</v>
          </cell>
        </row>
        <row r="2094">
          <cell r="A2094" t="str">
            <v>AG7 GRINDING WHEELS</v>
          </cell>
          <cell r="B2094">
            <v>400003352</v>
          </cell>
        </row>
        <row r="2095">
          <cell r="A2095" t="str">
            <v>CONTACTOR</v>
          </cell>
          <cell r="B2095">
            <v>400006535</v>
          </cell>
        </row>
        <row r="2096">
          <cell r="A2096" t="str">
            <v>ADJUSTABLE WRENCH 12"</v>
          </cell>
          <cell r="B2096">
            <v>800000004</v>
          </cell>
        </row>
        <row r="2097">
          <cell r="A2097" t="str">
            <v>STAR SCREW DRIVER 6 MM</v>
          </cell>
          <cell r="B2097">
            <v>800003895</v>
          </cell>
        </row>
        <row r="2098">
          <cell r="A2098" t="str">
            <v>LT 2CX10SQ.MM XLPE INS UNARM CU CABLE</v>
          </cell>
          <cell r="B2098">
            <v>800004015</v>
          </cell>
        </row>
        <row r="2099">
          <cell r="A2099" t="str">
            <v>TMT DIE 10 MM</v>
          </cell>
          <cell r="B2099">
            <v>800004059</v>
          </cell>
        </row>
        <row r="2100">
          <cell r="A2100" t="str">
            <v>GUEST HOUSE &amp; OFFICE CLEANING MATERIALS</v>
          </cell>
          <cell r="B2100" t="str">
            <v/>
          </cell>
        </row>
        <row r="2101">
          <cell r="A2101" t="str">
            <v>Tubewell @ Dadauli (Kunda Blck)</v>
          </cell>
          <cell r="B2101" t="str">
            <v/>
          </cell>
        </row>
        <row r="2102">
          <cell r="A2102" t="str">
            <v>TRANSPORTING CHARGES OF GI PIPES &amp; FITTI</v>
          </cell>
          <cell r="B2102" t="str">
            <v/>
          </cell>
        </row>
        <row r="2103">
          <cell r="A2103" t="str">
            <v>AUTOLEVEL/DUMPY LEVEL SOKKIA B40</v>
          </cell>
          <cell r="B2103">
            <v>800002839</v>
          </cell>
        </row>
        <row r="2104">
          <cell r="A2104" t="str">
            <v>WOODEN BALI 10' &amp; PLASTIC BAGS</v>
          </cell>
          <cell r="B2104" t="str">
            <v/>
          </cell>
        </row>
        <row r="2105">
          <cell r="A2105" t="str">
            <v>TRANSPORTING CHARGES OF MS PLAIN PIPES</v>
          </cell>
          <cell r="B2105" t="str">
            <v/>
          </cell>
        </row>
        <row r="2106">
          <cell r="A2106" t="str">
            <v>ELECTRICAL WORK FOR STAFF GUEST HOUSE</v>
          </cell>
          <cell r="B2106" t="str">
            <v/>
          </cell>
        </row>
        <row r="2107">
          <cell r="A2107" t="str">
            <v>PRINTER CUM SCANNER A4</v>
          </cell>
          <cell r="B2107">
            <v>1300000042</v>
          </cell>
        </row>
        <row r="2108">
          <cell r="A2108" t="str">
            <v>TRENCH TRACTOR TRANSPORTATION</v>
          </cell>
          <cell r="B2108" t="str">
            <v/>
          </cell>
        </row>
        <row r="2109">
          <cell r="A2109" t="str">
            <v>TW works @Launda &amp; Mamauli Block-Kunda</v>
          </cell>
          <cell r="B2109" t="str">
            <v/>
          </cell>
        </row>
        <row r="2110">
          <cell r="A2110" t="str">
            <v>CARRY BAG FOR GUEST HOUSE</v>
          </cell>
          <cell r="B2110" t="str">
            <v/>
          </cell>
        </row>
        <row r="2111">
          <cell r="A2111" t="str">
            <v>TRANSPORTING CHARGES OF MS PIPES &amp; FITTI</v>
          </cell>
          <cell r="B2111" t="str">
            <v/>
          </cell>
        </row>
        <row r="2112">
          <cell r="A2112" t="str">
            <v>FOR HALL BOOKING</v>
          </cell>
          <cell r="B2112" t="str">
            <v/>
          </cell>
        </row>
        <row r="2113">
          <cell r="A2113" t="str">
            <v>WIRELESS MOUSE</v>
          </cell>
          <cell r="B2113">
            <v>200025390</v>
          </cell>
        </row>
        <row r="2114">
          <cell r="A2114" t="str">
            <v>SWITCH BOARDS</v>
          </cell>
          <cell r="B2114">
            <v>200001191</v>
          </cell>
        </row>
        <row r="2115">
          <cell r="A2115" t="str">
            <v>SWEETS FOR STAFF</v>
          </cell>
          <cell r="B2115" t="str">
            <v/>
          </cell>
        </row>
        <row r="2116">
          <cell r="A2116" t="str">
            <v>PANTY EXPENCES FOR PRATAPGARH OFFICE</v>
          </cell>
          <cell r="B2116" t="str">
            <v/>
          </cell>
        </row>
        <row r="2117">
          <cell r="A2117" t="str">
            <v>Tubewell @ Kushaldiha (Kunda Blck)</v>
          </cell>
          <cell r="B2117" t="str">
            <v/>
          </cell>
        </row>
        <row r="2118">
          <cell r="A2118" t="str">
            <v>SPARE</v>
          </cell>
          <cell r="B2118" t="str">
            <v/>
          </cell>
        </row>
        <row r="2119">
          <cell r="A2119" t="str">
            <v>HIRING CHARGE OF TRACTOR</v>
          </cell>
          <cell r="B2119" t="str">
            <v/>
          </cell>
        </row>
        <row r="2120">
          <cell r="A2120" t="str">
            <v>TRANSPORTING CHARGES OF MS PIPES</v>
          </cell>
          <cell r="B2120" t="str">
            <v/>
          </cell>
        </row>
        <row r="2121">
          <cell r="A2121" t="str">
            <v>Pump House @ Sekhpur Asik (Kunda)</v>
          </cell>
          <cell r="B2121" t="str">
            <v/>
          </cell>
        </row>
        <row r="2122">
          <cell r="A2122" t="str">
            <v>TRANSPORT CHARGERS</v>
          </cell>
          <cell r="B2122" t="str">
            <v/>
          </cell>
        </row>
        <row r="2123">
          <cell r="A2123" t="str">
            <v>HP LAPTOP 8GB RAM 256GB SSD i3 CORE</v>
          </cell>
          <cell r="B2123">
            <v>1300001336</v>
          </cell>
        </row>
        <row r="2124">
          <cell r="A2124" t="str">
            <v>HIRING OF HYDRA CHARGES</v>
          </cell>
          <cell r="B2124" t="str">
            <v/>
          </cell>
        </row>
        <row r="2125">
          <cell r="A2125" t="str">
            <v>SANITARY MATERIAALS FOR GUEST HOUSE</v>
          </cell>
          <cell r="B2125" t="str">
            <v/>
          </cell>
        </row>
        <row r="2126">
          <cell r="A2126" t="str">
            <v>TOTAL STATION PURPOSE</v>
          </cell>
          <cell r="B2126" t="str">
            <v/>
          </cell>
        </row>
        <row r="2127">
          <cell r="A2127" t="str">
            <v>TRANSPORTING CHARGES OF MS FITTINGS</v>
          </cell>
          <cell r="B2127" t="str">
            <v/>
          </cell>
        </row>
        <row r="2128">
          <cell r="A2128" t="str">
            <v>Pipeline@ Raichandra Patti&amp;Arila(Pattii)</v>
          </cell>
          <cell r="B2128" t="str">
            <v/>
          </cell>
        </row>
        <row r="2129">
          <cell r="A2129" t="str">
            <v>STONE DUST.</v>
          </cell>
          <cell r="B2129">
            <v>200022914</v>
          </cell>
        </row>
        <row r="2130">
          <cell r="A2130" t="str">
            <v>PLUMBING WORK FOR GUST HOUSE</v>
          </cell>
          <cell r="B2130" t="str">
            <v/>
          </cell>
        </row>
        <row r="2131">
          <cell r="A2131" t="str">
            <v>TRANSPORT CHARGE</v>
          </cell>
          <cell r="B2131" t="str">
            <v/>
          </cell>
        </row>
        <row r="2132">
          <cell r="A2132" t="str">
            <v>G I HOOKS</v>
          </cell>
          <cell r="B2132">
            <v>200002652</v>
          </cell>
        </row>
        <row r="2133">
          <cell r="A2133" t="str">
            <v>M.S PIPE 32 NB IN EA</v>
          </cell>
          <cell r="B2133">
            <v>800001368</v>
          </cell>
        </row>
        <row r="2134">
          <cell r="A2134" t="str">
            <v>2000993 / Bike Servicing</v>
          </cell>
          <cell r="B2134" t="str">
            <v/>
          </cell>
        </row>
        <row r="2135">
          <cell r="A2135" t="str">
            <v>AIR CONDITIONER SPLIT 2.0 T</v>
          </cell>
          <cell r="B2135">
            <v>1300000008</v>
          </cell>
        </row>
        <row r="2136">
          <cell r="A2136" t="str">
            <v>FREE OF MESS EXPENCE FOR GUST</v>
          </cell>
          <cell r="B2136" t="str">
            <v/>
          </cell>
        </row>
        <row r="2137">
          <cell r="A2137" t="str">
            <v>Piline works @ Lakhrav (Sandw Block)</v>
          </cell>
          <cell r="B2137" t="str">
            <v/>
          </cell>
        </row>
        <row r="2138">
          <cell r="A2138" t="str">
            <v>FOR PRECAST YARD GATE</v>
          </cell>
          <cell r="B2138" t="str">
            <v/>
          </cell>
        </row>
        <row r="2139">
          <cell r="A2139" t="str">
            <v>CALLIBRATION &amp; SERVICING CHARGES</v>
          </cell>
          <cell r="B2139" t="str">
            <v/>
          </cell>
        </row>
        <row r="2140">
          <cell r="A2140" t="str">
            <v>TW works @SAJA,B-KUNDA</v>
          </cell>
          <cell r="B2140" t="str">
            <v/>
          </cell>
        </row>
        <row r="2141">
          <cell r="A2141" t="str">
            <v>FOOODING FOR EXE GH</v>
          </cell>
          <cell r="B2141" t="str">
            <v/>
          </cell>
        </row>
        <row r="2142">
          <cell r="A2142" t="str">
            <v>SHIFTING OF CUPLOCK MATERIAL-20 MT</v>
          </cell>
          <cell r="B2142" t="str">
            <v/>
          </cell>
        </row>
        <row r="2143">
          <cell r="A2143" t="str">
            <v>2001116/1 st Servicing</v>
          </cell>
          <cell r="B2143" t="str">
            <v/>
          </cell>
        </row>
        <row r="2144">
          <cell r="A2144" t="str">
            <v>D-SHACKLES 3MT</v>
          </cell>
          <cell r="B2144">
            <v>200001562</v>
          </cell>
        </row>
        <row r="2145">
          <cell r="A2145" t="str">
            <v>D-SHACKLES 5MT</v>
          </cell>
          <cell r="B2145">
            <v>200001564</v>
          </cell>
        </row>
        <row r="2146">
          <cell r="A2146" t="str">
            <v>SHIFTING OF CUPLOCK MATERIAL-21 MT</v>
          </cell>
          <cell r="B2146" t="str">
            <v/>
          </cell>
        </row>
        <row r="2147">
          <cell r="A2147" t="str">
            <v>TW works @MALAKARAJAKPUR,B-KUNDA</v>
          </cell>
          <cell r="B2147" t="str">
            <v/>
          </cell>
        </row>
        <row r="2148">
          <cell r="A2148" t="str">
            <v>FODDING FOR EXCUTATIVE  GUEST</v>
          </cell>
          <cell r="B2148" t="str">
            <v/>
          </cell>
        </row>
        <row r="2149">
          <cell r="A2149" t="str">
            <v>GEAR ,MOBIL OIL FOR O P UNIT</v>
          </cell>
          <cell r="B2149" t="str">
            <v/>
          </cell>
        </row>
        <row r="2150">
          <cell r="A2150" t="str">
            <v>MIXER GRINDER 750WATT</v>
          </cell>
          <cell r="B2150">
            <v>1300000160</v>
          </cell>
        </row>
        <row r="2151">
          <cell r="A2151" t="str">
            <v>FOR TRACTOR TUBE WELL MATERIA SHIFTING C</v>
          </cell>
          <cell r="B2151" t="str">
            <v/>
          </cell>
        </row>
        <row r="2152">
          <cell r="A2152" t="str">
            <v>347 / HYDRA REPAIR &amp; MAINTENACE 28 %</v>
          </cell>
          <cell r="B2152" t="str">
            <v/>
          </cell>
        </row>
        <row r="2153">
          <cell r="A2153" t="str">
            <v>SHIFTING OF SCAFFOLDING MATERIAL</v>
          </cell>
          <cell r="B2153" t="str">
            <v/>
          </cell>
        </row>
        <row r="2154">
          <cell r="A2154" t="str">
            <v>FOR WELFARE OFSTAFF LALGANGA</v>
          </cell>
          <cell r="B2154" t="str">
            <v/>
          </cell>
        </row>
        <row r="2155">
          <cell r="A2155" t="str">
            <v>FHTC @ Ashapur &amp; Chaubepur(SANDWACHANDR)</v>
          </cell>
          <cell r="B2155" t="str">
            <v/>
          </cell>
        </row>
        <row r="2156">
          <cell r="A2156" t="str">
            <v>SHIFTING OF ACE F-170 HYDRA</v>
          </cell>
          <cell r="B2156" t="str">
            <v/>
          </cell>
        </row>
        <row r="2157">
          <cell r="A2157" t="str">
            <v>GRASS MEDICINE</v>
          </cell>
          <cell r="B2157" t="str">
            <v/>
          </cell>
        </row>
        <row r="2158">
          <cell r="A2158" t="str">
            <v>SPARES PARTS</v>
          </cell>
          <cell r="B2158" t="str">
            <v/>
          </cell>
        </row>
        <row r="2159">
          <cell r="A2159" t="str">
            <v>FOR JCB TUBEWELL PIPES SHIFTING CHARGES</v>
          </cell>
          <cell r="B2159" t="str">
            <v/>
          </cell>
        </row>
        <row r="2160">
          <cell r="A2160" t="str">
            <v>347 / HYDRA REPAIR &amp; MAINTENACE</v>
          </cell>
          <cell r="B2160" t="str">
            <v/>
          </cell>
        </row>
        <row r="2161">
          <cell r="A2161" t="str">
            <v>SHIFTING OF TRX 23 T HYDRA</v>
          </cell>
          <cell r="B2161" t="str">
            <v/>
          </cell>
        </row>
        <row r="2162">
          <cell r="A2162" t="str">
            <v>DOOR CLOSURE</v>
          </cell>
          <cell r="B2162">
            <v>200002703</v>
          </cell>
        </row>
        <row r="2163">
          <cell r="A2163" t="str">
            <v>PUMP OVERHAULING OF HYDRA</v>
          </cell>
          <cell r="B2163" t="str">
            <v/>
          </cell>
        </row>
        <row r="2164">
          <cell r="A2164" t="str">
            <v>Pipeline Works @ Atheha (Sangpr Blck)</v>
          </cell>
          <cell r="B2164" t="str">
            <v/>
          </cell>
        </row>
        <row r="2165">
          <cell r="A2165" t="str">
            <v>Man Power Supply for the Month of Dec</v>
          </cell>
          <cell r="B2165" t="str">
            <v/>
          </cell>
        </row>
        <row r="2166">
          <cell r="A2166" t="str">
            <v>U J CROSS FOR O P UNIT</v>
          </cell>
          <cell r="B2166" t="str">
            <v/>
          </cell>
        </row>
        <row r="2167">
          <cell r="A2167" t="str">
            <v>SERVICE</v>
          </cell>
          <cell r="B2167" t="str">
            <v/>
          </cell>
        </row>
        <row r="2168">
          <cell r="A2168" t="str">
            <v>FOR SURVEY EXP</v>
          </cell>
          <cell r="B2168" t="str">
            <v/>
          </cell>
        </row>
        <row r="2169">
          <cell r="A2169" t="str">
            <v>BED SHEET</v>
          </cell>
          <cell r="B2169" t="str">
            <v/>
          </cell>
        </row>
        <row r="2170">
          <cell r="A2170" t="str">
            <v>Boundarywall @ Sekhpur Asik (Kunda</v>
          </cell>
          <cell r="B2170" t="str">
            <v/>
          </cell>
        </row>
        <row r="2171">
          <cell r="A2171" t="str">
            <v>SECURTY DEPSIT(SD)</v>
          </cell>
          <cell r="B2171" t="str">
            <v/>
          </cell>
        </row>
        <row r="2172">
          <cell r="A2172" t="str">
            <v>PIPELINE @ BAHUTA (PATTI)</v>
          </cell>
          <cell r="B2172" t="str">
            <v/>
          </cell>
        </row>
        <row r="2173">
          <cell r="A2173" t="str">
            <v>113 / HYDRA REPAIR WORK</v>
          </cell>
          <cell r="B2173" t="str">
            <v/>
          </cell>
        </row>
        <row r="2174">
          <cell r="A2174" t="str">
            <v>GUM SHOE 10"</v>
          </cell>
          <cell r="B2174">
            <v>200003805</v>
          </cell>
        </row>
        <row r="2175">
          <cell r="A2175" t="str">
            <v>BUCKET IRON 20LTR</v>
          </cell>
          <cell r="B2175">
            <v>200003374</v>
          </cell>
        </row>
        <row r="2176">
          <cell r="A2176" t="str">
            <v>10 LTR OIL CAN</v>
          </cell>
          <cell r="B2176">
            <v>200004487</v>
          </cell>
        </row>
        <row r="2177">
          <cell r="A2177" t="str">
            <v>DELEVARY PIPES WELDING FOR O P UNIT</v>
          </cell>
          <cell r="B2177" t="str">
            <v/>
          </cell>
        </row>
        <row r="2178">
          <cell r="A2178" t="str">
            <v>FOR GUST HOUSE OF STAFF</v>
          </cell>
          <cell r="B2178" t="str">
            <v/>
          </cell>
        </row>
        <row r="2179">
          <cell r="A2179" t="str">
            <v>POST WARRANTY LABOUR CHARGES</v>
          </cell>
          <cell r="B2179" t="str">
            <v/>
          </cell>
        </row>
        <row r="2180">
          <cell r="A2180" t="str">
            <v>TRANSPORT CHARGES FOR MS PIPES 300 MM</v>
          </cell>
          <cell r="B2180" t="str">
            <v/>
          </cell>
        </row>
        <row r="2181">
          <cell r="A2181" t="str">
            <v>MS 150MM CROSS RING FOR TUBEWELL</v>
          </cell>
          <cell r="B2181">
            <v>200034904</v>
          </cell>
        </row>
        <row r="2182">
          <cell r="A2182" t="str">
            <v>MS 200MM CROSS RING FOR TUBEWELL</v>
          </cell>
          <cell r="B2182">
            <v>200034905</v>
          </cell>
        </row>
        <row r="2183">
          <cell r="A2183" t="str">
            <v>MS CLAMP 80MM FOR TUBE WELL</v>
          </cell>
          <cell r="B2183">
            <v>200034906</v>
          </cell>
        </row>
        <row r="2184">
          <cell r="A2184" t="str">
            <v>CUBE MOULD VIBRATING TABLE-1M X 1M</v>
          </cell>
          <cell r="B2184">
            <v>800004615</v>
          </cell>
        </row>
        <row r="2185">
          <cell r="A2185" t="str">
            <v>CEMENT MOTOR CUBE VIBRATING MACHINE</v>
          </cell>
          <cell r="B2185">
            <v>800004616</v>
          </cell>
        </row>
        <row r="2186">
          <cell r="A2186" t="str">
            <v>SCREW DRIVER 10" (2 IN 1)</v>
          </cell>
          <cell r="B2186">
            <v>200006645</v>
          </cell>
        </row>
        <row r="2187">
          <cell r="A2187" t="str">
            <v>ALUMINIUM PATTI 1.25" X 6MM</v>
          </cell>
          <cell r="B2187">
            <v>200008605</v>
          </cell>
        </row>
        <row r="2188">
          <cell r="A2188" t="str">
            <v>SERVICE CHARGE</v>
          </cell>
          <cell r="B2188" t="str">
            <v/>
          </cell>
        </row>
        <row r="2189">
          <cell r="A2189" t="str">
            <v>1000136/ Repair and Maintanance</v>
          </cell>
          <cell r="B2189" t="str">
            <v/>
          </cell>
        </row>
        <row r="2190">
          <cell r="A2190" t="str">
            <v>1000082 / JCB full Servicing</v>
          </cell>
          <cell r="B2190" t="str">
            <v/>
          </cell>
        </row>
        <row r="2191">
          <cell r="A2191" t="str">
            <v>WIRE ROPE SLING 16 MM x 4 MTS</v>
          </cell>
          <cell r="B2191">
            <v>200002104</v>
          </cell>
        </row>
        <row r="2192">
          <cell r="A2192" t="str">
            <v>CONCRETE NAILS 4"</v>
          </cell>
          <cell r="B2192">
            <v>200028231</v>
          </cell>
        </row>
        <row r="2193">
          <cell r="A2193" t="str">
            <v>BELT SLING 3 TON X 5 MTR</v>
          </cell>
          <cell r="B2193">
            <v>800001693</v>
          </cell>
        </row>
        <row r="2194">
          <cell r="A2194" t="str">
            <v>14 % spares</v>
          </cell>
          <cell r="B2194" t="str">
            <v/>
          </cell>
        </row>
        <row r="2195">
          <cell r="A2195" t="str">
            <v>FOODDING FOR ED SIR</v>
          </cell>
          <cell r="B2195" t="str">
            <v/>
          </cell>
        </row>
        <row r="2196">
          <cell r="A2196" t="str">
            <v>2001009 / Bike Servicing</v>
          </cell>
          <cell r="B2196" t="str">
            <v/>
          </cell>
        </row>
        <row r="2197">
          <cell r="A2197" t="str">
            <v>5 LTR OIL CAN</v>
          </cell>
          <cell r="B2197">
            <v>200006167</v>
          </cell>
        </row>
        <row r="2198">
          <cell r="A2198" t="str">
            <v>450 PSI Comnpressor@Saraynahar B-Bihar</v>
          </cell>
          <cell r="B2198" t="str">
            <v/>
          </cell>
        </row>
        <row r="2199">
          <cell r="A2199" t="str">
            <v>H.T NUT BOLT WITH WASHER M12 X65MM IN KG</v>
          </cell>
          <cell r="B2199">
            <v>200015823</v>
          </cell>
        </row>
        <row r="2200">
          <cell r="A2200" t="str">
            <v>1000137 / JCB 2nd full Servicing</v>
          </cell>
          <cell r="B2200" t="str">
            <v/>
          </cell>
        </row>
        <row r="2201">
          <cell r="A2201" t="str">
            <v>G.I. WIRE</v>
          </cell>
          <cell r="B2201">
            <v>200000292</v>
          </cell>
        </row>
        <row r="2202">
          <cell r="A2202" t="str">
            <v>TW @ Kabirpur (Aaspur devsra)</v>
          </cell>
          <cell r="B2202" t="str">
            <v/>
          </cell>
        </row>
        <row r="2203">
          <cell r="A2203" t="str">
            <v>450 PSI Comnpressor@Beerapur Kurdh &amp; Par</v>
          </cell>
          <cell r="B2203" t="str">
            <v/>
          </cell>
        </row>
        <row r="2204">
          <cell r="A2204" t="str">
            <v>Compressor @ Chakerhi&amp;NevadaKalan(Rmprsa</v>
          </cell>
          <cell r="B2204" t="str">
            <v/>
          </cell>
        </row>
        <row r="2205">
          <cell r="A2205" t="str">
            <v>Compressor @ Karenti (Kunda)</v>
          </cell>
          <cell r="B2205" t="str">
            <v/>
          </cell>
        </row>
        <row r="2206">
          <cell r="A2206" t="str">
            <v>Compressor @ Sarastpur (Patti)</v>
          </cell>
          <cell r="B2206" t="str">
            <v/>
          </cell>
        </row>
        <row r="2207">
          <cell r="A2207" t="str">
            <v>Compressor @Pure Gajai (Rampursngramgarh</v>
          </cell>
          <cell r="B2207" t="str">
            <v/>
          </cell>
        </row>
        <row r="2208">
          <cell r="A2208" t="str">
            <v>compressor @ Balla&amp;Damohan_Babaganj</v>
          </cell>
          <cell r="B2208" t="str">
            <v/>
          </cell>
        </row>
        <row r="2209">
          <cell r="A2209" t="str">
            <v>compressor @ Machheha Harda Patti_Babaga</v>
          </cell>
          <cell r="B2209" t="str">
            <v/>
          </cell>
        </row>
        <row r="2210">
          <cell r="A2210" t="str">
            <v>1000082 /JCB Servicing</v>
          </cell>
          <cell r="B2210" t="str">
            <v/>
          </cell>
        </row>
        <row r="2211">
          <cell r="A2211" t="str">
            <v>COLEM PIPES GRINDING,SPIDERS CUTTING O P</v>
          </cell>
          <cell r="B2211" t="str">
            <v/>
          </cell>
        </row>
        <row r="2212">
          <cell r="A2212" t="str">
            <v>Charges for Dovelopment of TW by 1'Cusec</v>
          </cell>
          <cell r="B2212" t="str">
            <v/>
          </cell>
        </row>
        <row r="2213">
          <cell r="A2213" t="str">
            <v>SAFETY CONE (DIVIDER)</v>
          </cell>
          <cell r="B2213">
            <v>200002989</v>
          </cell>
        </row>
        <row r="2214">
          <cell r="A2214" t="str">
            <v>PVC SAFETY CHAIN 6MM (DIVIDER)</v>
          </cell>
          <cell r="B2214">
            <v>200007377</v>
          </cell>
        </row>
        <row r="2215">
          <cell r="A2215" t="str">
            <v>Supply of Inverter &amp; Battery</v>
          </cell>
          <cell r="B2215" t="str">
            <v/>
          </cell>
        </row>
        <row r="2216">
          <cell r="A2216" t="str">
            <v>SITC of Pratapgarh 28 Nos Villages</v>
          </cell>
          <cell r="B2216" t="str">
            <v/>
          </cell>
        </row>
        <row r="2217">
          <cell r="A2217" t="str">
            <v>SHIFTING OF HYDRA 14 T</v>
          </cell>
          <cell r="B2217" t="str">
            <v/>
          </cell>
        </row>
        <row r="2218">
          <cell r="A2218" t="str">
            <v>KAMANI WORK</v>
          </cell>
          <cell r="B2218" t="str">
            <v/>
          </cell>
        </row>
        <row r="2219">
          <cell r="A2219" t="str">
            <v>2000770 / Bike engine overhaul</v>
          </cell>
          <cell r="B2219" t="str">
            <v/>
          </cell>
        </row>
        <row r="2220">
          <cell r="A2220" t="str">
            <v>QC LAB (10X8 MTR)</v>
          </cell>
          <cell r="B2220" t="str">
            <v/>
          </cell>
        </row>
        <row r="2221">
          <cell r="A2221" t="str">
            <v>TAXI CHARGES</v>
          </cell>
          <cell r="B2221" t="str">
            <v/>
          </cell>
        </row>
        <row r="2222">
          <cell r="A2222" t="str">
            <v>SHIFTING OF BATCHING PLANT CP30</v>
          </cell>
          <cell r="B2222" t="str">
            <v/>
          </cell>
        </row>
        <row r="2223">
          <cell r="A2223" t="str">
            <v>COMPRESSOR @BAHUTA _PATI</v>
          </cell>
          <cell r="B2223" t="str">
            <v/>
          </cell>
        </row>
        <row r="2224">
          <cell r="A2224" t="str">
            <v>COMPRESSOR @Chaurahi&amp;Bajhabit&amp;Mirgadwa_k</v>
          </cell>
          <cell r="B2224" t="str">
            <v/>
          </cell>
        </row>
        <row r="2225">
          <cell r="A2225" t="str">
            <v>COMPRESSOR @KATEHATI _SANGIPUR</v>
          </cell>
          <cell r="B2225" t="str">
            <v/>
          </cell>
        </row>
        <row r="2226">
          <cell r="A2226" t="str">
            <v>compressor @ Tanda&amp;Ping_Babaganj</v>
          </cell>
          <cell r="B2226" t="str">
            <v/>
          </cell>
        </row>
        <row r="2227">
          <cell r="A2227" t="str">
            <v>TW Dvlpmnt by Compressor @ Variyasamudra</v>
          </cell>
          <cell r="B2227" t="str">
            <v/>
          </cell>
        </row>
        <row r="2228">
          <cell r="A2228" t="str">
            <v>2000770 /  bike engine full overhauling</v>
          </cell>
          <cell r="B2228" t="str">
            <v/>
          </cell>
        </row>
        <row r="2229">
          <cell r="A2229" t="str">
            <v>DPR Vetting Charges</v>
          </cell>
          <cell r="B2229" t="str">
            <v/>
          </cell>
        </row>
        <row r="2230">
          <cell r="A2230" t="str">
            <v>Compressor @ Bijumau (Rampursangramgarh</v>
          </cell>
          <cell r="B2230" t="str">
            <v/>
          </cell>
        </row>
        <row r="2231">
          <cell r="A2231" t="str">
            <v>PATTI DRINKING WATER 20 LTR-SEPTEMBER'23</v>
          </cell>
          <cell r="B2231" t="str">
            <v/>
          </cell>
        </row>
        <row r="2232">
          <cell r="A2232" t="str">
            <v>FAN REGULATOR</v>
          </cell>
          <cell r="B2232">
            <v>200001843</v>
          </cell>
        </row>
        <row r="2233">
          <cell r="A2233" t="str">
            <v>LT 4CX70SQ.MM XLPE INS ARM ALU CABLE</v>
          </cell>
          <cell r="B2233">
            <v>800003925</v>
          </cell>
        </row>
        <row r="2234">
          <cell r="A2234" t="str">
            <v>Compressor@Purechhattu(RampurSangramGarh</v>
          </cell>
          <cell r="B2234" t="str">
            <v/>
          </cell>
        </row>
        <row r="2235">
          <cell r="A2235" t="str">
            <v>ELECTRIC PIPE THREADING M/C 1/2" TO 2"</v>
          </cell>
          <cell r="B2235">
            <v>800002110</v>
          </cell>
        </row>
        <row r="2236">
          <cell r="A2236" t="str">
            <v>NUT ,BOLTS FOR O P UNITS</v>
          </cell>
          <cell r="B2236" t="str">
            <v/>
          </cell>
        </row>
        <row r="2237">
          <cell r="A2237" t="str">
            <v>ESR @ Puredalpatshah &amp; Gauh(Aaspurdevsra</v>
          </cell>
          <cell r="B2237" t="str">
            <v/>
          </cell>
        </row>
        <row r="2238">
          <cell r="A2238" t="str">
            <v>450PSI @ Dadupur B-Patti</v>
          </cell>
          <cell r="B2238" t="str">
            <v/>
          </cell>
        </row>
        <row r="2239">
          <cell r="A2239" t="str">
            <v>2001142/ Bike Servicing</v>
          </cell>
          <cell r="B2239" t="str">
            <v/>
          </cell>
        </row>
        <row r="2240">
          <cell r="A2240" t="str">
            <v>250 PSI Comnpressor@Gauradand</v>
          </cell>
          <cell r="B2240" t="str">
            <v/>
          </cell>
        </row>
        <row r="2241">
          <cell r="A2241" t="str">
            <v>ESR Up to PCC @ Asnava (Sangipur)</v>
          </cell>
          <cell r="B2241" t="str">
            <v/>
          </cell>
        </row>
        <row r="2242">
          <cell r="A2242" t="str">
            <v>2000994 / Bike Servicing</v>
          </cell>
          <cell r="B2242" t="str">
            <v/>
          </cell>
        </row>
        <row r="2243">
          <cell r="A2243" t="str">
            <v>INNOVA TYRES</v>
          </cell>
          <cell r="B2243" t="str">
            <v/>
          </cell>
        </row>
        <row r="2244">
          <cell r="A2244" t="str">
            <v>3000313/ repair and maintannace</v>
          </cell>
          <cell r="B2244" t="str">
            <v/>
          </cell>
        </row>
        <row r="2245">
          <cell r="A2245" t="str">
            <v>250PSI @ Parahamidpur B-Sandwachandrika</v>
          </cell>
          <cell r="B2245" t="str">
            <v/>
          </cell>
        </row>
        <row r="2246">
          <cell r="A2246" t="str">
            <v>FOR EX GUEST PURPOSE</v>
          </cell>
          <cell r="B2246" t="str">
            <v/>
          </cell>
        </row>
        <row r="2247">
          <cell r="A2247" t="str">
            <v>Tube Well @ Purenarayanday (Sngpr Blck)</v>
          </cell>
          <cell r="B2247" t="str">
            <v/>
          </cell>
        </row>
        <row r="2248">
          <cell r="A2248" t="str">
            <v>WEIGHMENT CHARGES FOR MATERIAL</v>
          </cell>
          <cell r="B2248" t="str">
            <v/>
          </cell>
        </row>
        <row r="2249">
          <cell r="A2249" t="str">
            <v>ESR @ Bhikhampur &amp; Kopa (Aspursevsara)</v>
          </cell>
          <cell r="B2249" t="str">
            <v/>
          </cell>
        </row>
        <row r="2250">
          <cell r="A2250" t="str">
            <v>ESR @ Parvatpursuleman (Aspursevsara)</v>
          </cell>
          <cell r="B2250" t="str">
            <v/>
          </cell>
        </row>
        <row r="2251">
          <cell r="A2251" t="str">
            <v>2001077 / Bike Servicing</v>
          </cell>
          <cell r="B2251" t="str">
            <v/>
          </cell>
        </row>
        <row r="2252">
          <cell r="A2252" t="str">
            <v>450PSI Compressor@ Asrahi (Lalganj)</v>
          </cell>
          <cell r="B2252" t="str">
            <v/>
          </cell>
        </row>
        <row r="2253">
          <cell r="A2253" t="str">
            <v>14% SPARE PARTS BIKE EXTRA SPAR PARTS</v>
          </cell>
          <cell r="B2253" t="str">
            <v/>
          </cell>
        </row>
        <row r="2254">
          <cell r="A2254" t="str">
            <v>250 PSI Comnpressor@Mehmmadapur</v>
          </cell>
          <cell r="B2254" t="str">
            <v/>
          </cell>
        </row>
        <row r="2255">
          <cell r="A2255" t="str">
            <v>SPARES 28%</v>
          </cell>
          <cell r="B2255" t="str">
            <v/>
          </cell>
        </row>
        <row r="2256">
          <cell r="A2256" t="str">
            <v>2001074 / Bike Servicing</v>
          </cell>
          <cell r="B2256" t="str">
            <v/>
          </cell>
        </row>
        <row r="2257">
          <cell r="A2257" t="str">
            <v>450PSI Compressor@ Pureroop (Lalganj)</v>
          </cell>
          <cell r="B2257" t="str">
            <v/>
          </cell>
        </row>
        <row r="2258">
          <cell r="A2258" t="str">
            <v>Formation of Roads at Derwa Stockyard</v>
          </cell>
          <cell r="B2258" t="str">
            <v/>
          </cell>
        </row>
        <row r="2259">
          <cell r="A2259" t="str">
            <v>FOR STAFF MEETING</v>
          </cell>
          <cell r="B2259" t="str">
            <v/>
          </cell>
        </row>
        <row r="2260">
          <cell r="A2260" t="str">
            <v>Compressor @ SaraiKirat (Kunda )</v>
          </cell>
          <cell r="B2260" t="str">
            <v/>
          </cell>
        </row>
        <row r="2261">
          <cell r="A2261" t="str">
            <v>Borewell in Gadiyaan &amp; Shukulpur</v>
          </cell>
          <cell r="B2261" t="str">
            <v/>
          </cell>
        </row>
        <row r="2262">
          <cell r="A2262" t="str">
            <v>450PSI Compressor@ Puretilakram(Lalganj)</v>
          </cell>
          <cell r="B2262" t="str">
            <v/>
          </cell>
        </row>
        <row r="2263">
          <cell r="A2263" t="str">
            <v>Levelling &amp; Approach roads</v>
          </cell>
          <cell r="B2263" t="str">
            <v/>
          </cell>
        </row>
        <row r="2264">
          <cell r="A2264" t="str">
            <v>2001133 / Bike Servicing</v>
          </cell>
          <cell r="B2264" t="str">
            <v/>
          </cell>
        </row>
        <row r="2265">
          <cell r="A2265" t="str">
            <v>Compressor@Rajapur TW-2( Babaganj)</v>
          </cell>
          <cell r="B2265" t="str">
            <v/>
          </cell>
        </row>
        <row r="2266">
          <cell r="A2266" t="str">
            <v>FRIGHT CHARGES FROM KANPUR TO PRATAPGARH</v>
          </cell>
          <cell r="B2266" t="str">
            <v/>
          </cell>
        </row>
        <row r="2267">
          <cell r="A2267" t="str">
            <v>HIRING OF 14 TON HYDRA(NL01AB6900)</v>
          </cell>
          <cell r="B2267" t="str">
            <v/>
          </cell>
        </row>
        <row r="2268">
          <cell r="A2268" t="str">
            <v>Pipeline @ BASWAHI_BABAGANJ</v>
          </cell>
          <cell r="B2268" t="str">
            <v/>
          </cell>
        </row>
        <row r="2269">
          <cell r="A2269" t="str">
            <v>Pipeline @ TANDA AND PEENG_BABAGANJ</v>
          </cell>
          <cell r="B2269" t="str">
            <v/>
          </cell>
        </row>
        <row r="2270">
          <cell r="A2270" t="str">
            <v>Pipeline@KARENTI -KUNDA</v>
          </cell>
          <cell r="B2270" t="str">
            <v/>
          </cell>
        </row>
        <row r="2271">
          <cell r="A2271" t="str">
            <v>Variation @ Asrahi_Lalganj</v>
          </cell>
          <cell r="B2271" t="str">
            <v/>
          </cell>
        </row>
        <row r="2272">
          <cell r="A2272" t="str">
            <v>91/ Repair and Mainatanance</v>
          </cell>
          <cell r="B2272" t="str">
            <v/>
          </cell>
        </row>
        <row r="2273">
          <cell r="A2273" t="str">
            <v>HIRING OF 14T HYDRA(MP65DA 0136)</v>
          </cell>
          <cell r="B2273" t="str">
            <v/>
          </cell>
        </row>
        <row r="2274">
          <cell r="A2274" t="str">
            <v>LPG GAS 19 KG FOR MESS</v>
          </cell>
          <cell r="B2274" t="str">
            <v/>
          </cell>
        </row>
        <row r="2275">
          <cell r="A2275" t="str">
            <v>113 / SELF &amp; ALTINTOR REPAIR WORK</v>
          </cell>
          <cell r="B2275" t="str">
            <v/>
          </cell>
        </row>
        <row r="2276">
          <cell r="A2276" t="str">
            <v>TW@Seshpur_Kalakankar</v>
          </cell>
          <cell r="B2276" t="str">
            <v/>
          </cell>
        </row>
        <row r="2277">
          <cell r="A2277" t="str">
            <v>OP UNIT SPARE</v>
          </cell>
          <cell r="B2277" t="str">
            <v/>
          </cell>
        </row>
        <row r="2278">
          <cell r="A2278" t="str">
            <v>6000012 / HYDRA SPARE PARTS</v>
          </cell>
          <cell r="B2278" t="str">
            <v/>
          </cell>
        </row>
        <row r="2279">
          <cell r="A2279" t="str">
            <v>TW@Lathtara_Kalakankar</v>
          </cell>
          <cell r="B2279" t="str">
            <v/>
          </cell>
        </row>
        <row r="2280">
          <cell r="A2280" t="str">
            <v>ELECTRIC MOTOR 1 HP</v>
          </cell>
          <cell r="B2280">
            <v>800001463</v>
          </cell>
        </row>
        <row r="2281">
          <cell r="A2281" t="str">
            <v>1000082 / HYDRA SPARE PARTS</v>
          </cell>
          <cell r="B2281" t="str">
            <v/>
          </cell>
        </row>
        <row r="2282">
          <cell r="A2282" t="str">
            <v>I.P CAMERA SERVICE CHARGES</v>
          </cell>
          <cell r="B2282" t="str">
            <v/>
          </cell>
        </row>
        <row r="2283">
          <cell r="A2283" t="str">
            <v>ROAD TAX AND E CHALLAN</v>
          </cell>
          <cell r="B2283" t="str">
            <v/>
          </cell>
        </row>
        <row r="2284">
          <cell r="A2284" t="str">
            <v>CLEANING ITEMS FOR STAFF GUEST HOUSE</v>
          </cell>
          <cell r="B2284" t="str">
            <v/>
          </cell>
        </row>
        <row r="2285">
          <cell r="A2285" t="str">
            <v>Borewell in Mehammadpur</v>
          </cell>
          <cell r="B2285" t="str">
            <v/>
          </cell>
        </row>
        <row r="2286">
          <cell r="A2286" t="str">
            <v>Manpower supply for Oct'22</v>
          </cell>
          <cell r="B2286" t="str">
            <v/>
          </cell>
        </row>
        <row r="2287">
          <cell r="A2287" t="str">
            <v>TBL TOP FOR EXEN. JALNIGAM</v>
          </cell>
          <cell r="B2287" t="str">
            <v/>
          </cell>
        </row>
        <row r="2288">
          <cell r="A2288" t="str">
            <v>STATIONARY MATERIALS FOR OFFICE USE</v>
          </cell>
          <cell r="B2288" t="str">
            <v/>
          </cell>
        </row>
        <row r="2289">
          <cell r="A2289" t="str">
            <v>1000082 / HYDRA SPARE PARTS 28 %</v>
          </cell>
          <cell r="B2289" t="str">
            <v/>
          </cell>
        </row>
        <row r="2290">
          <cell r="A2290" t="str">
            <v>HAMMER 1KG</v>
          </cell>
          <cell r="B2290">
            <v>200000318</v>
          </cell>
        </row>
        <row r="2291">
          <cell r="A2291" t="str">
            <v>HAMMER 2.5KG</v>
          </cell>
          <cell r="B2291">
            <v>200000319</v>
          </cell>
        </row>
        <row r="2292">
          <cell r="A2292" t="str">
            <v>WATER  LEVEL HOSE 8MM</v>
          </cell>
          <cell r="B2292">
            <v>200000620</v>
          </cell>
        </row>
        <row r="2293">
          <cell r="A2293" t="str">
            <v>RING SPANNER 16 X 17</v>
          </cell>
          <cell r="B2293">
            <v>200001492</v>
          </cell>
        </row>
        <row r="2294">
          <cell r="A2294" t="str">
            <v>D/END SPANNER 16 X 17</v>
          </cell>
          <cell r="B2294">
            <v>200001494</v>
          </cell>
        </row>
        <row r="2295">
          <cell r="A2295" t="str">
            <v>FUNNEL SMALL</v>
          </cell>
          <cell r="B2295">
            <v>200006096</v>
          </cell>
        </row>
        <row r="2296">
          <cell r="A2296" t="str">
            <v>FUEL STRAINER</v>
          </cell>
          <cell r="B2296">
            <v>200018032</v>
          </cell>
        </row>
        <row r="2297">
          <cell r="A2297" t="str">
            <v>BEND PIPE 2IN</v>
          </cell>
          <cell r="B2297">
            <v>200019922</v>
          </cell>
        </row>
        <row r="2298">
          <cell r="A2298" t="str">
            <v>ALUMINIUM CONCRETE LEVEL PATTI + HANDLE</v>
          </cell>
          <cell r="B2298">
            <v>200021478</v>
          </cell>
        </row>
        <row r="2299">
          <cell r="A2299" t="str">
            <v>CONCRETE NAILS 2''</v>
          </cell>
          <cell r="B2299">
            <v>200027789</v>
          </cell>
        </row>
        <row r="2300">
          <cell r="A2300" t="str">
            <v>M.S NUT &amp; BOLT M 1/2" X 2"</v>
          </cell>
          <cell r="B2300">
            <v>200035720</v>
          </cell>
        </row>
        <row r="2301">
          <cell r="A2301" t="str">
            <v>FOR SPLIT AC SERVICING CHARGES</v>
          </cell>
          <cell r="B2301" t="str">
            <v/>
          </cell>
        </row>
        <row r="2302">
          <cell r="A2302" t="str">
            <v>3000312 / OP UNIT SPARE PARTS</v>
          </cell>
          <cell r="B2302" t="str">
            <v/>
          </cell>
        </row>
        <row r="2303">
          <cell r="A2303" t="str">
            <v>CONCRETE VIBRATOR  3 HP - ELECTRICAL</v>
          </cell>
          <cell r="B2303">
            <v>1300000126</v>
          </cell>
        </row>
        <row r="2304">
          <cell r="A2304" t="str">
            <v>MESS EXPENCE FOR EX GUEST</v>
          </cell>
          <cell r="B2304" t="str">
            <v/>
          </cell>
        </row>
        <row r="2305">
          <cell r="A2305" t="str">
            <v>2000991 / Bike Servicing</v>
          </cell>
          <cell r="B2305" t="str">
            <v/>
          </cell>
        </row>
        <row r="2306">
          <cell r="A2306" t="str">
            <v>TW@Aasanva_Sangipur</v>
          </cell>
          <cell r="B2306" t="str">
            <v/>
          </cell>
        </row>
        <row r="2307">
          <cell r="A2307" t="str">
            <v>COMUTER SERVICE CHARGES</v>
          </cell>
          <cell r="B2307" t="str">
            <v/>
          </cell>
        </row>
        <row r="2308">
          <cell r="A2308" t="str">
            <v>DESMET PLOTER PAPER ROLLS</v>
          </cell>
          <cell r="B2308" t="str">
            <v/>
          </cell>
        </row>
        <row r="2309">
          <cell r="A2309" t="str">
            <v>2000997/BIKE SERVICE</v>
          </cell>
          <cell r="B2309" t="str">
            <v/>
          </cell>
        </row>
        <row r="2310">
          <cell r="A2310" t="str">
            <v>ESR @ Maddupur &amp; Rokiyapur (Kalakankar)</v>
          </cell>
          <cell r="B2310" t="str">
            <v/>
          </cell>
        </row>
        <row r="2311">
          <cell r="A2311" t="str">
            <v>ELECTRICAL WORK FOR PATANJALI OFFICE</v>
          </cell>
          <cell r="B2311" t="str">
            <v/>
          </cell>
        </row>
        <row r="2312">
          <cell r="A2312" t="str">
            <v>2001175/bike service</v>
          </cell>
          <cell r="B2312" t="str">
            <v/>
          </cell>
        </row>
        <row r="2313">
          <cell r="A2313" t="str">
            <v>2001093 / Bike Servicing</v>
          </cell>
          <cell r="B2313" t="str">
            <v/>
          </cell>
        </row>
        <row r="2314">
          <cell r="A2314" t="str">
            <v>144 / HYDRA SPARE PARTS</v>
          </cell>
          <cell r="B2314" t="str">
            <v/>
          </cell>
        </row>
        <row r="2315">
          <cell r="A2315" t="str">
            <v>Pipeline Works  @ Chausa (Kunda) - P2</v>
          </cell>
          <cell r="B2315" t="str">
            <v/>
          </cell>
        </row>
        <row r="2316">
          <cell r="A2316" t="str">
            <v>TW @SandwaChandrika&amp;KatkaManpurTW-2(Sndc</v>
          </cell>
          <cell r="B2316" t="str">
            <v/>
          </cell>
        </row>
        <row r="2317">
          <cell r="A2317" t="str">
            <v>KOTA STOONE FOR MURTI PUJA</v>
          </cell>
          <cell r="B2317" t="str">
            <v/>
          </cell>
        </row>
        <row r="2318">
          <cell r="A2318" t="str">
            <v>2ND DG SERVICE</v>
          </cell>
          <cell r="B2318" t="str">
            <v/>
          </cell>
        </row>
        <row r="2319">
          <cell r="A2319" t="str">
            <v>6000012 / HYDRA SELF MOTOR PROBLEM</v>
          </cell>
          <cell r="B2319" t="str">
            <v/>
          </cell>
        </row>
        <row r="2320">
          <cell r="A2320" t="str">
            <v>TW WORKS @Ganvan Pati &amp; Ganai ,Bl-Bbabkn</v>
          </cell>
          <cell r="B2320" t="str">
            <v/>
          </cell>
        </row>
        <row r="2321">
          <cell r="A2321" t="str">
            <v>CARTRIDGE FOR PRINTER</v>
          </cell>
          <cell r="B2321" t="str">
            <v/>
          </cell>
        </row>
        <row r="2322">
          <cell r="A2322" t="str">
            <v>Borewell in Sakra</v>
          </cell>
          <cell r="B2322" t="str">
            <v/>
          </cell>
        </row>
        <row r="2323">
          <cell r="A2323" t="str">
            <v>PVC HOSE PIPE 3"</v>
          </cell>
          <cell r="B2323">
            <v>200008570</v>
          </cell>
        </row>
        <row r="2324">
          <cell r="A2324" t="str">
            <v>LT 2CX16SQ.MM XLPE INS ARM ALU CABLE</v>
          </cell>
          <cell r="B2324">
            <v>800003957</v>
          </cell>
        </row>
        <row r="2325">
          <cell r="A2325" t="str">
            <v>TW @Arjunpura (SandwaChandrika)</v>
          </cell>
          <cell r="B2325" t="str">
            <v/>
          </cell>
        </row>
        <row r="2326">
          <cell r="A2326" t="str">
            <v>3000303/COMPRESSOR SERVICE</v>
          </cell>
          <cell r="B2326" t="str">
            <v/>
          </cell>
        </row>
        <row r="2327">
          <cell r="A2327" t="str">
            <v>Control panel for cement feeding system</v>
          </cell>
          <cell r="B2327" t="str">
            <v/>
          </cell>
        </row>
        <row r="2328">
          <cell r="A2328" t="str">
            <v>Boundarywall @ Naubasta (Kunda)</v>
          </cell>
          <cell r="B2328" t="str">
            <v/>
          </cell>
        </row>
        <row r="2329">
          <cell r="A2329" t="str">
            <v>TW WORKS @Maruaan &amp; Saraynanka,Bl-Bbabkn</v>
          </cell>
          <cell r="B2329" t="str">
            <v/>
          </cell>
        </row>
        <row r="2330">
          <cell r="A2330" t="str">
            <v>SERVICE KIT</v>
          </cell>
          <cell r="B2330" t="str">
            <v/>
          </cell>
        </row>
        <row r="2331">
          <cell r="A2331" t="str">
            <v>Fabrication of precast OHT Moulds</v>
          </cell>
          <cell r="B2331" t="str">
            <v/>
          </cell>
        </row>
        <row r="2332">
          <cell r="A2332" t="str">
            <v>TW @ Rewali (Kalakankar)</v>
          </cell>
          <cell r="B2332" t="str">
            <v/>
          </cell>
        </row>
        <row r="2333">
          <cell r="A2333" t="str">
            <v>BW@Sndchndrika&amp;KatkaManpur(SandwaChandri</v>
          </cell>
          <cell r="B2333" t="str">
            <v/>
          </cell>
        </row>
        <row r="2334">
          <cell r="A2334" t="str">
            <v>FOR VISWAKARMA POOJA EXP</v>
          </cell>
          <cell r="B2334" t="str">
            <v/>
          </cell>
        </row>
        <row r="2335">
          <cell r="A2335" t="str">
            <v>Manpower Supply for the Month of July-23</v>
          </cell>
          <cell r="B2335" t="str">
            <v/>
          </cell>
        </row>
        <row r="2336">
          <cell r="A2336" t="str">
            <v>LT 1CX16SQ.MM PVC UNARM COPPER CABLE</v>
          </cell>
          <cell r="B2336">
            <v>200024683</v>
          </cell>
        </row>
        <row r="2337">
          <cell r="A2337" t="str">
            <v>LT 1CX10SQ.MM PVC INSULATED COPPER WIRE</v>
          </cell>
          <cell r="B2337">
            <v>200030422</v>
          </cell>
        </row>
        <row r="2338">
          <cell r="A2338" t="str">
            <v>H.P PRINTER 436 A3 POERSUPPLY REPAIR</v>
          </cell>
          <cell r="B2338" t="str">
            <v/>
          </cell>
        </row>
        <row r="2339">
          <cell r="A2339" t="str">
            <v>SERVICE CHARGES OF CCTV CAMERA</v>
          </cell>
          <cell r="B2339" t="str">
            <v/>
          </cell>
        </row>
        <row r="2340">
          <cell r="A2340" t="str">
            <v>SYSTEM SERVICE CHARGES</v>
          </cell>
          <cell r="B2340" t="str">
            <v/>
          </cell>
        </row>
        <row r="2341">
          <cell r="A2341" t="str">
            <v>Borewell in Gauradand</v>
          </cell>
          <cell r="B2341" t="str">
            <v/>
          </cell>
        </row>
        <row r="2342">
          <cell r="A2342" t="str">
            <v>TW WORKS @Harjamau,Block-Bababelkharnath</v>
          </cell>
          <cell r="B2342" t="str">
            <v/>
          </cell>
        </row>
        <row r="2343">
          <cell r="A2343" t="str">
            <v>Borewell in Nari</v>
          </cell>
          <cell r="B2343" t="str">
            <v/>
          </cell>
        </row>
        <row r="2344">
          <cell r="A2344" t="str">
            <v>OFFICE EXPENDATURE</v>
          </cell>
          <cell r="B2344" t="str">
            <v/>
          </cell>
        </row>
        <row r="2345">
          <cell r="A2345" t="str">
            <v>CLAW HAMMER WITH FIBER HANDLE</v>
          </cell>
          <cell r="B2345">
            <v>800004358</v>
          </cell>
        </row>
        <row r="2346">
          <cell r="A2346" t="str">
            <v>2001125 / BIKE Servicing</v>
          </cell>
          <cell r="B2346" t="str">
            <v/>
          </cell>
        </row>
        <row r="2347">
          <cell r="A2347" t="str">
            <v>HAMMER 5KG</v>
          </cell>
          <cell r="B2347">
            <v>200000326</v>
          </cell>
        </row>
        <row r="2348">
          <cell r="A2348" t="str">
            <v>TESTER</v>
          </cell>
          <cell r="B2348">
            <v>200000586</v>
          </cell>
        </row>
        <row r="2349">
          <cell r="A2349" t="str">
            <v>RCCB 63AMP BOX</v>
          </cell>
          <cell r="B2349">
            <v>200007758</v>
          </cell>
        </row>
        <row r="2350">
          <cell r="A2350" t="str">
            <v>For Ganesh Pooja Exp</v>
          </cell>
          <cell r="B2350" t="str">
            <v/>
          </cell>
        </row>
        <row r="2351">
          <cell r="A2351" t="str">
            <v>Boundarywall @ Banemanu Uparhar (Kunda)</v>
          </cell>
          <cell r="B2351" t="str">
            <v/>
          </cell>
        </row>
        <row r="2352">
          <cell r="A2352" t="str">
            <v>CHECK VALVE PN 1.0 DPCV 150MM</v>
          </cell>
          <cell r="B2352">
            <v>1200000467</v>
          </cell>
        </row>
        <row r="2353">
          <cell r="A2353" t="str">
            <v>INSTALLATION</v>
          </cell>
          <cell r="B2353" t="str">
            <v/>
          </cell>
        </row>
        <row r="2354">
          <cell r="A2354" t="str">
            <v>ESR @ Lohangpur (Rampursangramgarh)</v>
          </cell>
          <cell r="B2354" t="str">
            <v/>
          </cell>
        </row>
        <row r="2355">
          <cell r="A2355" t="str">
            <v>2000509 / BIKE Servicing</v>
          </cell>
          <cell r="B2355" t="str">
            <v/>
          </cell>
        </row>
        <row r="2356">
          <cell r="A2356" t="str">
            <v>Boundarywall @ Narwal (Sangipur)</v>
          </cell>
          <cell r="B2356" t="str">
            <v/>
          </cell>
        </row>
        <row r="2357">
          <cell r="A2357" t="str">
            <v>CHANGE OVER PANEL 125 AMP WITH ENCLOSER</v>
          </cell>
          <cell r="B2357">
            <v>800005282</v>
          </cell>
        </row>
        <row r="2358">
          <cell r="A2358" t="str">
            <v>MCB 125 AMP WITH ENCLOSER</v>
          </cell>
          <cell r="B2358">
            <v>800005283</v>
          </cell>
        </row>
        <row r="2359">
          <cell r="A2359" t="str">
            <v>SUBSCRIPTION</v>
          </cell>
          <cell r="B2359" t="str">
            <v/>
          </cell>
        </row>
        <row r="2360">
          <cell r="A2360" t="str">
            <v>MOUSE PAD</v>
          </cell>
          <cell r="B2360">
            <v>200008443</v>
          </cell>
        </row>
        <row r="2361">
          <cell r="A2361" t="str">
            <v>DG SET</v>
          </cell>
          <cell r="B2361" t="str">
            <v/>
          </cell>
        </row>
        <row r="2362">
          <cell r="A2362" t="str">
            <v>Office Use Material Towels</v>
          </cell>
          <cell r="B2362" t="str">
            <v/>
          </cell>
        </row>
        <row r="2363">
          <cell r="A2363" t="str">
            <v>ALUMINIUM LUGS - 50 SQMM</v>
          </cell>
          <cell r="B2363">
            <v>200000067</v>
          </cell>
        </row>
        <row r="2364">
          <cell r="A2364" t="str">
            <v>ALUMINIUM LUGS10 SQMM</v>
          </cell>
          <cell r="B2364">
            <v>200003779</v>
          </cell>
        </row>
        <row r="2365">
          <cell r="A2365" t="str">
            <v>LT1X6SQ.MM PVC INSULATED UNARM AL CABLE</v>
          </cell>
          <cell r="B2365">
            <v>200035614</v>
          </cell>
        </row>
        <row r="2366">
          <cell r="A2366" t="str">
            <v>2001129 / BIKE Servicing</v>
          </cell>
          <cell r="B2366" t="str">
            <v/>
          </cell>
        </row>
        <row r="2367">
          <cell r="A2367" t="str">
            <v>1000137/JCB RIM WELDING WORKS</v>
          </cell>
          <cell r="B2367" t="str">
            <v/>
          </cell>
        </row>
        <row r="2368">
          <cell r="A2368" t="str">
            <v>Tubewell at Saraybeehrbhadra (Sadar)</v>
          </cell>
          <cell r="B2368" t="str">
            <v/>
          </cell>
        </row>
        <row r="2369">
          <cell r="A2369" t="str">
            <v>5000104 /self motor repair work</v>
          </cell>
          <cell r="B2369" t="str">
            <v/>
          </cell>
        </row>
        <row r="2370">
          <cell r="A2370" t="str">
            <v>2001010/SERVICE</v>
          </cell>
          <cell r="B2370" t="str">
            <v/>
          </cell>
        </row>
        <row r="2371">
          <cell r="A2371" t="str">
            <v>CURING SUMP ( 3X5 MTR )</v>
          </cell>
          <cell r="B2371" t="str">
            <v/>
          </cell>
        </row>
        <row r="2372">
          <cell r="A2372" t="str">
            <v>INTERNET CHARGES FOR PRATAPGARH OFFICE</v>
          </cell>
          <cell r="B2372" t="str">
            <v/>
          </cell>
        </row>
        <row r="2373">
          <cell r="A2373" t="str">
            <v>REBUTTON TYRE 1000X20</v>
          </cell>
          <cell r="B2373">
            <v>200000493</v>
          </cell>
        </row>
        <row r="2374">
          <cell r="A2374" t="str">
            <v>FOR OFFICE ELECTRICAL DOOR WORK</v>
          </cell>
          <cell r="B2374" t="str">
            <v/>
          </cell>
        </row>
        <row r="2375">
          <cell r="A2375" t="str">
            <v>2001126 / BIKE Servicing</v>
          </cell>
          <cell r="B2375" t="str">
            <v/>
          </cell>
        </row>
        <row r="2376">
          <cell r="A2376" t="str">
            <v>BIKE REPAIR WORK</v>
          </cell>
          <cell r="B2376" t="str">
            <v/>
          </cell>
        </row>
        <row r="2377">
          <cell r="A2377" t="str">
            <v>TW WORKS@Harraipatti &amp; Labeda,B-Aaspurde</v>
          </cell>
          <cell r="B2377" t="str">
            <v/>
          </cell>
        </row>
        <row r="2378">
          <cell r="A2378" t="str">
            <v>CUPLOCK VERTICAL 2.5 MTR</v>
          </cell>
          <cell r="B2378">
            <v>800002163</v>
          </cell>
        </row>
        <row r="2379">
          <cell r="A2379" t="str">
            <v>ATLAS COPCO AIR COMPRESSOR 600 CFM</v>
          </cell>
          <cell r="B2379">
            <v>1400000314</v>
          </cell>
        </row>
        <row r="2380">
          <cell r="A2380" t="str">
            <v>WIRE ROPE SLING 10 MM x 6 MTS</v>
          </cell>
          <cell r="B2380">
            <v>200002073</v>
          </cell>
        </row>
        <row r="2381">
          <cell r="A2381" t="str">
            <v>WIRE ROPE SLING 14 MM x 6 MTS</v>
          </cell>
          <cell r="B2381">
            <v>200002094</v>
          </cell>
        </row>
        <row r="2382">
          <cell r="A2382" t="str">
            <v>2001077/BIKE SERVICE 28%</v>
          </cell>
          <cell r="B2382" t="str">
            <v/>
          </cell>
        </row>
        <row r="2383">
          <cell r="A2383" t="str">
            <v>2001149 / BIKE Servicing</v>
          </cell>
          <cell r="B2383" t="str">
            <v/>
          </cell>
        </row>
        <row r="2384">
          <cell r="A2384" t="str">
            <v>2001077/BIKE SERVICE</v>
          </cell>
          <cell r="B2384" t="str">
            <v/>
          </cell>
        </row>
        <row r="2385">
          <cell r="A2385" t="str">
            <v>2001105 / BIKE Servicing</v>
          </cell>
          <cell r="B2385" t="str">
            <v/>
          </cell>
        </row>
        <row r="2386">
          <cell r="A2386" t="str">
            <v>LPG FOR STAFF MESS</v>
          </cell>
          <cell r="B2386" t="str">
            <v/>
          </cell>
        </row>
        <row r="2387">
          <cell r="A2387" t="str">
            <v>200116 / TRANCHER HOUSING REPAIR WORK</v>
          </cell>
          <cell r="B2387" t="str">
            <v/>
          </cell>
        </row>
        <row r="2388">
          <cell r="A2388" t="str">
            <v>Pipeline @ Khargipur&amp;PhulpurRama(Bihar)</v>
          </cell>
          <cell r="B2388" t="str">
            <v/>
          </cell>
        </row>
        <row r="2389">
          <cell r="A2389" t="str">
            <v>2001131/BIKE SERVICE</v>
          </cell>
          <cell r="B2389" t="str">
            <v/>
          </cell>
        </row>
        <row r="2390">
          <cell r="A2390" t="str">
            <v>2001088 / BIKE Servicing</v>
          </cell>
          <cell r="B2390" t="str">
            <v/>
          </cell>
        </row>
        <row r="2391">
          <cell r="A2391" t="str">
            <v>CHAIN MS 5MM</v>
          </cell>
          <cell r="B2391">
            <v>800002959</v>
          </cell>
        </row>
        <row r="2392">
          <cell r="A2392" t="str">
            <v>Pipeline @ BESAAR_PATTI</v>
          </cell>
          <cell r="B2392" t="str">
            <v/>
          </cell>
        </row>
        <row r="2393">
          <cell r="A2393" t="str">
            <v>DG SET-15KVA</v>
          </cell>
          <cell r="B2393">
            <v>900008662</v>
          </cell>
        </row>
        <row r="2394">
          <cell r="A2394" t="str">
            <v>DG SET-20KVA</v>
          </cell>
          <cell r="B2394">
            <v>900008663</v>
          </cell>
        </row>
        <row r="2395">
          <cell r="A2395" t="str">
            <v>DG SET-40KVA</v>
          </cell>
          <cell r="B2395">
            <v>900008666</v>
          </cell>
        </row>
        <row r="2396">
          <cell r="A2396" t="str">
            <v>DG SET-10KVA</v>
          </cell>
          <cell r="B2396">
            <v>900008668</v>
          </cell>
        </row>
        <row r="2397">
          <cell r="A2397" t="str">
            <v>HIRING OF 40 KVA DGSET</v>
          </cell>
          <cell r="B2397" t="str">
            <v/>
          </cell>
        </row>
        <row r="2398">
          <cell r="A2398" t="str">
            <v>ROOM CHARGES</v>
          </cell>
          <cell r="B2398" t="str">
            <v/>
          </cell>
        </row>
        <row r="2399">
          <cell r="A2399" t="str">
            <v>TRANSPORTATION FOR 15 BIKES</v>
          </cell>
          <cell r="B2399" t="str">
            <v/>
          </cell>
        </row>
        <row r="2400">
          <cell r="A2400" t="str">
            <v>SPIGOT ROUND</v>
          </cell>
          <cell r="B2400">
            <v>800001045</v>
          </cell>
        </row>
        <row r="2401">
          <cell r="A2401" t="str">
            <v>M-SEAL IN PAC</v>
          </cell>
          <cell r="B2401">
            <v>200000423</v>
          </cell>
        </row>
        <row r="2402">
          <cell r="A2402" t="str">
            <v>LT 4CX50SQ.MM XLPE INS UNARM ALU CABLE</v>
          </cell>
          <cell r="B2402">
            <v>800003969</v>
          </cell>
        </row>
        <row r="2403">
          <cell r="A2403" t="str">
            <v>2001122/BIKE SERVICE</v>
          </cell>
          <cell r="B2403" t="str">
            <v/>
          </cell>
        </row>
        <row r="2404">
          <cell r="A2404" t="str">
            <v>2001185 / BIKE Servicing</v>
          </cell>
          <cell r="B2404" t="str">
            <v/>
          </cell>
        </row>
        <row r="2405">
          <cell r="A2405" t="str">
            <v>BIKE HELMET</v>
          </cell>
          <cell r="B2405" t="str">
            <v/>
          </cell>
        </row>
        <row r="2406">
          <cell r="A2406" t="str">
            <v>ELECTRICAL MATERIAL AT  PATTI -3</v>
          </cell>
          <cell r="B2406" t="str">
            <v/>
          </cell>
        </row>
        <row r="2407">
          <cell r="A2407" t="str">
            <v>HIRING OF JCB</v>
          </cell>
          <cell r="B2407" t="str">
            <v/>
          </cell>
        </row>
        <row r="2408">
          <cell r="A2408" t="str">
            <v>Pump House @ Deduaa (Aaspurdevsara)</v>
          </cell>
          <cell r="B2408" t="str">
            <v/>
          </cell>
        </row>
        <row r="2409">
          <cell r="A2409" t="str">
            <v>Pipeline @ Kandaru (Kalakankar)</v>
          </cell>
          <cell r="B2409" t="str">
            <v/>
          </cell>
        </row>
        <row r="2410">
          <cell r="A2410" t="str">
            <v>2000994/BIKE SERVICE</v>
          </cell>
          <cell r="B2410" t="str">
            <v/>
          </cell>
        </row>
        <row r="2411">
          <cell r="A2411" t="str">
            <v>WOODEN ALMARI 4FTX6FT</v>
          </cell>
          <cell r="B2411">
            <v>1300001423</v>
          </cell>
        </row>
        <row r="2412">
          <cell r="A2412" t="str">
            <v>STORE SHED (15X10MTR)</v>
          </cell>
          <cell r="B2412" t="str">
            <v/>
          </cell>
        </row>
        <row r="2413">
          <cell r="A2413" t="str">
            <v>2001072/CAMPER SERVICE 28%</v>
          </cell>
          <cell r="B2413" t="str">
            <v/>
          </cell>
        </row>
        <row r="2414">
          <cell r="A2414" t="str">
            <v>M.S PIPE 65 NB IN EA</v>
          </cell>
          <cell r="B2414">
            <v>800001366</v>
          </cell>
        </row>
        <row r="2415">
          <cell r="A2415" t="str">
            <v>2001072/CAMPER SERVICE 18%</v>
          </cell>
          <cell r="B2415" t="str">
            <v/>
          </cell>
        </row>
        <row r="2416">
          <cell r="A2416" t="str">
            <v>BIKE SERVICE28%</v>
          </cell>
          <cell r="B2416" t="str">
            <v/>
          </cell>
        </row>
        <row r="2417">
          <cell r="A2417" t="str">
            <v>TW Dev by 450 PSI@Parsipur(Kunda)</v>
          </cell>
          <cell r="B2417" t="str">
            <v/>
          </cell>
        </row>
        <row r="2418">
          <cell r="A2418" t="str">
            <v>2001074/BIKE SERVICE</v>
          </cell>
          <cell r="B2418" t="str">
            <v/>
          </cell>
        </row>
        <row r="2419">
          <cell r="A2419" t="str">
            <v>Boundarywall @ Asrahi (Lalganj)</v>
          </cell>
          <cell r="B2419" t="str">
            <v/>
          </cell>
        </row>
        <row r="2420">
          <cell r="A2420" t="str">
            <v>FOR GUEST HOUSE MESS</v>
          </cell>
          <cell r="B2420" t="str">
            <v/>
          </cell>
        </row>
        <row r="2421">
          <cell r="A2421" t="str">
            <v>TW Dev by 450 PSI@Kanyaeyadullapur &amp; Har</v>
          </cell>
          <cell r="B2421" t="str">
            <v/>
          </cell>
        </row>
        <row r="2422">
          <cell r="A2422" t="str">
            <v>SPEARS 18% AND LABOUR CHARGES</v>
          </cell>
          <cell r="B2422" t="str">
            <v/>
          </cell>
        </row>
        <row r="2423">
          <cell r="A2423" t="str">
            <v>Pipeline @ Haraipatti &amp; Labeda(Aspurdevs</v>
          </cell>
          <cell r="B2423" t="str">
            <v/>
          </cell>
        </row>
        <row r="2424">
          <cell r="A2424" t="str">
            <v>TW Dev by 450 PSI@Sarayjagatsingh(Lalgan</v>
          </cell>
          <cell r="B2424" t="str">
            <v/>
          </cell>
        </row>
        <row r="2425">
          <cell r="A2425" t="str">
            <v>GROSSERY FOR VIP GUEST HOUSE</v>
          </cell>
          <cell r="B2425" t="str">
            <v/>
          </cell>
        </row>
        <row r="2426">
          <cell r="A2426" t="str">
            <v>2001143 / BIKE Servicing</v>
          </cell>
          <cell r="B2426" t="str">
            <v/>
          </cell>
        </row>
        <row r="2427">
          <cell r="A2427" t="str">
            <v>3000218/SPARES PARTS</v>
          </cell>
          <cell r="B2427" t="str">
            <v/>
          </cell>
        </row>
        <row r="2428">
          <cell r="A2428" t="str">
            <v>TW Dev by 450 PSI@Khemkaranpur(Bihar)</v>
          </cell>
          <cell r="B2428" t="str">
            <v/>
          </cell>
        </row>
        <row r="2429">
          <cell r="A2429" t="str">
            <v>ESR@KaranpurKhujahi(Bababhelkaranthdham)</v>
          </cell>
          <cell r="B2429" t="str">
            <v/>
          </cell>
        </row>
        <row r="2430">
          <cell r="A2430" t="str">
            <v>2001146 / BIKE Servicing</v>
          </cell>
          <cell r="B2430" t="str">
            <v/>
          </cell>
        </row>
        <row r="2431">
          <cell r="A2431" t="str">
            <v>JCB LIGHT</v>
          </cell>
          <cell r="B2431" t="str">
            <v/>
          </cell>
        </row>
        <row r="2432">
          <cell r="A2432" t="str">
            <v>Compressor @ Tarapur (Lalganj)</v>
          </cell>
          <cell r="B2432" t="str">
            <v/>
          </cell>
        </row>
        <row r="2433">
          <cell r="A2433" t="str">
            <v>G.I.PIPE 1" IN FT</v>
          </cell>
          <cell r="B2433">
            <v>200009953</v>
          </cell>
        </row>
        <row r="2434">
          <cell r="A2434" t="str">
            <v>GEAR HEAADS FOR THE OP UNITS</v>
          </cell>
          <cell r="B2434" t="str">
            <v/>
          </cell>
        </row>
        <row r="2435">
          <cell r="A2435" t="str">
            <v>450 PSI Comnpressor@Lakuri(Rmpsng)</v>
          </cell>
          <cell r="B2435" t="str">
            <v/>
          </cell>
        </row>
        <row r="2436">
          <cell r="A2436" t="str">
            <v>WIRE ROPE SLING 12 MM X 6 MTR</v>
          </cell>
          <cell r="B2436">
            <v>200001721</v>
          </cell>
        </row>
        <row r="2437">
          <cell r="A2437" t="str">
            <v>D BOW SHACKLE 05 TON</v>
          </cell>
          <cell r="B2437">
            <v>200001881</v>
          </cell>
        </row>
        <row r="2438">
          <cell r="A2438" t="str">
            <v>450 PSI Comnpressor@Budhiyapur(Rmpsng)</v>
          </cell>
          <cell r="B2438" t="str">
            <v/>
          </cell>
        </row>
        <row r="2439">
          <cell r="A2439" t="str">
            <v>2000990 / BIKE Servicing</v>
          </cell>
          <cell r="B2439" t="str">
            <v/>
          </cell>
        </row>
        <row r="2440">
          <cell r="A2440" t="str">
            <v>ESR @ GP_Saraynakar, Block_BBND</v>
          </cell>
          <cell r="B2440" t="str">
            <v/>
          </cell>
        </row>
        <row r="2441">
          <cell r="A2441" t="str">
            <v>TRANSPORT CHARGE OF TRACTOR TRENCH</v>
          </cell>
          <cell r="B2441" t="str">
            <v/>
          </cell>
        </row>
        <row r="2442">
          <cell r="A2442" t="str">
            <v>2000994/BIKE REPAIR</v>
          </cell>
          <cell r="B2442" t="str">
            <v/>
          </cell>
        </row>
        <row r="2443">
          <cell r="A2443" t="str">
            <v>FOR EXECUTIVE GUEST HOUSE</v>
          </cell>
          <cell r="B2443" t="str">
            <v/>
          </cell>
        </row>
        <row r="2444">
          <cell r="A2444" t="str">
            <v>CASING PATTI 25MM</v>
          </cell>
          <cell r="B2444">
            <v>200004211</v>
          </cell>
        </row>
        <row r="2445">
          <cell r="A2445" t="str">
            <v>ESR @ Amarpur (Bababhelkaranthdham)</v>
          </cell>
          <cell r="B2445" t="str">
            <v/>
          </cell>
        </row>
        <row r="2446">
          <cell r="A2446" t="str">
            <v>ESR @ GP_Srinathpur, Block_BBND</v>
          </cell>
          <cell r="B2446" t="str">
            <v/>
          </cell>
        </row>
        <row r="2447">
          <cell r="A2447" t="str">
            <v>SERVICE 5%</v>
          </cell>
          <cell r="B2447" t="str">
            <v/>
          </cell>
        </row>
        <row r="2448">
          <cell r="A2448" t="str">
            <v>450 PSI Comnpressor@Chandapur &amp; Day B-kk</v>
          </cell>
          <cell r="B2448" t="str">
            <v/>
          </cell>
        </row>
        <row r="2449">
          <cell r="A2449" t="str">
            <v>TRANSIT MIXER REPAIRING 28%</v>
          </cell>
          <cell r="B2449" t="str">
            <v/>
          </cell>
        </row>
        <row r="2450">
          <cell r="A2450" t="str">
            <v>2001075 / BIKE Servicing</v>
          </cell>
          <cell r="B2450" t="str">
            <v/>
          </cell>
        </row>
        <row r="2451">
          <cell r="A2451" t="str">
            <v>450 PSI Comnpressor@Rajapur B-Babaganj</v>
          </cell>
          <cell r="B2451" t="str">
            <v/>
          </cell>
        </row>
        <row r="2452">
          <cell r="A2452" t="str">
            <v>SUPPLY OF WATER TANKER WITH WATER</v>
          </cell>
          <cell r="B2452" t="str">
            <v/>
          </cell>
        </row>
        <row r="2453">
          <cell r="A2453" t="str">
            <v>TRANSIT MIXER REPAIRING</v>
          </cell>
          <cell r="B2453" t="str">
            <v/>
          </cell>
        </row>
        <row r="2454">
          <cell r="A2454" t="str">
            <v>LED TV 40"</v>
          </cell>
          <cell r="B2454">
            <v>1300000451</v>
          </cell>
        </row>
        <row r="2455">
          <cell r="A2455" t="str">
            <v>M.S ANGLE ISA 50 X 50 X 6 MM</v>
          </cell>
          <cell r="B2455">
            <v>200005132</v>
          </cell>
        </row>
        <row r="2456">
          <cell r="A2456" t="str">
            <v>CHANGE OVER SWITCH 250AMPS</v>
          </cell>
          <cell r="B2456">
            <v>400010413</v>
          </cell>
        </row>
        <row r="2457">
          <cell r="A2457" t="str">
            <v>MCCB 200 AMPS</v>
          </cell>
          <cell r="B2457">
            <v>800000323</v>
          </cell>
        </row>
        <row r="2458">
          <cell r="A2458" t="str">
            <v>2001144/SERVICE</v>
          </cell>
          <cell r="B2458" t="str">
            <v/>
          </cell>
        </row>
        <row r="2459">
          <cell r="A2459" t="str">
            <v>Pipeline @ Mandah &amp; Bojhi(Mangraura)</v>
          </cell>
          <cell r="B2459" t="str">
            <v/>
          </cell>
        </row>
        <row r="2460">
          <cell r="A2460" t="str">
            <v>RFI BOOKS SITE ACTIVITY</v>
          </cell>
          <cell r="B2460" t="str">
            <v/>
          </cell>
        </row>
        <row r="2461">
          <cell r="A2461" t="str">
            <v>RADAR TYPE LEVEL TRANSMITERS</v>
          </cell>
          <cell r="B2461">
            <v>200033649</v>
          </cell>
        </row>
        <row r="2462">
          <cell r="A2462" t="str">
            <v>MS 300 MM  CROSS RING FOR TUBEWELL</v>
          </cell>
          <cell r="B2462">
            <v>200035350</v>
          </cell>
        </row>
        <row r="2463">
          <cell r="A2463" t="str">
            <v>2000997/BIKE REPAIRE</v>
          </cell>
          <cell r="B2463" t="str">
            <v/>
          </cell>
        </row>
        <row r="2464">
          <cell r="A2464" t="str">
            <v>HDPE Branch TEE 200mm X 200mm X 125mm</v>
          </cell>
          <cell r="B2464">
            <v>200034191</v>
          </cell>
        </row>
        <row r="2465">
          <cell r="A2465" t="str">
            <v>MONITOR DELL TFT</v>
          </cell>
          <cell r="B2465">
            <v>1300001206</v>
          </cell>
        </row>
        <row r="2466">
          <cell r="A2466" t="str">
            <v>FREE OF MESS EXPENCTURE</v>
          </cell>
          <cell r="B2466" t="str">
            <v/>
          </cell>
        </row>
        <row r="2467">
          <cell r="A2467" t="str">
            <v>MS END CAP 200MM X 80MM FOR TUBEWELL</v>
          </cell>
          <cell r="B2467">
            <v>200034902</v>
          </cell>
        </row>
        <row r="2468">
          <cell r="A2468" t="str">
            <v>FOR CLIENT Entertainment</v>
          </cell>
          <cell r="B2468" t="str">
            <v/>
          </cell>
        </row>
        <row r="2469">
          <cell r="A2469" t="str">
            <v>GUNNY CLOTH ( HESSIAN CLOTH )</v>
          </cell>
          <cell r="B2469">
            <v>200007403</v>
          </cell>
        </row>
        <row r="2470">
          <cell r="A2470" t="str">
            <v>BATCHING PLANT CALIBRATION CHARGES</v>
          </cell>
          <cell r="B2470" t="str">
            <v/>
          </cell>
        </row>
        <row r="2471">
          <cell r="A2471" t="str">
            <v>RCC COVER BLOCK MULTI DIMENSION 50MM</v>
          </cell>
          <cell r="B2471">
            <v>200034870</v>
          </cell>
        </row>
        <row r="2472">
          <cell r="A2472" t="str">
            <v>BATCHING PLANT MISC.BALANCE WORKS</v>
          </cell>
          <cell r="B2472" t="str">
            <v/>
          </cell>
        </row>
        <row r="2473">
          <cell r="A2473" t="str">
            <v>Tube well @ Alawalpur (Sngpr Blck)</v>
          </cell>
          <cell r="B2473" t="str">
            <v/>
          </cell>
        </row>
        <row r="2474">
          <cell r="A2474" t="str">
            <v>2001073/ 1ST TRACTOR Servicing</v>
          </cell>
          <cell r="B2474" t="str">
            <v/>
          </cell>
        </row>
        <row r="2475">
          <cell r="A2475" t="str">
            <v>PUJA SAMAN FOR 2 JCB</v>
          </cell>
          <cell r="B2475" t="str">
            <v/>
          </cell>
        </row>
        <row r="2476">
          <cell r="A2476" t="str">
            <v>MS CLAMP 100MM FOR TUBE WELL</v>
          </cell>
          <cell r="B2476">
            <v>200035131</v>
          </cell>
        </row>
        <row r="2477">
          <cell r="A2477" t="str">
            <v>NEW JCB UNLOADING CHARGE</v>
          </cell>
          <cell r="B2477" t="str">
            <v/>
          </cell>
        </row>
        <row r="2478">
          <cell r="A2478" t="str">
            <v>TM REPAIRING WORKS</v>
          </cell>
          <cell r="B2478" t="str">
            <v/>
          </cell>
        </row>
        <row r="2479">
          <cell r="A2479" t="str">
            <v>UNLOADING CHARGES</v>
          </cell>
          <cell r="B2479" t="str">
            <v/>
          </cell>
        </row>
        <row r="2480">
          <cell r="A2480" t="str">
            <v>WHEEL SPANER,JACK ROD</v>
          </cell>
          <cell r="B2480" t="str">
            <v/>
          </cell>
        </row>
        <row r="2481">
          <cell r="A2481" t="str">
            <v>GREASE MP-3</v>
          </cell>
          <cell r="B2481" t="str">
            <v/>
          </cell>
        </row>
        <row r="2482">
          <cell r="A2482" t="str">
            <v>RO SERVICE</v>
          </cell>
          <cell r="B2482" t="str">
            <v/>
          </cell>
        </row>
        <row r="2483">
          <cell r="A2483" t="str">
            <v>ELECTRIC CONNECTION FOR PRECAST</v>
          </cell>
          <cell r="B2483" t="str">
            <v/>
          </cell>
        </row>
        <row r="2484">
          <cell r="A2484" t="str">
            <v>D-SHACKLES 15MT</v>
          </cell>
          <cell r="B2484">
            <v>200002239</v>
          </cell>
        </row>
        <row r="2485">
          <cell r="A2485" t="str">
            <v>VIBRATOR NEEDLE 40MM WITH HOSE</v>
          </cell>
          <cell r="B2485">
            <v>200007367</v>
          </cell>
        </row>
        <row r="2486">
          <cell r="A2486" t="str">
            <v>NEEDLE-20MM</v>
          </cell>
          <cell r="B2486">
            <v>200024396</v>
          </cell>
        </row>
        <row r="2487">
          <cell r="A2487" t="str">
            <v>BELT SLING 6 TON X 3 MTR</v>
          </cell>
          <cell r="B2487">
            <v>800005209</v>
          </cell>
        </row>
        <row r="2488">
          <cell r="A2488" t="str">
            <v>WINDOWS MOSQUITO KIT STEEL</v>
          </cell>
          <cell r="B2488" t="str">
            <v/>
          </cell>
        </row>
        <row r="2489">
          <cell r="A2489" t="str">
            <v>FOR EX GUEST AT GUEST HOUSE</v>
          </cell>
          <cell r="B2489" t="str">
            <v/>
          </cell>
        </row>
        <row r="2490">
          <cell r="A2490" t="str">
            <v>REPAIRE 28%</v>
          </cell>
          <cell r="B2490" t="str">
            <v/>
          </cell>
        </row>
        <row r="2491">
          <cell r="A2491" t="str">
            <v>OFFICE FURNITURE</v>
          </cell>
          <cell r="B2491" t="str">
            <v/>
          </cell>
        </row>
        <row r="2492">
          <cell r="A2492" t="str">
            <v>TW works at Saphachhat B-aspurdevsra</v>
          </cell>
          <cell r="B2492" t="str">
            <v/>
          </cell>
        </row>
        <row r="2493">
          <cell r="A2493" t="str">
            <v>REPAIRE</v>
          </cell>
          <cell r="B2493" t="str">
            <v/>
          </cell>
        </row>
        <row r="2494">
          <cell r="A2494" t="str">
            <v>PVC BOARD - 7'X4'</v>
          </cell>
          <cell r="B2494">
            <v>200032371</v>
          </cell>
        </row>
        <row r="2495">
          <cell r="A2495" t="str">
            <v>20 FEET OFFICE CONTAINER ALU PARTICIAN W</v>
          </cell>
          <cell r="B2495" t="str">
            <v/>
          </cell>
        </row>
        <row r="2496">
          <cell r="A2496" t="str">
            <v>TW works at Bhattikhurd Block-Aspurdevsr</v>
          </cell>
          <cell r="B2496" t="str">
            <v/>
          </cell>
        </row>
        <row r="2497">
          <cell r="A2497" t="str">
            <v>Pipeline @ Govindpur (Aaspurdevsara)</v>
          </cell>
          <cell r="B2497" t="str">
            <v/>
          </cell>
        </row>
        <row r="2498">
          <cell r="A2498" t="str">
            <v>TW works at Bind B-aspurdevsra</v>
          </cell>
          <cell r="B2498" t="str">
            <v/>
          </cell>
        </row>
        <row r="2499">
          <cell r="A2499" t="str">
            <v>TW works at Nariyawan Block-Babaganj</v>
          </cell>
          <cell r="B2499" t="str">
            <v/>
          </cell>
        </row>
        <row r="2500">
          <cell r="A2500" t="str">
            <v>HIRING OF TRACK FOR DG SET SHIFTING</v>
          </cell>
          <cell r="B2500" t="str">
            <v/>
          </cell>
        </row>
        <row r="2501">
          <cell r="A2501" t="str">
            <v>TW works at Parvatpursuleman B-aspurdevs</v>
          </cell>
          <cell r="B2501" t="str">
            <v/>
          </cell>
        </row>
        <row r="2502">
          <cell r="A2502" t="str">
            <v>TRANSPOTATION OF BATCHING PLANT PANEL</v>
          </cell>
          <cell r="B2502" t="str">
            <v/>
          </cell>
        </row>
        <row r="2503">
          <cell r="A2503" t="str">
            <v>WATER TANK 1000 LTR</v>
          </cell>
          <cell r="B2503">
            <v>1300000193</v>
          </cell>
        </row>
        <row r="2504">
          <cell r="A2504" t="str">
            <v>RIGHT ANGLE  24"</v>
          </cell>
          <cell r="B2504">
            <v>200000496</v>
          </cell>
        </row>
        <row r="2505">
          <cell r="A2505" t="str">
            <v>BALL VALVE 1''</v>
          </cell>
          <cell r="B2505">
            <v>200008021</v>
          </cell>
        </row>
        <row r="2506">
          <cell r="A2506" t="str">
            <v>TW works at Atarsand &amp; Parsupur B-sadar</v>
          </cell>
          <cell r="B2506" t="str">
            <v/>
          </cell>
        </row>
        <row r="2507">
          <cell r="A2507" t="str">
            <v>FOR GUEST HOUSE OF STAFF</v>
          </cell>
          <cell r="B2507" t="str">
            <v/>
          </cell>
        </row>
        <row r="2508">
          <cell r="A2508" t="str">
            <v>TW works at Bhikampur Block-Aspurdevsr</v>
          </cell>
          <cell r="B2508" t="str">
            <v/>
          </cell>
        </row>
        <row r="2509">
          <cell r="A2509" t="str">
            <v>OP Unit @Devapur B-Lalganj</v>
          </cell>
          <cell r="B2509" t="str">
            <v/>
          </cell>
        </row>
        <row r="2510">
          <cell r="A2510" t="str">
            <v>TW works at Badhwait Block-Babaganj</v>
          </cell>
          <cell r="B2510" t="str">
            <v/>
          </cell>
        </row>
        <row r="2511">
          <cell r="A2511" t="str">
            <v>OP Unit @Pure Roop B-Lalganj</v>
          </cell>
          <cell r="B2511" t="str">
            <v/>
          </cell>
        </row>
        <row r="2512">
          <cell r="A2512" t="str">
            <v>OP Unit @Barna  B-Bihar</v>
          </cell>
          <cell r="B2512" t="str">
            <v/>
          </cell>
        </row>
        <row r="2513">
          <cell r="A2513" t="str">
            <v>AIR CONDITIONER SPLIT 1 TON</v>
          </cell>
          <cell r="B2513">
            <v>1300000046</v>
          </cell>
        </row>
        <row r="2514">
          <cell r="A2514" t="str">
            <v>OP Unit @Umari Kotila B-Bihar</v>
          </cell>
          <cell r="B2514" t="str">
            <v/>
          </cell>
        </row>
        <row r="2515">
          <cell r="A2515" t="str">
            <v>D BOW SHACKLE 8.5TON</v>
          </cell>
          <cell r="B2515">
            <v>800001896</v>
          </cell>
        </row>
        <row r="2516">
          <cell r="A2516" t="str">
            <v>OP Unit @Maharajpur B-Bihar</v>
          </cell>
          <cell r="B2516" t="str">
            <v/>
          </cell>
        </row>
        <row r="2517">
          <cell r="A2517" t="str">
            <v>OP Unit @Burhepur B-Bihar</v>
          </cell>
          <cell r="B2517" t="str">
            <v/>
          </cell>
        </row>
        <row r="2518">
          <cell r="A2518" t="str">
            <v>FOR MESS STORE PURPOSE</v>
          </cell>
          <cell r="B2518" t="str">
            <v/>
          </cell>
        </row>
        <row r="2519">
          <cell r="A2519" t="str">
            <v>G.I PIPE 40 NB IN KG</v>
          </cell>
          <cell r="B2519">
            <v>200011697</v>
          </cell>
        </row>
        <row r="2520">
          <cell r="A2520" t="str">
            <v>OP Unit @Chhevaga B-Bihar</v>
          </cell>
          <cell r="B2520" t="str">
            <v/>
          </cell>
        </row>
        <row r="2521">
          <cell r="A2521" t="str">
            <v>FAN BELT FOR JCB</v>
          </cell>
          <cell r="B2521" t="str">
            <v/>
          </cell>
        </row>
        <row r="2522">
          <cell r="A2522" t="str">
            <v>BED SWITCH 10AMP.</v>
          </cell>
          <cell r="B2522">
            <v>200022543</v>
          </cell>
        </row>
        <row r="2523">
          <cell r="A2523" t="str">
            <v>6 MODULAR SWITCH BOX</v>
          </cell>
          <cell r="B2523">
            <v>200025348</v>
          </cell>
        </row>
        <row r="2524">
          <cell r="A2524" t="str">
            <v>PVC SADDLE 25 MM</v>
          </cell>
          <cell r="B2524">
            <v>200030987</v>
          </cell>
        </row>
        <row r="2525">
          <cell r="A2525" t="str">
            <v>SKIRT  PENDENT HOLDER (METAL RING)</v>
          </cell>
          <cell r="B2525">
            <v>200031192</v>
          </cell>
        </row>
        <row r="2526">
          <cell r="A2526" t="str">
            <v>Pipeline @ Aaspurdevsra(Aaspurdevsra)</v>
          </cell>
          <cell r="B2526" t="str">
            <v/>
          </cell>
        </row>
        <row r="2527">
          <cell r="A2527" t="str">
            <v>WIRE CLIP</v>
          </cell>
          <cell r="B2527">
            <v>200008051</v>
          </cell>
        </row>
        <row r="2528">
          <cell r="A2528" t="str">
            <v>FOR AC INSTALATION CHARGE</v>
          </cell>
          <cell r="B2528" t="str">
            <v/>
          </cell>
        </row>
        <row r="2529">
          <cell r="A2529" t="str">
            <v>BW @ Bhikhampur &amp; Kopa(Aaspurdevsra)</v>
          </cell>
          <cell r="B2529" t="str">
            <v/>
          </cell>
        </row>
        <row r="2530">
          <cell r="A2530" t="str">
            <v>BW @ Keravdiha (Kalakankar)</v>
          </cell>
          <cell r="B2530" t="str">
            <v/>
          </cell>
        </row>
        <row r="2531">
          <cell r="A2531" t="str">
            <v>BW@Kakriha &amp; Abdulwahidganj(Kalakankar)</v>
          </cell>
          <cell r="B2531" t="str">
            <v/>
          </cell>
        </row>
        <row r="2532">
          <cell r="A2532" t="str">
            <v>PH @ Jajupur (Kalakankar)</v>
          </cell>
          <cell r="B2532" t="str">
            <v/>
          </cell>
        </row>
        <row r="2533">
          <cell r="A2533" t="str">
            <v>Pumphouse @ Chachamau(Kalakankar)</v>
          </cell>
          <cell r="B2533" t="str">
            <v/>
          </cell>
        </row>
        <row r="2534">
          <cell r="A2534" t="str">
            <v>Pumphouse @ Maddupur &amp; Rokiyapur(Kalakan</v>
          </cell>
          <cell r="B2534" t="str">
            <v/>
          </cell>
        </row>
        <row r="2535">
          <cell r="A2535" t="str">
            <v>2001106 / Bike Servicing</v>
          </cell>
          <cell r="B2535" t="str">
            <v/>
          </cell>
        </row>
        <row r="2536">
          <cell r="A2536" t="str">
            <v>Boundarywall @ Gobari (Sandwachandrika)</v>
          </cell>
          <cell r="B2536" t="str">
            <v/>
          </cell>
        </row>
        <row r="2537">
          <cell r="A2537" t="str">
            <v>CLEANING ITEM FOR OFFICE &amp; GUESTHOUSE</v>
          </cell>
          <cell r="B2537" t="str">
            <v/>
          </cell>
        </row>
        <row r="2538">
          <cell r="A2538" t="str">
            <v>250 PSI Comnpressor@Nari B-sndcnk</v>
          </cell>
          <cell r="B2538" t="str">
            <v/>
          </cell>
        </row>
        <row r="2539">
          <cell r="A2539" t="str">
            <v>2000696 / Bike Servicing</v>
          </cell>
          <cell r="B2539" t="str">
            <v/>
          </cell>
        </row>
        <row r="2540">
          <cell r="A2540" t="str">
            <v>DG SET-25KVA</v>
          </cell>
          <cell r="B2540">
            <v>900008664</v>
          </cell>
        </row>
        <row r="2541">
          <cell r="A2541" t="str">
            <v>2000772 / Bike Servicing</v>
          </cell>
          <cell r="B2541" t="str">
            <v/>
          </cell>
        </row>
        <row r="2542">
          <cell r="A2542" t="str">
            <v>EXPENCE FOR CLIENT ENTERTAINMENT</v>
          </cell>
          <cell r="B2542" t="str">
            <v/>
          </cell>
        </row>
        <row r="2543">
          <cell r="A2543" t="str">
            <v>250 PSI Comnpressor@PureparmeswaB-sndcnk</v>
          </cell>
          <cell r="B2543" t="str">
            <v/>
          </cell>
        </row>
        <row r="2544">
          <cell r="A2544" t="str">
            <v>Pipeline @ Bramhauli (Kalakankar)</v>
          </cell>
          <cell r="B2544" t="str">
            <v/>
          </cell>
        </row>
        <row r="2545">
          <cell r="A2545" t="str">
            <v>COURIER CHARGES FOR A3 PRINTER HP436NDA</v>
          </cell>
          <cell r="B2545" t="str">
            <v/>
          </cell>
        </row>
        <row r="2546">
          <cell r="A2546" t="str">
            <v>TW works @Parsipur Block-Kunda</v>
          </cell>
          <cell r="B2546" t="str">
            <v/>
          </cell>
        </row>
        <row r="2547">
          <cell r="A2547" t="str">
            <v>2000334 / Bike Servicing</v>
          </cell>
          <cell r="B2547" t="str">
            <v/>
          </cell>
        </row>
        <row r="2548">
          <cell r="A2548" t="str">
            <v>ESR @ 200 KL-12 Mtr @ Nari (Sndw Blck)</v>
          </cell>
          <cell r="B2548" t="str">
            <v/>
          </cell>
        </row>
        <row r="2549">
          <cell r="A2549" t="str">
            <v>PANTRY EXPENSES IN PATTI PRECAST YARD</v>
          </cell>
          <cell r="B2549" t="str">
            <v/>
          </cell>
        </row>
        <row r="2550">
          <cell r="A2550" t="str">
            <v>2001088 / Bike REPAIR WORK</v>
          </cell>
          <cell r="B2550" t="str">
            <v/>
          </cell>
        </row>
        <row r="2551">
          <cell r="A2551" t="str">
            <v>Compressor @ Kajipur Maharajganj(Kunda)</v>
          </cell>
          <cell r="B2551" t="str">
            <v/>
          </cell>
        </row>
        <row r="2552">
          <cell r="A2552" t="str">
            <v>OFFICE CLEANING MATERIALS FOR DERWA</v>
          </cell>
          <cell r="B2552" t="str">
            <v/>
          </cell>
        </row>
        <row r="2553">
          <cell r="A2553" t="str">
            <v>VariationPipeline @Harjamau,Baba belkarn</v>
          </cell>
          <cell r="B2553" t="str">
            <v/>
          </cell>
        </row>
        <row r="2554">
          <cell r="A2554" t="str">
            <v>2000430 / PICKUP Servicing</v>
          </cell>
          <cell r="B2554" t="str">
            <v/>
          </cell>
        </row>
        <row r="2555">
          <cell r="A2555" t="str">
            <v>Compressor @ Diha Balai (Babaganj)</v>
          </cell>
          <cell r="B2555" t="str">
            <v/>
          </cell>
        </row>
        <row r="2556">
          <cell r="A2556" t="str">
            <v>TW@Bhausiya _Mangraura</v>
          </cell>
          <cell r="B2556" t="str">
            <v/>
          </cell>
        </row>
        <row r="2557">
          <cell r="A2557" t="str">
            <v>SWEETS &amp; COOL DRINKS FOR STAFF</v>
          </cell>
          <cell r="B2557" t="str">
            <v/>
          </cell>
        </row>
        <row r="2558">
          <cell r="A2558" t="str">
            <v>TW@Diyawa &amp; Keotali TW2_Aaspurdevsara</v>
          </cell>
          <cell r="B2558" t="str">
            <v/>
          </cell>
        </row>
        <row r="2559">
          <cell r="A2559" t="str">
            <v>TW@Virouti&amp;Ramkola (Patti)</v>
          </cell>
          <cell r="B2559" t="str">
            <v/>
          </cell>
        </row>
        <row r="2560">
          <cell r="A2560" t="str">
            <v>TW @ Gujwar &amp; Saray Chhata (Babaganj</v>
          </cell>
          <cell r="B2560" t="str">
            <v/>
          </cell>
        </row>
        <row r="2561">
          <cell r="A2561" t="str">
            <v>TW@Aaumisaraysaifkha &amp; Purebasan( Patti</v>
          </cell>
          <cell r="B2561" t="str">
            <v/>
          </cell>
        </row>
        <row r="2562">
          <cell r="A2562" t="str">
            <v>Pipeline @ Umari Kotila (Bihar)</v>
          </cell>
          <cell r="B2562" t="str">
            <v/>
          </cell>
        </row>
        <row r="2563">
          <cell r="A2563" t="str">
            <v>OP Unit @Jagdishpur &amp; Purebhaiya B-sadar</v>
          </cell>
          <cell r="B2563" t="str">
            <v/>
          </cell>
        </row>
        <row r="2564">
          <cell r="A2564" t="str">
            <v>TW@Chintamanipur&amp;Andevari (Patti )</v>
          </cell>
          <cell r="B2564" t="str">
            <v/>
          </cell>
        </row>
        <row r="2565">
          <cell r="A2565" t="str">
            <v>TW @ Chaurang (Babaganj)</v>
          </cell>
          <cell r="B2565" t="str">
            <v/>
          </cell>
        </row>
        <row r="2566">
          <cell r="A2566" t="str">
            <v>Tubewell Devlp work @ Diyawa&amp;Keotali (Aa</v>
          </cell>
          <cell r="B2566" t="str">
            <v/>
          </cell>
        </row>
        <row r="2567">
          <cell r="A2567" t="str">
            <v>SHREE GANESH MURTI FOR GANESH POOJA</v>
          </cell>
          <cell r="B2567" t="str">
            <v/>
          </cell>
        </row>
        <row r="2568">
          <cell r="A2568" t="str">
            <v>SOCKET 6 AMPS</v>
          </cell>
          <cell r="B2568">
            <v>200002606</v>
          </cell>
        </row>
        <row r="2569">
          <cell r="A2569" t="str">
            <v>SWITCH BOARD 2 WAY</v>
          </cell>
          <cell r="B2569">
            <v>200016146</v>
          </cell>
        </row>
        <row r="2570">
          <cell r="A2570" t="str">
            <v>FEMALE SOCKET 32AMP</v>
          </cell>
          <cell r="B2570">
            <v>200026812</v>
          </cell>
        </row>
        <row r="2571">
          <cell r="A2571" t="str">
            <v>32 A MALE SOCKET 240V</v>
          </cell>
          <cell r="B2571">
            <v>200035375</v>
          </cell>
        </row>
        <row r="2572">
          <cell r="A2572" t="str">
            <v>TW@Besaar_Patti</v>
          </cell>
          <cell r="B2572" t="str">
            <v/>
          </cell>
        </row>
        <row r="2573">
          <cell r="A2573" t="str">
            <v>Construction of Precast OHT Tanks</v>
          </cell>
          <cell r="B2573" t="str">
            <v/>
          </cell>
        </row>
        <row r="2574">
          <cell r="A2574" t="str">
            <v>TRANSPORTING CHARGES OF CEMENT 250 BAGS</v>
          </cell>
          <cell r="B2574" t="str">
            <v/>
          </cell>
        </row>
        <row r="2575">
          <cell r="A2575" t="str">
            <v>OP Unit @Kohraov B-Patti</v>
          </cell>
          <cell r="B2575" t="str">
            <v/>
          </cell>
        </row>
        <row r="2576">
          <cell r="A2576" t="str">
            <v>MESS DEDUCTION FOR THE MONTH OFSEPTEMBER</v>
          </cell>
          <cell r="B2576" t="str">
            <v/>
          </cell>
        </row>
        <row r="2577">
          <cell r="A2577" t="str">
            <v>HIRING OF TRACTOR AND JCB</v>
          </cell>
          <cell r="B2577" t="str">
            <v/>
          </cell>
        </row>
        <row r="2578">
          <cell r="A2578" t="str">
            <v>TRANSPORTING CHARGES OF CEMENT 220 BAGS</v>
          </cell>
          <cell r="B2578" t="str">
            <v/>
          </cell>
        </row>
        <row r="2579">
          <cell r="A2579" t="str">
            <v>ELECTRONIC BALANCE (600 GM TO 0.01GM)</v>
          </cell>
          <cell r="B2579">
            <v>200001928</v>
          </cell>
        </row>
        <row r="2580">
          <cell r="A2580" t="str">
            <v>AGGREGATE IMPACT TEST APPARATUS</v>
          </cell>
          <cell r="B2580">
            <v>200001962</v>
          </cell>
        </row>
        <row r="2581">
          <cell r="A2581" t="str">
            <v>ELONGATION</v>
          </cell>
          <cell r="B2581">
            <v>200001969</v>
          </cell>
        </row>
        <row r="2582">
          <cell r="A2582" t="str">
            <v>G.I.TRAY</v>
          </cell>
          <cell r="B2582">
            <v>200001974</v>
          </cell>
        </row>
        <row r="2583">
          <cell r="A2583" t="str">
            <v>COARSE AGGREGATE SLEEVES-DIA 450</v>
          </cell>
          <cell r="B2583">
            <v>200020780</v>
          </cell>
        </row>
        <row r="2584">
          <cell r="A2584" t="str">
            <v>Fabrication Charges for V-Notch Boxes</v>
          </cell>
          <cell r="B2584" t="str">
            <v/>
          </cell>
        </row>
        <row r="2585">
          <cell r="A2585" t="str">
            <v>HYD JOCKS,MOBIL FOR GARRAGE</v>
          </cell>
          <cell r="B2585" t="str">
            <v/>
          </cell>
        </row>
        <row r="2586">
          <cell r="A2586" t="str">
            <v>250 PSI Comnpressor@Kalayanpur  B-sndcnk</v>
          </cell>
          <cell r="B2586" t="str">
            <v/>
          </cell>
        </row>
        <row r="2587">
          <cell r="A2587" t="str">
            <v>BOREWELL @BAEJALPUR,B-ASPURDEVSRA</v>
          </cell>
          <cell r="B2587" t="str">
            <v/>
          </cell>
        </row>
        <row r="2588">
          <cell r="A2588" t="str">
            <v>VIP GUEST HOUSE MESS EXPENSES</v>
          </cell>
          <cell r="B2588" t="str">
            <v/>
          </cell>
        </row>
        <row r="2589">
          <cell r="A2589" t="str">
            <v>PATTI OFFICE PANTRY WATER EXPENSE</v>
          </cell>
          <cell r="B2589" t="str">
            <v/>
          </cell>
        </row>
        <row r="2590">
          <cell r="A2590" t="str">
            <v>Fencing work at Patti store yard-4</v>
          </cell>
          <cell r="B2590" t="str">
            <v/>
          </cell>
        </row>
        <row r="2591">
          <cell r="A2591" t="str">
            <v>TOOL KIT FOR GARRAGE</v>
          </cell>
          <cell r="B2591" t="str">
            <v/>
          </cell>
        </row>
        <row r="2592">
          <cell r="A2592" t="str">
            <v>JCB RELEASE PROCESSING CHARGES</v>
          </cell>
          <cell r="B2592" t="str">
            <v/>
          </cell>
        </row>
        <row r="2593">
          <cell r="A2593" t="str">
            <v>3000312 / REPAIR AND MAINTANANCE</v>
          </cell>
          <cell r="B2593" t="str">
            <v/>
          </cell>
        </row>
        <row r="2594">
          <cell r="A2594" t="str">
            <v>Pipeline at Malakarajpur,B-Kunda</v>
          </cell>
          <cell r="B2594" t="str">
            <v/>
          </cell>
        </row>
        <row r="2595">
          <cell r="A2595" t="str">
            <v>TRANSPORT CHARGES OF LOWERING MATERIAL</v>
          </cell>
          <cell r="B2595" t="str">
            <v/>
          </cell>
        </row>
        <row r="2596">
          <cell r="A2596" t="str">
            <v>DINNER EXPENSES OF TPI PERSONS</v>
          </cell>
          <cell r="B2596" t="str">
            <v/>
          </cell>
        </row>
        <row r="2597">
          <cell r="A2597" t="str">
            <v>JCB PENALTY CHARGE</v>
          </cell>
          <cell r="B2597" t="str">
            <v/>
          </cell>
        </row>
        <row r="2598">
          <cell r="A2598" t="str">
            <v>OP Unit@ Gujwar</v>
          </cell>
          <cell r="B2598" t="str">
            <v/>
          </cell>
        </row>
        <row r="2599">
          <cell r="A2599" t="str">
            <v>TRANSPORTING CHARGES OF DI PIPES&amp;FITTING</v>
          </cell>
          <cell r="B2599" t="str">
            <v/>
          </cell>
        </row>
        <row r="2600">
          <cell r="A2600" t="str">
            <v>PH @ Lohangpur (Rampursangramgarh)</v>
          </cell>
          <cell r="B2600" t="str">
            <v/>
          </cell>
        </row>
        <row r="2601">
          <cell r="A2601" t="str">
            <v>ESR @ Chachamau(Kalakankar)</v>
          </cell>
          <cell r="B2601" t="str">
            <v/>
          </cell>
        </row>
        <row r="2602">
          <cell r="A2602" t="str">
            <v>OP Unit@Raikashipur</v>
          </cell>
          <cell r="B2602" t="str">
            <v/>
          </cell>
        </row>
        <row r="2603">
          <cell r="A2603" t="str">
            <v>TW @ Bansiyara  (Bihar)</v>
          </cell>
          <cell r="B2603" t="str">
            <v/>
          </cell>
        </row>
        <row r="2604">
          <cell r="A2604" t="str">
            <v>E CHALLAN</v>
          </cell>
          <cell r="B2604" t="str">
            <v/>
          </cell>
        </row>
        <row r="2605">
          <cell r="A2605" t="str">
            <v>TRANSPORTING CHARGES OF CONCRETE MIXER</v>
          </cell>
          <cell r="B2605" t="str">
            <v/>
          </cell>
        </row>
        <row r="2606">
          <cell r="A2606" t="str">
            <v>TW @ Kanupur  (Bihar)</v>
          </cell>
          <cell r="B2606" t="str">
            <v/>
          </cell>
        </row>
        <row r="2607">
          <cell r="A2607" t="str">
            <v>NUTS &amp; BOLTS FOR BATCHING PLANTS</v>
          </cell>
          <cell r="B2607" t="str">
            <v/>
          </cell>
        </row>
        <row r="2608">
          <cell r="A2608" t="str">
            <v>PH @ Kedaura (Rampursangramgarh)</v>
          </cell>
          <cell r="B2608" t="str">
            <v/>
          </cell>
        </row>
        <row r="2609">
          <cell r="A2609" t="str">
            <v>TW @ BibipurBardih (Patti)</v>
          </cell>
          <cell r="B2609" t="str">
            <v/>
          </cell>
        </row>
        <row r="2610">
          <cell r="A2610" t="str">
            <v>Tubewell @ Chaukhara &amp; Sarayganji (BBNT)</v>
          </cell>
          <cell r="B2610" t="str">
            <v/>
          </cell>
        </row>
        <row r="2611">
          <cell r="A2611" t="str">
            <v>TW @ Dadupur 1&amp;2 (Patti)</v>
          </cell>
          <cell r="B2611" t="str">
            <v/>
          </cell>
        </row>
        <row r="2612">
          <cell r="A2612" t="str">
            <v>ESR @ Chandapur &amp; Dayalpur(Kalakankar)</v>
          </cell>
          <cell r="B2612" t="str">
            <v/>
          </cell>
        </row>
        <row r="2613">
          <cell r="A2613" t="str">
            <v>TW @Khaira Gaurbari&amp;Adhaarpur-1&amp;2(Sndchn</v>
          </cell>
          <cell r="B2613" t="str">
            <v/>
          </cell>
        </row>
        <row r="2614">
          <cell r="A2614" t="str">
            <v>Tubewell @ Pandarijabar &amp; Gatauli (BBNTH</v>
          </cell>
          <cell r="B2614" t="str">
            <v/>
          </cell>
        </row>
        <row r="2615">
          <cell r="A2615" t="str">
            <v>VEHICLE HIRE FOR AE</v>
          </cell>
          <cell r="B2615" t="str">
            <v/>
          </cell>
        </row>
        <row r="2616">
          <cell r="A2616" t="str">
            <v>TW @PurePandeyKamora&amp;TejGarh-1 &amp;2(Sndchn</v>
          </cell>
          <cell r="B2616" t="str">
            <v/>
          </cell>
        </row>
        <row r="2617">
          <cell r="A2617" t="str">
            <v>Tubewell @ Suryagarhjagnnath (Mangraura)</v>
          </cell>
          <cell r="B2617" t="str">
            <v/>
          </cell>
        </row>
        <row r="2618">
          <cell r="A2618" t="str">
            <v>ELECTRICAL METER REPAIR CHARGES</v>
          </cell>
          <cell r="B2618" t="str">
            <v/>
          </cell>
        </row>
        <row r="2619">
          <cell r="A2619" t="str">
            <v>SUBMERSIBLE PUMP FIXING ITEMS</v>
          </cell>
          <cell r="B2619" t="str">
            <v/>
          </cell>
        </row>
        <row r="2620">
          <cell r="A2620" t="str">
            <v>TW @ Karamganj&amp;SamaspurSailwara(Kalakank</v>
          </cell>
          <cell r="B2620" t="str">
            <v/>
          </cell>
        </row>
        <row r="2621">
          <cell r="A2621" t="str">
            <v>Project Monitoring Services</v>
          </cell>
          <cell r="B2621" t="str">
            <v/>
          </cell>
        </row>
        <row r="2622">
          <cell r="A2622" t="str">
            <v>BEND PIPE FOR COMPRESSER</v>
          </cell>
          <cell r="B2622" t="str">
            <v/>
          </cell>
        </row>
        <row r="2623">
          <cell r="A2623" t="str">
            <v>Compressor @ Siya (TW-1 &amp; 2) (Bihar)</v>
          </cell>
          <cell r="B2623" t="str">
            <v/>
          </cell>
        </row>
        <row r="2624">
          <cell r="A2624" t="str">
            <v>TW @ Kasipur  (Kalakankar)</v>
          </cell>
          <cell r="B2624" t="str">
            <v/>
          </cell>
        </row>
        <row r="2625">
          <cell r="A2625" t="str">
            <v>PIPELINE @ SHIVPUR KHURD (MANGRAURA)</v>
          </cell>
          <cell r="B2625" t="str">
            <v/>
          </cell>
        </row>
        <row r="2626">
          <cell r="A2626" t="str">
            <v>Failed Bore Wells in GP_Pinjarii</v>
          </cell>
          <cell r="B2626" t="str">
            <v/>
          </cell>
        </row>
        <row r="2627">
          <cell r="A2627" t="str">
            <v>TW @ Asthan ( KalaKankar)</v>
          </cell>
          <cell r="B2627" t="str">
            <v/>
          </cell>
        </row>
        <row r="2628">
          <cell r="A2628" t="str">
            <v>TRENCH CUTTER SPEARS FOR CH'NO 718S3</v>
          </cell>
          <cell r="B2628" t="str">
            <v/>
          </cell>
        </row>
        <row r="2629">
          <cell r="A2629" t="str">
            <v>MESS DEDUCTION FOR THE MONTH OF AUGUST</v>
          </cell>
          <cell r="B2629" t="str">
            <v/>
          </cell>
        </row>
        <row r="2630">
          <cell r="A2630" t="str">
            <v>TW @ Bahuta (Patti)</v>
          </cell>
          <cell r="B2630" t="str">
            <v/>
          </cell>
        </row>
        <row r="2631">
          <cell r="A2631" t="str">
            <v>OILD DHOTI</v>
          </cell>
          <cell r="B2631" t="str">
            <v/>
          </cell>
        </row>
        <row r="2632">
          <cell r="A2632" t="str">
            <v>FOR INTERNET CHARG</v>
          </cell>
          <cell r="B2632" t="str">
            <v/>
          </cell>
        </row>
        <row r="2633">
          <cell r="A2633" t="str">
            <v>FOOD EXPENCE FOR CLIENT</v>
          </cell>
          <cell r="B2633" t="str">
            <v/>
          </cell>
        </row>
        <row r="2634">
          <cell r="A2634" t="str">
            <v>Tubewell @ Nevadakala &amp; Dekahi (Failed)</v>
          </cell>
          <cell r="B2634" t="str">
            <v/>
          </cell>
        </row>
        <row r="2635">
          <cell r="A2635" t="str">
            <v>BELT SLING 10 TON X 6 MTS</v>
          </cell>
          <cell r="B2635">
            <v>200002181</v>
          </cell>
        </row>
        <row r="2636">
          <cell r="A2636" t="str">
            <v>TMT DIE 8 MM</v>
          </cell>
          <cell r="B2636">
            <v>200032873</v>
          </cell>
        </row>
        <row r="2637">
          <cell r="A2637" t="str">
            <v>1/2" DIE</v>
          </cell>
          <cell r="B2637">
            <v>400008300</v>
          </cell>
        </row>
        <row r="2638">
          <cell r="A2638" t="str">
            <v>D-SHACKLES 12MT</v>
          </cell>
          <cell r="B2638">
            <v>800000409</v>
          </cell>
        </row>
        <row r="2639">
          <cell r="A2639" t="str">
            <v>COUNTER TABLE FOR OFFICE PMX DEPARTMENT</v>
          </cell>
          <cell r="B2639" t="str">
            <v/>
          </cell>
        </row>
        <row r="2640">
          <cell r="A2640" t="str">
            <v>BW @ Pure Chhattu(Rampursangramgarh)</v>
          </cell>
          <cell r="B2640" t="str">
            <v/>
          </cell>
        </row>
        <row r="2641">
          <cell r="A2641" t="str">
            <v>Tubewell @ Setapur (Sadr Blck) Failed</v>
          </cell>
          <cell r="B2641" t="str">
            <v/>
          </cell>
        </row>
        <row r="2642">
          <cell r="A2642" t="str">
            <v>TRENCH CUTTER SPEARS FOR CH'NO 722S3</v>
          </cell>
          <cell r="B2642" t="str">
            <v/>
          </cell>
        </row>
        <row r="2643">
          <cell r="A2643" t="str">
            <v>PP ROPE 24MM IN KGS</v>
          </cell>
          <cell r="B2643">
            <v>200001914</v>
          </cell>
        </row>
        <row r="2644">
          <cell r="A2644" t="str">
            <v>BARREL GAUGE</v>
          </cell>
          <cell r="B2644">
            <v>200004700</v>
          </cell>
        </row>
        <row r="2645">
          <cell r="A2645" t="str">
            <v>SUBMERSIBLE STATOR</v>
          </cell>
          <cell r="B2645">
            <v>200005415</v>
          </cell>
        </row>
        <row r="2646">
          <cell r="A2646" t="str">
            <v>HDPE PIPE 32 MM</v>
          </cell>
          <cell r="B2646">
            <v>200019715</v>
          </cell>
        </row>
        <row r="2647">
          <cell r="A2647" t="str">
            <v>BW @ Kedaura (Rampursangramgarh)</v>
          </cell>
          <cell r="B2647" t="str">
            <v/>
          </cell>
        </row>
        <row r="2648">
          <cell r="A2648" t="str">
            <v>Compressor @ ParewaNarayanpur(Kunda)</v>
          </cell>
          <cell r="B2648" t="str">
            <v/>
          </cell>
        </row>
        <row r="2649">
          <cell r="A2649" t="str">
            <v>ESR @Diyawa &amp; Keotali(Aaspurdevsara)</v>
          </cell>
          <cell r="B2649" t="str">
            <v/>
          </cell>
        </row>
        <row r="2650">
          <cell r="A2650" t="str">
            <v>Compressor @ Adhiya (Kunda)</v>
          </cell>
          <cell r="B2650" t="str">
            <v/>
          </cell>
        </row>
        <row r="2651">
          <cell r="A2651" t="str">
            <v>MCCB 32 AMPS 1 POLE</v>
          </cell>
          <cell r="B2651">
            <v>200003295</v>
          </cell>
        </row>
        <row r="2652">
          <cell r="A2652" t="str">
            <v>TMT DIE12 MM</v>
          </cell>
          <cell r="B2652">
            <v>200032874</v>
          </cell>
        </row>
        <row r="2653">
          <cell r="A2653" t="str">
            <v>WIRE ROPE 8MM FIBRE</v>
          </cell>
          <cell r="B2653">
            <v>800000527</v>
          </cell>
        </row>
        <row r="2654">
          <cell r="A2654" t="str">
            <v>SINGLE SHEEVE PULLEY  (1 MT)</v>
          </cell>
          <cell r="B2654">
            <v>800001788</v>
          </cell>
        </row>
        <row r="2655">
          <cell r="A2655" t="str">
            <v>TRANSPORTATION CHARGE OF TRACTOR TREANCH</v>
          </cell>
          <cell r="B2655" t="str">
            <v/>
          </cell>
        </row>
        <row r="2656">
          <cell r="A2656" t="str">
            <v>TM SUIT</v>
          </cell>
          <cell r="B2656" t="str">
            <v/>
          </cell>
        </row>
        <row r="2657">
          <cell r="A2657" t="str">
            <v>MS CHANNEL 100 X50 X6</v>
          </cell>
          <cell r="B2657">
            <v>200024817</v>
          </cell>
        </row>
        <row r="2658">
          <cell r="A2658" t="str">
            <v>FRIGHT CHARGES FOR JCB SERVICE KITS</v>
          </cell>
          <cell r="B2658" t="str">
            <v/>
          </cell>
        </row>
        <row r="2659">
          <cell r="A2659" t="str">
            <v>MATERIAL FOR GUEST HOUSE</v>
          </cell>
          <cell r="B2659" t="str">
            <v/>
          </cell>
        </row>
        <row r="2660">
          <cell r="A2660" t="str">
            <v>TRAVELLING CHARGES FOR BHOPAL GUESTHOUSE</v>
          </cell>
          <cell r="B2660" t="str">
            <v/>
          </cell>
        </row>
        <row r="2661">
          <cell r="A2661" t="str">
            <v>PIPING WORKS @Ramnagar,Block-Sadar</v>
          </cell>
          <cell r="B2661" t="str">
            <v/>
          </cell>
        </row>
        <row r="2662">
          <cell r="A2662" t="str">
            <v>BOREWELL @SRINATHPUR,B-BABABHELKARNATH D</v>
          </cell>
          <cell r="B2662" t="str">
            <v/>
          </cell>
        </row>
        <row r="2663">
          <cell r="A2663" t="str">
            <v>Pipeline @ Umardiha (Aspurdevsara)</v>
          </cell>
          <cell r="B2663" t="str">
            <v/>
          </cell>
        </row>
        <row r="2664">
          <cell r="A2664" t="str">
            <v>Tube Well @ Lakhrav (Sandw Blck) Failed</v>
          </cell>
          <cell r="B2664" t="str">
            <v/>
          </cell>
        </row>
        <row r="2665">
          <cell r="A2665" t="str">
            <v>AC INSTALATION &amp; SERVICES</v>
          </cell>
          <cell r="B2665" t="str">
            <v/>
          </cell>
        </row>
        <row r="2666">
          <cell r="A2666" t="str">
            <v>PH @ Dafra (Aaspurdevsara)</v>
          </cell>
          <cell r="B2666" t="str">
            <v/>
          </cell>
        </row>
        <row r="2667">
          <cell r="A2667" t="str">
            <v>MCCB 63 AMPS 4 POLE</v>
          </cell>
          <cell r="B2667">
            <v>800000337</v>
          </cell>
        </row>
        <row r="2668">
          <cell r="A2668" t="str">
            <v>ESR upto PCC @ Bikara (BIHAR)</v>
          </cell>
          <cell r="B2668" t="str">
            <v/>
          </cell>
        </row>
        <row r="2669">
          <cell r="A2669" t="str">
            <v>Compressor @Kalayanpur &amp;Purefhattesiingh</v>
          </cell>
          <cell r="B2669" t="str">
            <v/>
          </cell>
        </row>
        <row r="2670">
          <cell r="A2670" t="str">
            <v>Mess Material</v>
          </cell>
          <cell r="B2670" t="str">
            <v/>
          </cell>
        </row>
        <row r="2671">
          <cell r="A2671" t="str">
            <v>Tube Well @ Makaiipur (Sandw Blck)</v>
          </cell>
          <cell r="B2671" t="str">
            <v/>
          </cell>
        </row>
        <row r="2672">
          <cell r="A2672" t="str">
            <v>WOODEN SLEEPER 12"X12"X6 FEET</v>
          </cell>
          <cell r="B2672">
            <v>800004948</v>
          </cell>
        </row>
        <row r="2673">
          <cell r="A2673" t="str">
            <v>MESS PURPOSE</v>
          </cell>
          <cell r="B2673" t="str">
            <v/>
          </cell>
        </row>
        <row r="2674">
          <cell r="A2674" t="str">
            <v>Tubewell @ Katkavali (Sadar)</v>
          </cell>
          <cell r="B2674" t="str">
            <v/>
          </cell>
        </row>
        <row r="2675">
          <cell r="A2675" t="str">
            <v>RENT CHARGES OF WEIGHTSTONE 01 TON</v>
          </cell>
          <cell r="B2675" t="str">
            <v/>
          </cell>
        </row>
        <row r="2676">
          <cell r="A2676" t="str">
            <v>CARTIDGE FOR PRINTER</v>
          </cell>
          <cell r="B2676" t="str">
            <v/>
          </cell>
        </row>
        <row r="2677">
          <cell r="A2677" t="str">
            <v>GI PORTABLE TOILET CABIN 16’Lx18’Wx8.6’H</v>
          </cell>
          <cell r="B2677">
            <v>1300001517</v>
          </cell>
        </row>
        <row r="2678">
          <cell r="A2678" t="str">
            <v>GI PORTABLE SECURTY CABIN 6’Lx6’Wx8.6’H</v>
          </cell>
          <cell r="B2678">
            <v>1300001518</v>
          </cell>
        </row>
        <row r="2679">
          <cell r="A2679" t="str">
            <v>GI PORTABLE SECURITY CABIN 4’Lx4’Wx8.6’H</v>
          </cell>
          <cell r="B2679">
            <v>1300001519</v>
          </cell>
        </row>
        <row r="2680">
          <cell r="A2680" t="str">
            <v>450 PSI Comnpressor@Launda &amp; Mamauli</v>
          </cell>
          <cell r="B2680" t="str">
            <v/>
          </cell>
        </row>
        <row r="2681">
          <cell r="A2681" t="str">
            <v>LINE CHARGE &amp; METER COST FOR ELECTRICITY</v>
          </cell>
          <cell r="B2681" t="str">
            <v/>
          </cell>
        </row>
        <row r="2682">
          <cell r="A2682" t="str">
            <v>SECURITY DEPOSIT FOR ELECTRICITY</v>
          </cell>
          <cell r="B2682" t="str">
            <v/>
          </cell>
        </row>
        <row r="2683">
          <cell r="A2683" t="str">
            <v>USB PENDRIVE 32 GB</v>
          </cell>
          <cell r="B2683" t="str">
            <v/>
          </cell>
        </row>
        <row r="2684">
          <cell r="A2684" t="str">
            <v>450 PSI Comnpressor@Abdul Wahidganj B-kk</v>
          </cell>
          <cell r="B2684" t="str">
            <v/>
          </cell>
        </row>
        <row r="2685">
          <cell r="A2685" t="str">
            <v>Parts 28%</v>
          </cell>
          <cell r="B2685" t="str">
            <v/>
          </cell>
        </row>
        <row r="2686">
          <cell r="A2686" t="str">
            <v>POWER CONNECTION FOR KUNDA STORE</v>
          </cell>
          <cell r="B2686" t="str">
            <v/>
          </cell>
        </row>
        <row r="2687">
          <cell r="A2687" t="str">
            <v>2001072 /2nd camper services</v>
          </cell>
          <cell r="B2687" t="str">
            <v/>
          </cell>
        </row>
        <row r="2688">
          <cell r="A2688" t="str">
            <v>450PSI@Aaemna jatupur B-Bihar</v>
          </cell>
          <cell r="B2688" t="str">
            <v/>
          </cell>
        </row>
        <row r="2689">
          <cell r="A2689" t="str">
            <v>WATER PURIFIER 15LTR</v>
          </cell>
          <cell r="B2689">
            <v>1300000968</v>
          </cell>
        </row>
        <row r="2690">
          <cell r="A2690" t="str">
            <v>BW @ Aasanava (Sangipur)</v>
          </cell>
          <cell r="B2690" t="str">
            <v/>
          </cell>
        </row>
        <row r="2691">
          <cell r="A2691" t="str">
            <v>PATTI DRINKING  WATER 20 LTR -AUGUST'23</v>
          </cell>
          <cell r="B2691" t="str">
            <v/>
          </cell>
        </row>
        <row r="2692">
          <cell r="A2692" t="str">
            <v>Tube Well @(GP-Asrhi Block Lalganj)</v>
          </cell>
          <cell r="B2692" t="str">
            <v/>
          </cell>
        </row>
        <row r="2693">
          <cell r="A2693" t="str">
            <v>ESR @ 300 KL-14 Mtr @ Bhadausi &amp; Rampur</v>
          </cell>
          <cell r="B2693" t="str">
            <v/>
          </cell>
        </row>
        <row r="2694">
          <cell r="A2694" t="str">
            <v>1000136/SERVICE</v>
          </cell>
          <cell r="B2694" t="str">
            <v/>
          </cell>
        </row>
        <row r="2695">
          <cell r="A2695" t="str">
            <v>CYLINDER KEY O2</v>
          </cell>
          <cell r="B2695">
            <v>200000199</v>
          </cell>
        </row>
        <row r="2696">
          <cell r="A2696" t="str">
            <v>WHITE PAINT 100 ML</v>
          </cell>
          <cell r="B2696">
            <v>200000636</v>
          </cell>
        </row>
        <row r="2697">
          <cell r="A2697" t="str">
            <v>WRITING BRUSH</v>
          </cell>
          <cell r="B2697">
            <v>200000643</v>
          </cell>
        </row>
        <row r="2698">
          <cell r="A2698" t="str">
            <v>YELLOW PAINT 200 ML</v>
          </cell>
          <cell r="B2698">
            <v>200008345</v>
          </cell>
        </row>
        <row r="2699">
          <cell r="A2699" t="str">
            <v>LPG GAS REFILLING FOR MESS</v>
          </cell>
          <cell r="B2699" t="str">
            <v/>
          </cell>
        </row>
        <row r="2700">
          <cell r="A2700" t="str">
            <v>WATER CAN</v>
          </cell>
          <cell r="B2700" t="str">
            <v/>
          </cell>
        </row>
        <row r="2701">
          <cell r="A2701" t="str">
            <v>TW Development @ Bhawanigarh</v>
          </cell>
          <cell r="B2701" t="str">
            <v/>
          </cell>
        </row>
        <row r="2702">
          <cell r="A2702" t="str">
            <v>TW Dev by OP Unit@ Jaitipurkathar (Sdr)</v>
          </cell>
          <cell r="B2702" t="str">
            <v/>
          </cell>
        </row>
        <row r="2703">
          <cell r="A2703" t="str">
            <v>TW,Com,OPunit @Kumbhidiha(Sangipur)</v>
          </cell>
          <cell r="B2703" t="str">
            <v/>
          </cell>
        </row>
        <row r="2704">
          <cell r="A2704" t="str">
            <v>Boundarywall @ Janvamau (Kalakankar)</v>
          </cell>
          <cell r="B2704" t="str">
            <v/>
          </cell>
        </row>
        <row r="2705">
          <cell r="A2705" t="str">
            <v>ERVICE 28%</v>
          </cell>
          <cell r="B2705" t="str">
            <v/>
          </cell>
        </row>
        <row r="2706">
          <cell r="A2706" t="str">
            <v>CARTAGE REFILLING</v>
          </cell>
          <cell r="B2706" t="str">
            <v/>
          </cell>
        </row>
        <row r="2707">
          <cell r="A2707" t="str">
            <v>250 PSI @ Baejalpur B-Aspurdevsra</v>
          </cell>
          <cell r="B2707" t="str">
            <v/>
          </cell>
        </row>
        <row r="2708">
          <cell r="A2708" t="str">
            <v>TW@Pranipur &amp; Mustafabd_Sangipur</v>
          </cell>
          <cell r="B2708" t="str">
            <v/>
          </cell>
        </row>
        <row r="2709">
          <cell r="A2709" t="str">
            <v>TW Dev by 250PSI @ Gobari (Sndw)</v>
          </cell>
          <cell r="B2709" t="str">
            <v/>
          </cell>
        </row>
        <row r="2710">
          <cell r="A2710" t="str">
            <v>450 PSI @ Digaosi B-Rampursangramgarh</v>
          </cell>
          <cell r="B2710" t="str">
            <v/>
          </cell>
        </row>
        <row r="2711">
          <cell r="A2711" t="str">
            <v>TW@Jalalpur (Failed)_Sandvachandrika</v>
          </cell>
          <cell r="B2711" t="str">
            <v/>
          </cell>
        </row>
        <row r="2712">
          <cell r="A2712" t="str">
            <v>2001122 / Bike Servicing</v>
          </cell>
          <cell r="B2712" t="str">
            <v/>
          </cell>
        </row>
        <row r="2713">
          <cell r="A2713" t="str">
            <v>TRAVELLING CHARGES FOR RE-CALIBRATION</v>
          </cell>
          <cell r="B2713" t="str">
            <v/>
          </cell>
        </row>
        <row r="2714">
          <cell r="A2714" t="str">
            <v>Compressor @ Padumpur (Mangraura)</v>
          </cell>
          <cell r="B2714" t="str">
            <v/>
          </cell>
        </row>
        <row r="2715">
          <cell r="A2715" t="str">
            <v>BUCKET IRON</v>
          </cell>
          <cell r="B2715">
            <v>200002359</v>
          </cell>
        </row>
        <row r="2716">
          <cell r="A2716" t="str">
            <v>RADIUM TAPE RED 2''  3M</v>
          </cell>
          <cell r="B2716">
            <v>200028725</v>
          </cell>
        </row>
        <row r="2717">
          <cell r="A2717" t="str">
            <v>TW@Katehati_Sangipur</v>
          </cell>
          <cell r="B2717" t="str">
            <v/>
          </cell>
        </row>
        <row r="2718">
          <cell r="A2718" t="str">
            <v>450 PSI @ Umari Kotila B-Bihar</v>
          </cell>
          <cell r="B2718" t="str">
            <v/>
          </cell>
        </row>
        <row r="2719">
          <cell r="A2719" t="str">
            <v>182/SPARE PARTS</v>
          </cell>
          <cell r="B2719" t="str">
            <v/>
          </cell>
        </row>
        <row r="2720">
          <cell r="A2720" t="str">
            <v>250 PSI Comnpressor@Padarijabar B-Bbd</v>
          </cell>
          <cell r="B2720" t="str">
            <v/>
          </cell>
        </row>
        <row r="2721">
          <cell r="A2721" t="str">
            <v>HYDRAULIC PIPE</v>
          </cell>
          <cell r="B2721" t="str">
            <v/>
          </cell>
        </row>
        <row r="2722">
          <cell r="A2722" t="str">
            <v>TRACTROR &amp; TRACTOR TRALLY CHARGES</v>
          </cell>
          <cell r="B2722" t="str">
            <v/>
          </cell>
        </row>
        <row r="2723">
          <cell r="A2723" t="str">
            <v>TW Dev by 250PSI@ Bhadausi &amp;Rampur Praan</v>
          </cell>
          <cell r="B2723" t="str">
            <v/>
          </cell>
        </row>
        <row r="2724">
          <cell r="A2724" t="str">
            <v>CLEANING MATERIAL FOR GUEST HOUSE</v>
          </cell>
          <cell r="B2724" t="str">
            <v/>
          </cell>
        </row>
        <row r="2725">
          <cell r="A2725" t="str">
            <v>TW@Bansi _Sandwachadrika</v>
          </cell>
          <cell r="B2725" t="str">
            <v/>
          </cell>
        </row>
        <row r="2726">
          <cell r="A2726" t="str">
            <v>450 PSI @ Pure jodha B-Rampursangramgarh</v>
          </cell>
          <cell r="B2726" t="str">
            <v/>
          </cell>
        </row>
        <row r="2727">
          <cell r="A2727">
            <v>0.18</v>
          </cell>
          <cell r="B2727" t="str">
            <v/>
          </cell>
        </row>
        <row r="2728">
          <cell r="A2728" t="str">
            <v>TRANSPORTING CHARGES OF TMT STEEL 20 MM</v>
          </cell>
          <cell r="B2728" t="str">
            <v/>
          </cell>
        </row>
        <row r="2729">
          <cell r="A2729" t="str">
            <v>250 PSI Comnpressor@Gangapat B-BBD</v>
          </cell>
          <cell r="B2729" t="str">
            <v/>
          </cell>
        </row>
        <row r="2730">
          <cell r="A2730" t="str">
            <v>Tubewell@ Deuma Poorb (Sgpr Blck) Failed</v>
          </cell>
          <cell r="B2730" t="str">
            <v/>
          </cell>
        </row>
        <row r="2731">
          <cell r="A2731" t="str">
            <v>276/SPARE</v>
          </cell>
          <cell r="B2731" t="str">
            <v/>
          </cell>
        </row>
        <row r="2732">
          <cell r="A2732" t="str">
            <v>450 PSI @ Batauli B-Rampursangramgarh</v>
          </cell>
          <cell r="B2732" t="str">
            <v/>
          </cell>
        </row>
        <row r="2733">
          <cell r="A2733" t="str">
            <v>FOR TRIPARTIK AGRREMENT</v>
          </cell>
          <cell r="B2733" t="str">
            <v/>
          </cell>
        </row>
        <row r="2734">
          <cell r="A2734" t="str">
            <v>SUPPLY OF TONER/INK &amp; SPARES</v>
          </cell>
          <cell r="B2734" t="str">
            <v/>
          </cell>
        </row>
        <row r="2735">
          <cell r="A2735" t="str">
            <v>Tubewell @ Bewali (Sang Blck)</v>
          </cell>
          <cell r="B2735" t="str">
            <v/>
          </cell>
        </row>
        <row r="2736">
          <cell r="A2736" t="str">
            <v>450 PSI @ Bahorikpur B-Babaganj</v>
          </cell>
          <cell r="B2736" t="str">
            <v/>
          </cell>
        </row>
        <row r="2737">
          <cell r="A2737" t="str">
            <v>STEEL TABLE 4FT X 2FT</v>
          </cell>
          <cell r="B2737">
            <v>1300000038</v>
          </cell>
        </row>
        <row r="2738">
          <cell r="A2738" t="str">
            <v>Tubewell Work at Binaeka (Aasp-BLCK)</v>
          </cell>
          <cell r="B2738" t="str">
            <v/>
          </cell>
        </row>
        <row r="2739">
          <cell r="A2739" t="str">
            <v>TW Dev by 250PSI @ Jaitipurkathar (Sadar</v>
          </cell>
          <cell r="B2739" t="str">
            <v/>
          </cell>
        </row>
        <row r="2740">
          <cell r="A2740" t="str">
            <v>TRANSPORTING CHARGES OF 150MM PLAIN PIPE</v>
          </cell>
          <cell r="B2740" t="str">
            <v/>
          </cell>
        </row>
        <row r="2741">
          <cell r="A2741" t="str">
            <v>ENGINE OIL AND GEAR OIL</v>
          </cell>
          <cell r="B2741" t="str">
            <v/>
          </cell>
        </row>
        <row r="2742">
          <cell r="A2742" t="str">
            <v>Tube well @ Puraeli Makhdumpur(Babaganj)</v>
          </cell>
          <cell r="B2742" t="str">
            <v/>
          </cell>
        </row>
        <row r="2743">
          <cell r="A2743" t="str">
            <v>250 PSI @ Piprikhalsa B-Bababelkarnathdh</v>
          </cell>
          <cell r="B2743" t="str">
            <v/>
          </cell>
        </row>
        <row r="2744">
          <cell r="A2744" t="str">
            <v>CABLE TIE  6" (WHITE) IN PAC</v>
          </cell>
          <cell r="B2744">
            <v>200000136</v>
          </cell>
        </row>
        <row r="2745">
          <cell r="A2745" t="str">
            <v>G.I MEASURING JAR 5LTR</v>
          </cell>
          <cell r="B2745">
            <v>200020938</v>
          </cell>
        </row>
        <row r="2746">
          <cell r="A2746" t="str">
            <v>FOR DIESEL SHIFTING WORK</v>
          </cell>
          <cell r="B2746" t="str">
            <v/>
          </cell>
        </row>
        <row r="2747">
          <cell r="A2747" t="str">
            <v>Compressor@Jaichandrapur&amp;Muraini(Babagan</v>
          </cell>
          <cell r="B2747" t="str">
            <v/>
          </cell>
        </row>
        <row r="2748">
          <cell r="A2748" t="str">
            <v>TW@Kumbhidiha (Failed)_Sangipur</v>
          </cell>
          <cell r="B2748" t="str">
            <v/>
          </cell>
        </row>
        <row r="2749">
          <cell r="A2749" t="str">
            <v>Tube well @ Jaichandrapur&amp;Muraini(Babagj</v>
          </cell>
          <cell r="B2749" t="str">
            <v/>
          </cell>
        </row>
        <row r="2750">
          <cell r="A2750" t="str">
            <v>COMPUTER REPAIR WORK &amp; MAINTENANCE</v>
          </cell>
          <cell r="B2750" t="str">
            <v/>
          </cell>
        </row>
        <row r="2751">
          <cell r="A2751" t="str">
            <v>2001116/ REPAIR AND MAINTANNACE</v>
          </cell>
          <cell r="B2751" t="str">
            <v/>
          </cell>
        </row>
        <row r="2752">
          <cell r="A2752" t="str">
            <v>Tubewell @ Khanipur (Sang Blck)</v>
          </cell>
          <cell r="B2752" t="str">
            <v/>
          </cell>
        </row>
        <row r="2753">
          <cell r="A2753" t="str">
            <v>RADIACTOR SERVICING WORK</v>
          </cell>
          <cell r="B2753" t="str">
            <v/>
          </cell>
        </row>
        <row r="2754">
          <cell r="A2754" t="str">
            <v>BW @ Jajupur (Kalakankar)</v>
          </cell>
          <cell r="B2754" t="str">
            <v/>
          </cell>
        </row>
        <row r="2755">
          <cell r="A2755" t="str">
            <v>250 PSI @ Indilpur B-Sangipur</v>
          </cell>
          <cell r="B2755" t="str">
            <v/>
          </cell>
        </row>
        <row r="2756">
          <cell r="A2756" t="str">
            <v>2001092 / Bike Servicing</v>
          </cell>
          <cell r="B2756" t="str">
            <v/>
          </cell>
        </row>
        <row r="2757">
          <cell r="A2757" t="str">
            <v>Tubewell Work at Hardoi (Mangraura-BLCK)</v>
          </cell>
          <cell r="B2757" t="str">
            <v/>
          </cell>
        </row>
        <row r="2758">
          <cell r="A2758" t="str">
            <v>TW @ Bahlolpur &amp; Bhilampur (Sadar)</v>
          </cell>
          <cell r="B2758" t="str">
            <v/>
          </cell>
        </row>
        <row r="2759">
          <cell r="A2759" t="str">
            <v>TW WORK@Naubasta,B-Kunda</v>
          </cell>
          <cell r="B2759" t="str">
            <v/>
          </cell>
        </row>
        <row r="2760">
          <cell r="A2760" t="str">
            <v>SAFETY SHOE 10" FS-05 (KARAM MAKE)</v>
          </cell>
          <cell r="B2760">
            <v>200008263</v>
          </cell>
        </row>
        <row r="2761">
          <cell r="A2761" t="str">
            <v>SAFETY SHOE 9" FS-01 (KARAM MAKE)</v>
          </cell>
          <cell r="B2761">
            <v>200032436</v>
          </cell>
        </row>
        <row r="2762">
          <cell r="A2762" t="str">
            <v>BW @ Bramhauli (Kalakankar)</v>
          </cell>
          <cell r="B2762" t="str">
            <v/>
          </cell>
        </row>
        <row r="2763">
          <cell r="A2763" t="str">
            <v>450 PSI Comnpressor@MalakrajakpurB-Ku</v>
          </cell>
          <cell r="B2763" t="str">
            <v/>
          </cell>
        </row>
        <row r="2764">
          <cell r="A2764" t="str">
            <v>TRANSPORTING CHARGES OF 300MM PLAIN PIPE</v>
          </cell>
          <cell r="B2764" t="str">
            <v/>
          </cell>
        </row>
        <row r="2765">
          <cell r="A2765" t="str">
            <v>NUTS AND BOLTS</v>
          </cell>
          <cell r="B2765" t="str">
            <v/>
          </cell>
        </row>
        <row r="2766">
          <cell r="A2766" t="str">
            <v>CLEANING FOR GUEST HOUS</v>
          </cell>
          <cell r="B2766" t="str">
            <v/>
          </cell>
        </row>
        <row r="2767">
          <cell r="A2767" t="str">
            <v>WEIGHMENT CHARGES FOR PEA GRAVEL &amp; TMT</v>
          </cell>
          <cell r="B2767" t="str">
            <v/>
          </cell>
        </row>
        <row r="2768">
          <cell r="A2768" t="str">
            <v>LED SMART TV 50"</v>
          </cell>
          <cell r="B2768">
            <v>1300001542</v>
          </cell>
        </row>
        <row r="2769">
          <cell r="A2769" t="str">
            <v>450 PSI @ Manar &amp; Ranimau B-Kalakankar</v>
          </cell>
          <cell r="B2769" t="str">
            <v/>
          </cell>
        </row>
        <row r="2770">
          <cell r="A2770" t="str">
            <v>Pipeline Works @ Binaeka (Aaspuedevsara)</v>
          </cell>
          <cell r="B2770" t="str">
            <v/>
          </cell>
        </row>
        <row r="2771">
          <cell r="A2771" t="str">
            <v>TW @ Gode (sadar)</v>
          </cell>
          <cell r="B2771" t="str">
            <v/>
          </cell>
        </row>
        <row r="2772">
          <cell r="A2772" t="str">
            <v>TW @ Kandarau (Kalakankar)</v>
          </cell>
          <cell r="B2772" t="str">
            <v/>
          </cell>
        </row>
        <row r="2773">
          <cell r="A2773" t="str">
            <v>2000384 / Bike Servicing</v>
          </cell>
          <cell r="B2773" t="str">
            <v/>
          </cell>
        </row>
        <row r="2774">
          <cell r="A2774" t="str">
            <v>REAR RIM</v>
          </cell>
          <cell r="B2774" t="str">
            <v/>
          </cell>
        </row>
        <row r="2775">
          <cell r="A2775" t="str">
            <v>TRANSPORTING CHARGES OF PIPES 150&amp;200 MM</v>
          </cell>
          <cell r="B2775" t="str">
            <v/>
          </cell>
        </row>
        <row r="2776">
          <cell r="A2776" t="str">
            <v>450 PSI Comnpressor@Pritampur B-Babaganj</v>
          </cell>
          <cell r="B2776" t="str">
            <v/>
          </cell>
        </row>
        <row r="2777">
          <cell r="A2777" t="str">
            <v>TW @ Keravidha (Kalakankar)</v>
          </cell>
          <cell r="B2777" t="str">
            <v/>
          </cell>
        </row>
        <row r="2778">
          <cell r="A2778" t="str">
            <v>Tube well @ Diha Balai (Babaganj)</v>
          </cell>
          <cell r="B2778" t="str">
            <v/>
          </cell>
        </row>
        <row r="2779">
          <cell r="A2779" t="str">
            <v>TW @ Khbhor (Bababelkarnathdham)</v>
          </cell>
          <cell r="B2779" t="str">
            <v/>
          </cell>
        </row>
        <row r="2780">
          <cell r="A2780" t="str">
            <v>450 PSI Comnpressor@Kuda B-Bihar</v>
          </cell>
          <cell r="B2780" t="str">
            <v/>
          </cell>
        </row>
        <row r="2781">
          <cell r="A2781" t="str">
            <v>OFFICE ALMIRAH REPAIRING &amp; MAINTENANCE</v>
          </cell>
          <cell r="B2781" t="str">
            <v/>
          </cell>
        </row>
        <row r="2782">
          <cell r="A2782" t="str">
            <v>INVERTER 1050W BATTERY 12V 150 AH</v>
          </cell>
          <cell r="B2782">
            <v>1300000486</v>
          </cell>
        </row>
        <row r="2783">
          <cell r="A2783" t="str">
            <v>SWEET FOR NEW YEAR</v>
          </cell>
          <cell r="B2783" t="str">
            <v/>
          </cell>
        </row>
        <row r="2784">
          <cell r="A2784" t="str">
            <v>Pump House @ Jaitpurkathar (Sadar)</v>
          </cell>
          <cell r="B2784" t="str">
            <v/>
          </cell>
        </row>
        <row r="2785">
          <cell r="A2785" t="str">
            <v>2001073 / 1st Tractor Servicing</v>
          </cell>
          <cell r="B2785" t="str">
            <v/>
          </cell>
        </row>
        <row r="2786">
          <cell r="A2786" t="str">
            <v>WORKSHOP TOOLS</v>
          </cell>
          <cell r="B2786" t="str">
            <v/>
          </cell>
        </row>
        <row r="2787">
          <cell r="A2787" t="str">
            <v>Compressor @ Barna TW-1 &amp; 2 (Bihar)</v>
          </cell>
          <cell r="B2787" t="str">
            <v/>
          </cell>
        </row>
        <row r="2788">
          <cell r="A2788" t="str">
            <v>Tube well @ Banemau Uparhar (Kunda)</v>
          </cell>
          <cell r="B2788" t="str">
            <v/>
          </cell>
        </row>
        <row r="2789">
          <cell r="A2789" t="str">
            <v>450 PSI Comnpressor@Saja B-Kunda</v>
          </cell>
          <cell r="B2789" t="str">
            <v/>
          </cell>
        </row>
        <row r="2790">
          <cell r="A2790" t="str">
            <v>Pipe Line Works in Deuma Poorab</v>
          </cell>
          <cell r="B2790" t="str">
            <v/>
          </cell>
        </row>
        <row r="2791">
          <cell r="A2791" t="str">
            <v>Tubewell Work at Pure Parameshwar(Sandw)</v>
          </cell>
          <cell r="B2791" t="str">
            <v/>
          </cell>
        </row>
        <row r="2792">
          <cell r="A2792" t="str">
            <v>CONTAINER 20FT OFFICE</v>
          </cell>
          <cell r="B2792">
            <v>1300000479</v>
          </cell>
        </row>
        <row r="2793">
          <cell r="A2793" t="str">
            <v>Pipe Line Works in Pinjari</v>
          </cell>
          <cell r="B2793" t="str">
            <v/>
          </cell>
        </row>
        <row r="2794">
          <cell r="A2794" t="str">
            <v>Tubewell @ Keravidha (Kalakakankar Blck)</v>
          </cell>
          <cell r="B2794" t="str">
            <v/>
          </cell>
        </row>
        <row r="2795">
          <cell r="A2795" t="str">
            <v>FOOD EXPENSES</v>
          </cell>
          <cell r="B2795" t="str">
            <v/>
          </cell>
        </row>
        <row r="2796">
          <cell r="A2796" t="str">
            <v>MCCB 4 POLE 100AMPS L&amp;T MAKE</v>
          </cell>
          <cell r="B2796">
            <v>200011332</v>
          </cell>
        </row>
        <row r="2797">
          <cell r="A2797" t="str">
            <v>Compressor @ Rangardh Raela&amp;Saray(Lalgan</v>
          </cell>
          <cell r="B2797" t="str">
            <v/>
          </cell>
        </row>
        <row r="2798">
          <cell r="A2798" t="str">
            <v>Pipe Line Works in Bewali</v>
          </cell>
          <cell r="B2798" t="str">
            <v/>
          </cell>
        </row>
        <row r="2799">
          <cell r="A2799" t="str">
            <v>CONTAINER 40FT OFFICE</v>
          </cell>
          <cell r="B2799">
            <v>1300000478</v>
          </cell>
        </row>
        <row r="2800">
          <cell r="A2800" t="str">
            <v>Pipe Line Works in Utras</v>
          </cell>
          <cell r="B2800" t="str">
            <v/>
          </cell>
        </row>
        <row r="2801">
          <cell r="A2801" t="str">
            <v>2001107 / Bike Servicing</v>
          </cell>
          <cell r="B2801" t="str">
            <v/>
          </cell>
        </row>
        <row r="2802">
          <cell r="A2802" t="str">
            <v>BW @ Charaeya &amp; Asudi (Patti)</v>
          </cell>
          <cell r="B2802" t="str">
            <v/>
          </cell>
        </row>
        <row r="2803">
          <cell r="A2803" t="str">
            <v>Pipe Line Works in Pranpur</v>
          </cell>
          <cell r="B2803" t="str">
            <v/>
          </cell>
        </row>
        <row r="2804">
          <cell r="A2804" t="str">
            <v>200116 / TRANCHER HOUSING WELDING WORK</v>
          </cell>
          <cell r="B2804" t="str">
            <v/>
          </cell>
        </row>
        <row r="2805">
          <cell r="A2805" t="str">
            <v>1000082 / jcb new rear tyres</v>
          </cell>
          <cell r="B2805" t="str">
            <v/>
          </cell>
        </row>
        <row r="2806">
          <cell r="A2806" t="str">
            <v>SELF STATER,ALTANATOR REPAIR FOR THE HYD</v>
          </cell>
          <cell r="B2806" t="str">
            <v/>
          </cell>
        </row>
        <row r="2807">
          <cell r="A2807" t="str">
            <v>PLANT SERVICE ENGINEER</v>
          </cell>
          <cell r="B2807" t="str">
            <v/>
          </cell>
        </row>
        <row r="2808">
          <cell r="A2808" t="str">
            <v>Compressor @ Kanava  (Babaganj)</v>
          </cell>
          <cell r="B2808" t="str">
            <v/>
          </cell>
        </row>
        <row r="2809">
          <cell r="A2809" t="str">
            <v>Pipe Line Works in Jaichandrapur</v>
          </cell>
          <cell r="B2809" t="str">
            <v/>
          </cell>
        </row>
        <row r="2810">
          <cell r="A2810" t="str">
            <v>TRANSPORT CHARG OF QC LAB MATERIAL</v>
          </cell>
          <cell r="B2810" t="str">
            <v/>
          </cell>
        </row>
        <row r="2811">
          <cell r="A2811" t="str">
            <v>ESR upto PCC @ Umari Kotaili  (Bihar)</v>
          </cell>
          <cell r="B2811" t="str">
            <v/>
          </cell>
        </row>
        <row r="2812">
          <cell r="A2812" t="str">
            <v>Boundary Wall Works @ Jaitipurkathar</v>
          </cell>
          <cell r="B2812" t="str">
            <v/>
          </cell>
        </row>
        <row r="2813">
          <cell r="A2813" t="str">
            <v>2000994/ Bike Servicing</v>
          </cell>
          <cell r="B2813" t="str">
            <v/>
          </cell>
        </row>
        <row r="2814">
          <cell r="A2814" t="str">
            <v>2001071 / camper Servicing</v>
          </cell>
          <cell r="B2814" t="str">
            <v/>
          </cell>
        </row>
        <row r="2815">
          <cell r="A2815" t="str">
            <v>Pipe Line Works in Muraini</v>
          </cell>
          <cell r="B2815" t="str">
            <v/>
          </cell>
        </row>
        <row r="2816">
          <cell r="A2816" t="str">
            <v>OP Unit @ Bhavranpur (Patti )</v>
          </cell>
          <cell r="B2816" t="str">
            <v/>
          </cell>
        </row>
        <row r="2817">
          <cell r="A2817" t="str">
            <v>450 PSI Comnpressor@Alipur(Rmpsng)</v>
          </cell>
          <cell r="B2817" t="str">
            <v/>
          </cell>
        </row>
        <row r="2818">
          <cell r="A2818" t="str">
            <v>OFFICE GROCERY</v>
          </cell>
          <cell r="B2818" t="str">
            <v/>
          </cell>
        </row>
        <row r="2819">
          <cell r="A2819" t="str">
            <v>ESR upto PCC @ Barna (Bihar)</v>
          </cell>
          <cell r="B2819" t="str">
            <v/>
          </cell>
        </row>
        <row r="2820">
          <cell r="A2820" t="str">
            <v>Pipe Line Works in Goi</v>
          </cell>
          <cell r="B2820" t="str">
            <v/>
          </cell>
        </row>
        <row r="2821">
          <cell r="A2821" t="str">
            <v>HYDRA REAR AXLE WELDING WORK</v>
          </cell>
          <cell r="B2821" t="str">
            <v/>
          </cell>
        </row>
        <row r="2822">
          <cell r="A2822" t="str">
            <v>TRANSIT MIXER REPAIRING WORK</v>
          </cell>
          <cell r="B2822" t="str">
            <v/>
          </cell>
        </row>
        <row r="2823">
          <cell r="A2823" t="str">
            <v>VEHICLE HIRE FOR V.S. RAO</v>
          </cell>
          <cell r="B2823" t="str">
            <v/>
          </cell>
        </row>
        <row r="2824">
          <cell r="A2824" t="str">
            <v>Tubewell Work at Parahamidpur-Sandw BLCK</v>
          </cell>
          <cell r="B2824" t="str">
            <v/>
          </cell>
        </row>
        <row r="2825">
          <cell r="A2825" t="str">
            <v>OP unit @RampurBela TW-1 &amp;2_Patti</v>
          </cell>
          <cell r="B2825" t="str">
            <v/>
          </cell>
        </row>
        <row r="2826">
          <cell r="A2826" t="str">
            <v>PATTI MESS PURPOSE</v>
          </cell>
          <cell r="B2826" t="str">
            <v/>
          </cell>
        </row>
        <row r="2827">
          <cell r="A2827" t="str">
            <v>Pipe Line Works in Sarua</v>
          </cell>
          <cell r="B2827" t="str">
            <v/>
          </cell>
        </row>
        <row r="2828">
          <cell r="A2828" t="str">
            <v>BIKE REPAIR MP 04 QH 3396</v>
          </cell>
          <cell r="B2828" t="str">
            <v/>
          </cell>
        </row>
        <row r="2829">
          <cell r="A2829" t="str">
            <v>WEIGHMENT CHARGES FOR PEA GRAVEL</v>
          </cell>
          <cell r="B2829" t="str">
            <v/>
          </cell>
        </row>
        <row r="2830">
          <cell r="A2830" t="str">
            <v>VEHICLE HIRE FOR CLIENT</v>
          </cell>
          <cell r="B2830" t="str">
            <v/>
          </cell>
        </row>
        <row r="2831">
          <cell r="A2831" t="str">
            <v>ESR @ Chakerhi &amp; Nevada Kalan (Rampursan</v>
          </cell>
          <cell r="B2831" t="str">
            <v/>
          </cell>
        </row>
        <row r="2832">
          <cell r="A2832" t="str">
            <v>ESR @ ChaukhandiPureAnti (sadar)</v>
          </cell>
          <cell r="B2832" t="str">
            <v/>
          </cell>
        </row>
        <row r="2833">
          <cell r="A2833" t="str">
            <v>GUEST HOUSE MATERIAL</v>
          </cell>
          <cell r="B2833" t="str">
            <v/>
          </cell>
        </row>
        <row r="2834">
          <cell r="A2834" t="str">
            <v>2001103 / Bike Servicing</v>
          </cell>
          <cell r="B2834" t="str">
            <v/>
          </cell>
        </row>
        <row r="2835">
          <cell r="A2835" t="str">
            <v>Pipe Line works in Gadiyan &amp; Sukulpur</v>
          </cell>
          <cell r="B2835" t="str">
            <v/>
          </cell>
        </row>
        <row r="2836">
          <cell r="A2836" t="str">
            <v>3RD NEW JCB FITNESS ARI CHARGE</v>
          </cell>
          <cell r="B2836" t="str">
            <v/>
          </cell>
        </row>
        <row r="2837">
          <cell r="A2837" t="str">
            <v>5000104 / HYDRA REPAIR</v>
          </cell>
          <cell r="B2837" t="str">
            <v/>
          </cell>
        </row>
        <row r="2838">
          <cell r="A2838" t="str">
            <v>OP unit @Charaeya&amp;Asudi</v>
          </cell>
          <cell r="B2838" t="str">
            <v/>
          </cell>
        </row>
        <row r="2839">
          <cell r="A2839" t="str">
            <v>WOODEN SLEEPERS 6" X  6" X 5 FT</v>
          </cell>
          <cell r="B2839">
            <v>800001795</v>
          </cell>
        </row>
        <row r="2840">
          <cell r="A2840" t="str">
            <v>Pipe Line works in Nevadakala &amp; Dekahi</v>
          </cell>
          <cell r="B2840" t="str">
            <v/>
          </cell>
        </row>
        <row r="2841">
          <cell r="A2841" t="str">
            <v>FOODING FOR EX STAFF</v>
          </cell>
          <cell r="B2841" t="str">
            <v/>
          </cell>
        </row>
        <row r="2842">
          <cell r="A2842" t="str">
            <v>ESR @ Kohraov (Patti)</v>
          </cell>
          <cell r="B2842" t="str">
            <v/>
          </cell>
        </row>
        <row r="2843">
          <cell r="A2843" t="str">
            <v>OP unit @Kherapurechemi&amp;Purebasantray</v>
          </cell>
          <cell r="B2843" t="str">
            <v/>
          </cell>
        </row>
        <row r="2844">
          <cell r="A2844" t="str">
            <v>SHIFTING OF HOUSE HOLD MATERIAL</v>
          </cell>
          <cell r="B2844" t="str">
            <v/>
          </cell>
        </row>
        <row r="2845">
          <cell r="A2845" t="str">
            <v>3000303 / COMPRESSOR PIPE WELDING</v>
          </cell>
          <cell r="B2845" t="str">
            <v/>
          </cell>
        </row>
        <row r="2846">
          <cell r="A2846" t="str">
            <v>HIRING OF 7.5 AND 15 KVA DG SETS</v>
          </cell>
          <cell r="B2846" t="str">
            <v/>
          </cell>
        </row>
        <row r="2847">
          <cell r="A2847" t="str">
            <v>Pipeline @ Keravdiha(Kalakankar)</v>
          </cell>
          <cell r="B2847" t="str">
            <v/>
          </cell>
        </row>
        <row r="2848">
          <cell r="A2848" t="str">
            <v>ESR @ Batauli (Rampursangramgarh</v>
          </cell>
          <cell r="B2848" t="str">
            <v/>
          </cell>
        </row>
        <row r="2849">
          <cell r="A2849" t="str">
            <v>WOOD WORK PARTICIAN WORK</v>
          </cell>
          <cell r="B2849" t="str">
            <v/>
          </cell>
        </row>
        <row r="2850">
          <cell r="A2850" t="str">
            <v>TRANSPORTING CHARGES OF 300 SLOTTED PIPE</v>
          </cell>
          <cell r="B2850" t="str">
            <v/>
          </cell>
        </row>
        <row r="2851">
          <cell r="A2851" t="str">
            <v>CLIENT ENTERTAINTMENT</v>
          </cell>
          <cell r="B2851" t="str">
            <v/>
          </cell>
        </row>
        <row r="2852">
          <cell r="A2852" t="str">
            <v>TRANSPORTING CHARGES OF CEMENT</v>
          </cell>
          <cell r="B2852" t="str">
            <v/>
          </cell>
        </row>
        <row r="2853">
          <cell r="A2853" t="str">
            <v>MS FLANGES 150MM</v>
          </cell>
          <cell r="B2853">
            <v>200021733</v>
          </cell>
        </row>
        <row r="2854">
          <cell r="A2854" t="str">
            <v>Borewell in Amava &amp; Semra</v>
          </cell>
          <cell r="B2854" t="str">
            <v/>
          </cell>
        </row>
        <row r="2855">
          <cell r="A2855" t="str">
            <v>M.S PIPE 40 NB IN EA</v>
          </cell>
          <cell r="B2855">
            <v>800001365</v>
          </cell>
        </row>
        <row r="2856">
          <cell r="A2856" t="str">
            <v>TRANSPORTING CHARGES OF 200MM PLAIN PIPE</v>
          </cell>
          <cell r="B2856" t="str">
            <v/>
          </cell>
        </row>
        <row r="2857">
          <cell r="A2857" t="str">
            <v>OP Unit @ Malaak B-Mangraura</v>
          </cell>
          <cell r="B2857" t="str">
            <v/>
          </cell>
        </row>
        <row r="2858">
          <cell r="A2858" t="str">
            <v>Manpower Supply for the Month of May 23</v>
          </cell>
          <cell r="B2858" t="str">
            <v/>
          </cell>
        </row>
        <row r="2859">
          <cell r="A2859" t="str">
            <v>PRINTING &amp; STATIONAR</v>
          </cell>
          <cell r="B2859" t="str">
            <v/>
          </cell>
        </row>
        <row r="2860">
          <cell r="A2860" t="str">
            <v>TRANSPORTING CHARGES OF MS &amp; GI PIPES</v>
          </cell>
          <cell r="B2860" t="str">
            <v/>
          </cell>
        </row>
        <row r="2861">
          <cell r="A2861" t="str">
            <v>TROLLY PRESSOR WORK</v>
          </cell>
          <cell r="B2861" t="str">
            <v/>
          </cell>
        </row>
        <row r="2862">
          <cell r="A2862" t="str">
            <v>Erection of MMS DCDB LA Civil</v>
          </cell>
          <cell r="B2862" t="str">
            <v/>
          </cell>
        </row>
        <row r="2863">
          <cell r="A2863" t="str">
            <v>PRINTINT &amp; STATIONERY</v>
          </cell>
          <cell r="B2863" t="str">
            <v/>
          </cell>
        </row>
        <row r="2864">
          <cell r="A2864" t="str">
            <v>SHIFTING OF 125 KVA DG SET</v>
          </cell>
          <cell r="B2864" t="str">
            <v/>
          </cell>
        </row>
        <row r="2865">
          <cell r="A2865" t="str">
            <v>TRANSPORTING CHARGES OF GI PIPES 1" X 6M</v>
          </cell>
          <cell r="B2865" t="str">
            <v/>
          </cell>
        </row>
        <row r="2866">
          <cell r="A2866" t="str">
            <v>TYRE WITH TUBE FOR BIKES</v>
          </cell>
          <cell r="B2866" t="str">
            <v/>
          </cell>
        </row>
        <row r="2867">
          <cell r="A2867" t="str">
            <v>PIPING WORKS @ Shrinathpur,B- Bababelkar</v>
          </cell>
          <cell r="B2867" t="str">
            <v/>
          </cell>
        </row>
        <row r="2868">
          <cell r="A2868" t="str">
            <v>FOR CCTV CAMERAS</v>
          </cell>
          <cell r="B2868" t="str">
            <v/>
          </cell>
        </row>
        <row r="2869">
          <cell r="A2869" t="str">
            <v>RED BRICKS</v>
          </cell>
          <cell r="B2869">
            <v>200014040</v>
          </cell>
        </row>
        <row r="2870">
          <cell r="A2870" t="str">
            <v>113 / REPAIR AND MAINTANANCE</v>
          </cell>
          <cell r="B2870" t="str">
            <v/>
          </cell>
        </row>
        <row r="2871">
          <cell r="A2871" t="str">
            <v>Fencing Works at Patti Stock Yard -2</v>
          </cell>
          <cell r="B2871" t="str">
            <v/>
          </cell>
        </row>
        <row r="2872">
          <cell r="A2872" t="str">
            <v>Compressor @ Raikashipur (Babaganj)</v>
          </cell>
          <cell r="B2872" t="str">
            <v/>
          </cell>
        </row>
        <row r="2873">
          <cell r="A2873" t="str">
            <v>Compressor @ Ramaipur (Babaganj)</v>
          </cell>
          <cell r="B2873" t="str">
            <v/>
          </cell>
        </row>
        <row r="2874">
          <cell r="A2874" t="str">
            <v>CAMPER REPARING</v>
          </cell>
          <cell r="B2874" t="str">
            <v/>
          </cell>
        </row>
        <row r="2875">
          <cell r="A2875" t="str">
            <v>MS COLUM SET 500 MM X 1250MM</v>
          </cell>
          <cell r="B2875">
            <v>200034912</v>
          </cell>
        </row>
        <row r="2876">
          <cell r="A2876" t="str">
            <v>MS JUNCTION SET 500MM X 900MM</v>
          </cell>
          <cell r="B2876">
            <v>200034913</v>
          </cell>
        </row>
        <row r="2877">
          <cell r="A2877" t="str">
            <v>MS SHUTTERING PLATE 600MM X 1000MM</v>
          </cell>
          <cell r="B2877">
            <v>200034914</v>
          </cell>
        </row>
        <row r="2878">
          <cell r="A2878" t="str">
            <v>MS SHUTTERING PLATE 600MM X 1250MM</v>
          </cell>
          <cell r="B2878">
            <v>200034915</v>
          </cell>
        </row>
        <row r="2879">
          <cell r="A2879" t="str">
            <v>MS COLUM SET 400 MM X 1250MM</v>
          </cell>
          <cell r="B2879">
            <v>200034916</v>
          </cell>
        </row>
        <row r="2880">
          <cell r="A2880" t="str">
            <v>MS JUNCTION SET 400MM X 900MM</v>
          </cell>
          <cell r="B2880">
            <v>200034917</v>
          </cell>
        </row>
        <row r="2881">
          <cell r="A2881" t="str">
            <v>MS COLUM SET 450 MM X 1250MM</v>
          </cell>
          <cell r="B2881">
            <v>200034918</v>
          </cell>
        </row>
        <row r="2882">
          <cell r="A2882" t="str">
            <v>Pipeline@Bakol &amp; Arjun Ateru-Babaganj</v>
          </cell>
          <cell r="B2882" t="str">
            <v/>
          </cell>
        </row>
        <row r="2883">
          <cell r="A2883" t="str">
            <v>2000384/BIKE REPAIR WORK 28%</v>
          </cell>
          <cell r="B2883" t="str">
            <v/>
          </cell>
        </row>
        <row r="2884">
          <cell r="A2884" t="str">
            <v>Boundary Wall @ Umari Bujurg(Bihar)</v>
          </cell>
          <cell r="B2884" t="str">
            <v/>
          </cell>
        </row>
        <row r="2885">
          <cell r="A2885" t="str">
            <v>2000384/BIKE REPAIR WORK</v>
          </cell>
          <cell r="B2885" t="str">
            <v/>
          </cell>
        </row>
        <row r="2886">
          <cell r="A2886" t="str">
            <v>Pipe Line Works in Sarpachat</v>
          </cell>
          <cell r="B2886" t="str">
            <v/>
          </cell>
        </row>
        <row r="2887">
          <cell r="A2887" t="str">
            <v>METALIC PLUG 5PIN 63AMPS 440V</v>
          </cell>
          <cell r="B2887">
            <v>200003676</v>
          </cell>
        </row>
        <row r="2888">
          <cell r="A2888" t="str">
            <v>TOOL BAG(SMALL)</v>
          </cell>
          <cell r="B2888">
            <v>200004340</v>
          </cell>
        </row>
        <row r="2889">
          <cell r="A2889" t="str">
            <v>RCCB 63 AMP 4 POLE  30MA WITH ENCLOSER</v>
          </cell>
          <cell r="B2889">
            <v>200008275</v>
          </cell>
        </row>
        <row r="2890">
          <cell r="A2890" t="str">
            <v>METALIC SOCKET 5 PIN 63 AMPS</v>
          </cell>
          <cell r="B2890">
            <v>200010651</v>
          </cell>
        </row>
        <row r="2891">
          <cell r="A2891" t="str">
            <v>ACE F170 - 17TON HYDRA</v>
          </cell>
          <cell r="B2891">
            <v>1400000346</v>
          </cell>
        </row>
        <row r="2892">
          <cell r="A2892" t="str">
            <v>OP Unit @ Bhaesana (Babaganj)</v>
          </cell>
          <cell r="B2892" t="str">
            <v/>
          </cell>
        </row>
        <row r="2893">
          <cell r="A2893" t="str">
            <v>Pipe Line Works in Dandupur Daulat</v>
          </cell>
          <cell r="B2893" t="str">
            <v/>
          </cell>
        </row>
        <row r="2894">
          <cell r="A2894" t="str">
            <v>CUT OUT  100AMP</v>
          </cell>
          <cell r="B2894">
            <v>200035224</v>
          </cell>
        </row>
        <row r="2895">
          <cell r="A2895" t="str">
            <v>ALUMINIUM CABLE 3.5 CORE 25 SQ.MM</v>
          </cell>
          <cell r="B2895">
            <v>900002117</v>
          </cell>
        </row>
        <row r="2896">
          <cell r="A2896" t="str">
            <v>OP Unit @Majhilgaon B-Kunda</v>
          </cell>
          <cell r="B2896" t="str">
            <v/>
          </cell>
        </row>
        <row r="2897">
          <cell r="A2897" t="str">
            <v>RADIATOR REPAIR</v>
          </cell>
          <cell r="B2897" t="str">
            <v/>
          </cell>
        </row>
        <row r="2898">
          <cell r="A2898" t="str">
            <v>Pipe Line Works in Lakhrav</v>
          </cell>
          <cell r="B2898" t="str">
            <v/>
          </cell>
        </row>
        <row r="2899">
          <cell r="A2899" t="str">
            <v>PIPELINE @Machheha Harda Patti(BABAGANJ)</v>
          </cell>
          <cell r="B2899" t="str">
            <v/>
          </cell>
        </row>
        <row r="2900">
          <cell r="A2900" t="str">
            <v>3000313/ REPAIR AND MAINTANANCE</v>
          </cell>
          <cell r="B2900" t="str">
            <v/>
          </cell>
        </row>
        <row r="2901">
          <cell r="A2901" t="str">
            <v>Pipe Line works in Aurangabad</v>
          </cell>
          <cell r="B2901" t="str">
            <v/>
          </cell>
        </row>
        <row r="2902">
          <cell r="A2902" t="str">
            <v>GEAR BOX WORK</v>
          </cell>
          <cell r="B2902" t="str">
            <v/>
          </cell>
        </row>
        <row r="2903">
          <cell r="A2903" t="str">
            <v>PIPE CUTTING MACHINES (CHAP SAW)</v>
          </cell>
          <cell r="B2903">
            <v>200001561</v>
          </cell>
        </row>
        <row r="2904">
          <cell r="A2904" t="str">
            <v>BAMBOO WOODEN LADDERS &amp; BAMBOO</v>
          </cell>
          <cell r="B2904" t="str">
            <v/>
          </cell>
        </row>
        <row r="2905">
          <cell r="A2905" t="str">
            <v>HIRING OF  TRACTOR FOR PAE GRAVEL SHIFTI</v>
          </cell>
          <cell r="B2905" t="str">
            <v/>
          </cell>
        </row>
        <row r="2906">
          <cell r="A2906" t="str">
            <v>TELESCOPIC MOBILE LIGHT TOWER VT8-350W</v>
          </cell>
          <cell r="B2906">
            <v>1400000255</v>
          </cell>
        </row>
        <row r="2907">
          <cell r="A2907" t="str">
            <v>ESR @ Janvamau (Kalakankar)</v>
          </cell>
          <cell r="B2907" t="str">
            <v/>
          </cell>
        </row>
        <row r="2908">
          <cell r="A2908" t="str">
            <v>2001092/BIKE SERVICE</v>
          </cell>
          <cell r="B2908" t="str">
            <v/>
          </cell>
        </row>
        <row r="2909">
          <cell r="A2909" t="str">
            <v>91 /  repair work</v>
          </cell>
          <cell r="B2909" t="str">
            <v/>
          </cell>
        </row>
        <row r="2910">
          <cell r="A2910" t="str">
            <v>Tube Well @(GP-Jhingur, Babaganj Block)</v>
          </cell>
          <cell r="B2910" t="str">
            <v/>
          </cell>
        </row>
        <row r="2911">
          <cell r="A2911" t="str">
            <v>PRINTING &amp; STATIONERY</v>
          </cell>
          <cell r="B2911" t="str">
            <v/>
          </cell>
        </row>
        <row r="2912">
          <cell r="A2912" t="str">
            <v>BOX SPANNER 36 MM</v>
          </cell>
          <cell r="B2912">
            <v>800000851</v>
          </cell>
        </row>
        <row r="2913">
          <cell r="A2913" t="str">
            <v>ELECTRICAL MATERIAL FOR STAFF MESS</v>
          </cell>
          <cell r="B2913" t="str">
            <v/>
          </cell>
        </row>
        <row r="2914">
          <cell r="A2914" t="str">
            <v>Pump House@Harjamau(Bababhelkaranthdham)</v>
          </cell>
          <cell r="B2914" t="str">
            <v/>
          </cell>
        </row>
        <row r="2915">
          <cell r="A2915" t="str">
            <v>ELECTRICAL MATERIAL FOR PRECAST</v>
          </cell>
          <cell r="B2915" t="str">
            <v/>
          </cell>
        </row>
        <row r="2916">
          <cell r="A2916" t="str">
            <v>Electrical Works</v>
          </cell>
          <cell r="B2916" t="str">
            <v/>
          </cell>
        </row>
        <row r="2917">
          <cell r="A2917" t="str">
            <v>PANTRY EXPENCES IN PRATAPGARH OFFICE</v>
          </cell>
          <cell r="B2917" t="str">
            <v/>
          </cell>
        </row>
        <row r="2918">
          <cell r="A2918" t="str">
            <v>Tubewell @ Diyawa &amp; Keotali (Aaspurdevsr</v>
          </cell>
          <cell r="B2918" t="str">
            <v/>
          </cell>
        </row>
        <row r="2919">
          <cell r="A2919" t="str">
            <v>2001142  / BIKE Servicing</v>
          </cell>
          <cell r="B2919" t="str">
            <v/>
          </cell>
        </row>
        <row r="2920">
          <cell r="A2920" t="str">
            <v>WELDING RECTIFIER-400 AMPS (POWER WELD)</v>
          </cell>
          <cell r="B2920">
            <v>1300000319</v>
          </cell>
        </row>
        <row r="2921">
          <cell r="A2921" t="str">
            <v>SUBMERSIBLE PUMP-5HP,25 STAGE</v>
          </cell>
          <cell r="B2921">
            <v>1300000490</v>
          </cell>
        </row>
        <row r="2922">
          <cell r="A2922" t="str">
            <v>M.S Seamless Bend 80NB</v>
          </cell>
          <cell r="B2922">
            <v>200033751</v>
          </cell>
        </row>
        <row r="2923">
          <cell r="A2923" t="str">
            <v>70x80MM ENLARGER</v>
          </cell>
          <cell r="B2923">
            <v>200034538</v>
          </cell>
        </row>
        <row r="2924">
          <cell r="A2924" t="str">
            <v>75X100MM ENLARGER</v>
          </cell>
          <cell r="B2924">
            <v>200034539</v>
          </cell>
        </row>
        <row r="2925">
          <cell r="A2925" t="str">
            <v>DUMMY PLUG FOR 300 MM</v>
          </cell>
          <cell r="B2925">
            <v>200034540</v>
          </cell>
        </row>
        <row r="2926">
          <cell r="A2926" t="str">
            <v>RT 40 CRANE TYRE PATCH &amp; B RANTAL CHARGE</v>
          </cell>
          <cell r="B2926" t="str">
            <v/>
          </cell>
        </row>
        <row r="2927">
          <cell r="A2927" t="str">
            <v>BW@ Budhiyapur (Rampursangramgarh)</v>
          </cell>
          <cell r="B2927" t="str">
            <v/>
          </cell>
        </row>
        <row r="2928">
          <cell r="A2928" t="str">
            <v>TW @ Gaukhadi&amp;Udhranpur 1&amp;2(Lalganj)</v>
          </cell>
          <cell r="B2928" t="str">
            <v/>
          </cell>
        </row>
        <row r="2929">
          <cell r="A2929" t="str">
            <v>GRAVEL SUB BASE - GSB</v>
          </cell>
          <cell r="B2929">
            <v>200010372</v>
          </cell>
        </row>
        <row r="2930">
          <cell r="A2930" t="str">
            <v>TRANSPORT CHARGES FOR MS FITTINGS</v>
          </cell>
          <cell r="B2930" t="str">
            <v/>
          </cell>
        </row>
        <row r="2931">
          <cell r="A2931" t="str">
            <v>Manpower supply for Aug'22</v>
          </cell>
          <cell r="B2931" t="str">
            <v/>
          </cell>
        </row>
        <row r="2932">
          <cell r="A2932" t="str">
            <v>FOR CC CAMERA REPAIRING</v>
          </cell>
          <cell r="B2932" t="str">
            <v/>
          </cell>
        </row>
        <row r="2933">
          <cell r="A2933" t="str">
            <v>D/E SPANNER 25 X 28</v>
          </cell>
          <cell r="B2933">
            <v>200003138</v>
          </cell>
        </row>
        <row r="2934">
          <cell r="A2934" t="str">
            <v>RING SPANNER 25 X 28</v>
          </cell>
          <cell r="B2934">
            <v>200003143</v>
          </cell>
        </row>
        <row r="2935">
          <cell r="A2935" t="str">
            <v>HACK SAW BLADE 1/2" HSS</v>
          </cell>
          <cell r="B2935">
            <v>200000310</v>
          </cell>
        </row>
        <row r="2936">
          <cell r="A2936" t="str">
            <v>HACK SAW FRAME</v>
          </cell>
          <cell r="B2936">
            <v>200000311</v>
          </cell>
        </row>
        <row r="2937">
          <cell r="A2937" t="str">
            <v>SCREW DRIVER 12"</v>
          </cell>
          <cell r="B2937">
            <v>200000524</v>
          </cell>
        </row>
        <row r="2938">
          <cell r="A2938" t="str">
            <v>CUTTING PLIER 8"</v>
          </cell>
          <cell r="B2938">
            <v>200002649</v>
          </cell>
        </row>
        <row r="2939">
          <cell r="A2939" t="str">
            <v>SCREW DRIVER 24"</v>
          </cell>
          <cell r="B2939">
            <v>200003579</v>
          </cell>
        </row>
        <row r="2940">
          <cell r="A2940" t="str">
            <v>ELECTRICAL HAND GLOVES</v>
          </cell>
          <cell r="B2940">
            <v>200003917</v>
          </cell>
        </row>
        <row r="2941">
          <cell r="A2941" t="str">
            <v>COMPRESSOR SERVICE</v>
          </cell>
          <cell r="B2941" t="str">
            <v/>
          </cell>
        </row>
        <row r="2942">
          <cell r="A2942" t="str">
            <v>TW @ Purechhattu (Rampur Sangramgarh )</v>
          </cell>
          <cell r="B2942" t="str">
            <v/>
          </cell>
        </row>
        <row r="2943">
          <cell r="A2943" t="str">
            <v>ESCORTS DIGMAX II 2WD</v>
          </cell>
          <cell r="B2943">
            <v>1400000282</v>
          </cell>
        </row>
        <row r="2944">
          <cell r="A2944" t="str">
            <v>Making of Approach Road</v>
          </cell>
          <cell r="B2944" t="str">
            <v/>
          </cell>
        </row>
        <row r="2945">
          <cell r="A2945" t="str">
            <v>HIRING OF DG SET</v>
          </cell>
          <cell r="B2945" t="str">
            <v/>
          </cell>
        </row>
        <row r="2946">
          <cell r="A2946" t="str">
            <v>Manpower supply for Sept'22</v>
          </cell>
          <cell r="B2946" t="str">
            <v/>
          </cell>
        </row>
        <row r="2947">
          <cell r="A2947" t="str">
            <v>TW @Arjunpur &amp; Mudhukarpur(Rmprsngrmgr)</v>
          </cell>
          <cell r="B2947" t="str">
            <v/>
          </cell>
        </row>
        <row r="2948">
          <cell r="A2948" t="str">
            <v>DI DUCK FOOT BEND-250MM</v>
          </cell>
          <cell r="B2948">
            <v>200034698</v>
          </cell>
        </row>
        <row r="2949">
          <cell r="A2949" t="str">
            <v>DI EQUAL TEE-200MM</v>
          </cell>
          <cell r="B2949">
            <v>200034703</v>
          </cell>
        </row>
        <row r="2950">
          <cell r="A2950" t="str">
            <v>DI EQUAL TEE-250MM</v>
          </cell>
          <cell r="B2950">
            <v>200034704</v>
          </cell>
        </row>
        <row r="2951">
          <cell r="A2951" t="str">
            <v>D.I.  BENDS  250 MM 90'</v>
          </cell>
          <cell r="B2951">
            <v>200034710</v>
          </cell>
        </row>
        <row r="2952">
          <cell r="A2952" t="str">
            <v>TW @Maharajpur &amp; Kashipurmohan(Kunda)</v>
          </cell>
          <cell r="B2952" t="str">
            <v/>
          </cell>
        </row>
        <row r="2953">
          <cell r="A2953" t="str">
            <v>TW @ ParewaNarayanpur(Kunda)</v>
          </cell>
          <cell r="B2953" t="str">
            <v/>
          </cell>
        </row>
        <row r="2954">
          <cell r="A2954" t="str">
            <v>MS 4WAY COLUM SHUTTERING  400X400X4200MM</v>
          </cell>
          <cell r="B2954">
            <v>200034907</v>
          </cell>
        </row>
        <row r="2955">
          <cell r="A2955" t="str">
            <v>MS 3WAY COLUM SHUTTERING  400X400X4200MM</v>
          </cell>
          <cell r="B2955">
            <v>200034908</v>
          </cell>
        </row>
        <row r="2956">
          <cell r="A2956" t="str">
            <v>MS 2WAY COLUM SHUTTERING  400X400X4200MM</v>
          </cell>
          <cell r="B2956">
            <v>200034909</v>
          </cell>
        </row>
        <row r="2957">
          <cell r="A2957" t="str">
            <v>INSTALATION CHARGE OF SSD 256</v>
          </cell>
          <cell r="B2957" t="str">
            <v/>
          </cell>
        </row>
        <row r="2958">
          <cell r="A2958" t="str">
            <v>TW @ Khemipur  (Kunda)</v>
          </cell>
          <cell r="B2958" t="str">
            <v/>
          </cell>
        </row>
        <row r="2959">
          <cell r="A2959" t="str">
            <v>HIRING OF 82.5 KVA DGSET</v>
          </cell>
          <cell r="B2959" t="str">
            <v/>
          </cell>
        </row>
        <row r="2960">
          <cell r="A2960" t="str">
            <v>ELECTRICAL MATERIAL FOR GUEST HOUSE</v>
          </cell>
          <cell r="B2960" t="str">
            <v/>
          </cell>
        </row>
        <row r="2961">
          <cell r="A2961" t="str">
            <v>MAHINDRA TRACTOR 575DI HYDRAULIC TRUCK</v>
          </cell>
          <cell r="B2961">
            <v>1400000328</v>
          </cell>
        </row>
        <row r="2962">
          <cell r="A2962" t="str">
            <v>JCB REAR RIM FULL WELDING WORK</v>
          </cell>
          <cell r="B2962" t="str">
            <v/>
          </cell>
        </row>
        <row r="2963">
          <cell r="A2963" t="str">
            <v>ENCLOSER FOR MCCB 125AMPS</v>
          </cell>
          <cell r="B2963">
            <v>200004269</v>
          </cell>
        </row>
        <row r="2964">
          <cell r="A2964" t="str">
            <v>4 WAY MCB BOX</v>
          </cell>
          <cell r="B2964">
            <v>200004809</v>
          </cell>
        </row>
        <row r="2965">
          <cell r="A2965" t="str">
            <v>MCB 20 AMP</v>
          </cell>
          <cell r="B2965">
            <v>200005349</v>
          </cell>
        </row>
        <row r="2966">
          <cell r="A2966" t="str">
            <v>Failure of Borewell at Kohraov</v>
          </cell>
          <cell r="B2966" t="str">
            <v/>
          </cell>
        </row>
        <row r="2967">
          <cell r="A2967" t="str">
            <v>Borewell in Ashapur &amp; Chaubeypur-Fail</v>
          </cell>
          <cell r="B2967" t="str">
            <v/>
          </cell>
        </row>
        <row r="2968">
          <cell r="A2968" t="str">
            <v>TRX 23T FAN BELT</v>
          </cell>
          <cell r="B2968" t="str">
            <v/>
          </cell>
        </row>
        <row r="2969">
          <cell r="A2969" t="str">
            <v>TW @ Sujauli  (Kunda)</v>
          </cell>
          <cell r="B2969" t="str">
            <v/>
          </cell>
        </row>
        <row r="2970">
          <cell r="A2970" t="str">
            <v>TREADMILL MAKE : PRECOR</v>
          </cell>
          <cell r="B2970">
            <v>1300001089</v>
          </cell>
        </row>
        <row r="2971">
          <cell r="A2971" t="str">
            <v>Pipe Line works in Gangehati Nevra</v>
          </cell>
          <cell r="B2971" t="str">
            <v/>
          </cell>
        </row>
        <row r="2972">
          <cell r="A2972" t="str">
            <v>Manpower Supply for the Month of Mar'23</v>
          </cell>
          <cell r="B2972" t="str">
            <v/>
          </cell>
        </row>
        <row r="2973">
          <cell r="A2973" t="str">
            <v>FITNESS INSPECTION</v>
          </cell>
          <cell r="B2973" t="str">
            <v/>
          </cell>
        </row>
        <row r="2974">
          <cell r="A2974" t="str">
            <v>FOR ALUMINIUM PARTICIAN</v>
          </cell>
          <cell r="B2974" t="str">
            <v/>
          </cell>
        </row>
        <row r="2975">
          <cell r="A2975" t="str">
            <v>ESR @ Mangraura (Mangraura)</v>
          </cell>
          <cell r="B2975" t="str">
            <v/>
          </cell>
        </row>
        <row r="2976">
          <cell r="A2976" t="str">
            <v>2001173/BIKE SERVICE</v>
          </cell>
          <cell r="B2976" t="str">
            <v/>
          </cell>
        </row>
        <row r="2977">
          <cell r="A2977" t="str">
            <v>OP Unit @ Sarai Naahra (Bihar)</v>
          </cell>
          <cell r="B2977" t="str">
            <v/>
          </cell>
        </row>
        <row r="2978">
          <cell r="A2978" t="str">
            <v>TW @SaraynarayanSingh &amp; Bhebhaura(Lgnj</v>
          </cell>
          <cell r="B2978" t="str">
            <v/>
          </cell>
        </row>
        <row r="2979">
          <cell r="A2979" t="str">
            <v>Tubewell @ Trilokpurvisai (Sandw Blck)</v>
          </cell>
          <cell r="B2979" t="str">
            <v/>
          </cell>
        </row>
        <row r="2980">
          <cell r="A2980" t="str">
            <v>Failure of Borewell at Aurangabad</v>
          </cell>
          <cell r="B2980" t="str">
            <v/>
          </cell>
        </row>
        <row r="2981">
          <cell r="A2981" t="str">
            <v>OP Unit @ Khemkaranpur (Bihar)</v>
          </cell>
          <cell r="B2981" t="str">
            <v/>
          </cell>
        </row>
        <row r="2982">
          <cell r="A2982" t="str">
            <v>WASHING MACHINE TOP LOAD 6.2KG</v>
          </cell>
          <cell r="B2982">
            <v>1300000502</v>
          </cell>
        </row>
        <row r="2983">
          <cell r="A2983" t="str">
            <v>OP Unit @ Kuda (Bihar)</v>
          </cell>
          <cell r="B2983" t="str">
            <v/>
          </cell>
        </row>
        <row r="2984">
          <cell r="A2984" t="str">
            <v>2001120/ Bike Servicing</v>
          </cell>
          <cell r="B2984" t="str">
            <v/>
          </cell>
        </row>
        <row r="2985">
          <cell r="A2985" t="str">
            <v>TW @ ShahpurUprahar (Kunda)</v>
          </cell>
          <cell r="B2985" t="str">
            <v/>
          </cell>
        </row>
        <row r="2986">
          <cell r="A2986" t="str">
            <v>FHTC @ Aandharipur (KALAKANKAR)</v>
          </cell>
          <cell r="B2986" t="str">
            <v/>
          </cell>
        </row>
        <row r="2987">
          <cell r="A2987" t="str">
            <v>FHTC @ Bhawanigarh (SANGIPUR)</v>
          </cell>
          <cell r="B2987" t="str">
            <v/>
          </cell>
        </row>
        <row r="2988">
          <cell r="A2988" t="str">
            <v>FHTC @ Bramhauli  (KALAKANKAR)</v>
          </cell>
          <cell r="B2988" t="str">
            <v/>
          </cell>
        </row>
        <row r="2989">
          <cell r="A2989" t="str">
            <v>FHTC @ Jogapur (SANGIPUR)</v>
          </cell>
          <cell r="B2989" t="str">
            <v/>
          </cell>
        </row>
        <row r="2990">
          <cell r="A2990" t="str">
            <v>FHTC @ Lakuri (RAMPURSANGRAMGARH)</v>
          </cell>
          <cell r="B2990" t="str">
            <v/>
          </cell>
        </row>
        <row r="2991">
          <cell r="A2991" t="str">
            <v>FHTC @ Lohangpur (RAMPURSANGRAMGARH)</v>
          </cell>
          <cell r="B2991" t="str">
            <v/>
          </cell>
        </row>
        <row r="2992">
          <cell r="A2992" t="str">
            <v>FHTC @ Maddupur &amp; Rokiyapur (KALAKANKAR)</v>
          </cell>
          <cell r="B2992" t="str">
            <v/>
          </cell>
        </row>
        <row r="2993">
          <cell r="A2993" t="str">
            <v>FHTC @ Nariyawan (BABAGANJ)</v>
          </cell>
          <cell r="B2993" t="str">
            <v/>
          </cell>
        </row>
        <row r="2994">
          <cell r="A2994" t="str">
            <v>FHTC @ Rajwapur (KALAKANKAR)</v>
          </cell>
          <cell r="B2994" t="str">
            <v/>
          </cell>
        </row>
        <row r="2995">
          <cell r="A2995" t="str">
            <v>OP Unit @ Umardiha (Aaspurdevsra)</v>
          </cell>
          <cell r="B2995" t="str">
            <v/>
          </cell>
        </row>
        <row r="2996">
          <cell r="A2996" t="str">
            <v>OP Unit @AaemnaJaatupur&amp;Samnaspur(Bihar)</v>
          </cell>
          <cell r="B2996" t="str">
            <v/>
          </cell>
        </row>
        <row r="2997">
          <cell r="A2997" t="str">
            <v>Tubewell Devlp work @ Deduaa (Aaspurdevs</v>
          </cell>
          <cell r="B2997" t="str">
            <v/>
          </cell>
        </row>
        <row r="2998">
          <cell r="A2998" t="str">
            <v>2001086/bike service 28%</v>
          </cell>
          <cell r="B2998" t="str">
            <v/>
          </cell>
        </row>
        <row r="2999">
          <cell r="A2999" t="str">
            <v>Tubewell Devlp work @ Bhattikhurd (Aaspu</v>
          </cell>
          <cell r="B2999" t="str">
            <v/>
          </cell>
        </row>
        <row r="3000">
          <cell r="A3000" t="str">
            <v>ALLENKEY 12 MM</v>
          </cell>
          <cell r="B3000">
            <v>200000041</v>
          </cell>
        </row>
        <row r="3001">
          <cell r="A3001" t="str">
            <v>ALLENKEY 14 MM</v>
          </cell>
          <cell r="B3001">
            <v>200000042</v>
          </cell>
        </row>
        <row r="3002">
          <cell r="A3002" t="str">
            <v>HALF ROUND FILE-12"</v>
          </cell>
          <cell r="B3002">
            <v>200030674</v>
          </cell>
        </row>
        <row r="3003">
          <cell r="A3003" t="str">
            <v>TYRE LEVER  27 X 33 (8204)</v>
          </cell>
          <cell r="B3003">
            <v>200034847</v>
          </cell>
        </row>
        <row r="3004">
          <cell r="A3004" t="str">
            <v>TYRE LEVER  30 X 32</v>
          </cell>
          <cell r="B3004">
            <v>200034848</v>
          </cell>
        </row>
        <row r="3005">
          <cell r="A3005" t="str">
            <v>TYRE LEVER  30 X 33 (8204)</v>
          </cell>
          <cell r="B3005">
            <v>200034849</v>
          </cell>
        </row>
        <row r="3006">
          <cell r="A3006" t="str">
            <v>TW Works@JASHOLI &amp;KUSHAHIL BAZAR B-KUNDA</v>
          </cell>
          <cell r="B3006" t="str">
            <v/>
          </cell>
        </row>
        <row r="3007">
          <cell r="A3007" t="str">
            <v>Tubewell Devlp work @Bhikampur&amp;Kopa (Aas</v>
          </cell>
          <cell r="B3007" t="str">
            <v/>
          </cell>
        </row>
        <row r="3008">
          <cell r="A3008" t="str">
            <v>JCB HIRE FOR LEVELING OF LAND</v>
          </cell>
          <cell r="B3008" t="str">
            <v/>
          </cell>
        </row>
        <row r="3009">
          <cell r="A3009" t="str">
            <v>2001131 / Bike Servicing</v>
          </cell>
          <cell r="B3009" t="str">
            <v/>
          </cell>
        </row>
        <row r="3010">
          <cell r="A3010" t="str">
            <v>FOR AGM SIR ROOM SETUP</v>
          </cell>
          <cell r="B3010" t="str">
            <v/>
          </cell>
        </row>
        <row r="3011">
          <cell r="A3011" t="str">
            <v>STEEL TUBE PIE FOR ELECTRICAL WORK</v>
          </cell>
          <cell r="B3011" t="str">
            <v/>
          </cell>
        </row>
        <row r="3012">
          <cell r="A3012" t="str">
            <v>HP LAPTOP I3,10TH GEN, 8GB+1TB HDD+250GB</v>
          </cell>
          <cell r="B3012">
            <v>1300001359</v>
          </cell>
        </row>
        <row r="3013">
          <cell r="A3013" t="str">
            <v>2001086/bike service</v>
          </cell>
          <cell r="B3013" t="str">
            <v/>
          </cell>
        </row>
        <row r="3014">
          <cell r="A3014" t="str">
            <v>SCAFFOLDING PIPES</v>
          </cell>
          <cell r="B3014">
            <v>200001777</v>
          </cell>
        </row>
        <row r="3015">
          <cell r="A3015" t="str">
            <v>3 MTR VERTICALS</v>
          </cell>
          <cell r="B3015">
            <v>800000452</v>
          </cell>
        </row>
        <row r="3016">
          <cell r="A3016" t="str">
            <v>CUPLOCK VERTICAL 2.0 MTR</v>
          </cell>
          <cell r="B3016">
            <v>800001272</v>
          </cell>
        </row>
        <row r="3017">
          <cell r="A3017" t="str">
            <v>CUPLOCK LEDGER 1.45 MTR</v>
          </cell>
          <cell r="B3017">
            <v>800001971</v>
          </cell>
        </row>
        <row r="3018">
          <cell r="A3018" t="str">
            <v>STAR LEX WITH STAND FRAME</v>
          </cell>
          <cell r="B3018" t="str">
            <v/>
          </cell>
        </row>
        <row r="3019">
          <cell r="A3019" t="str">
            <v>STEEL TUBE PIE FOR ELECTRICAL WORK STORE</v>
          </cell>
          <cell r="B3019" t="str">
            <v/>
          </cell>
        </row>
        <row r="3020">
          <cell r="A3020" t="str">
            <v>Boundarywall @Galgali &amp;TarapurKandaBihar</v>
          </cell>
          <cell r="B3020" t="str">
            <v/>
          </cell>
        </row>
        <row r="3021">
          <cell r="A3021" t="str">
            <v>PH @ SURYAGARDH JAGANTHI_MANGRAURA</v>
          </cell>
          <cell r="B3021" t="str">
            <v/>
          </cell>
        </row>
        <row r="3022">
          <cell r="A3022" t="str">
            <v>Pipeline @ LALLUPATTI_BABAGANJ</v>
          </cell>
          <cell r="B3022" t="str">
            <v/>
          </cell>
        </row>
        <row r="3023">
          <cell r="A3023" t="str">
            <v>ERVICE 12%</v>
          </cell>
          <cell r="B3023" t="str">
            <v/>
          </cell>
        </row>
        <row r="3024">
          <cell r="A3024" t="str">
            <v>CAMPER SERVICE % MENTANANCE</v>
          </cell>
          <cell r="B3024" t="str">
            <v/>
          </cell>
        </row>
        <row r="3025">
          <cell r="A3025" t="str">
            <v>2001181/BIKE SERVICE</v>
          </cell>
          <cell r="B3025" t="str">
            <v/>
          </cell>
        </row>
        <row r="3026">
          <cell r="A3026" t="str">
            <v>2001120/BIKE SERVICE</v>
          </cell>
          <cell r="B3026" t="str">
            <v/>
          </cell>
        </row>
        <row r="3027">
          <cell r="A3027" t="str">
            <v>Tubewell @ Khatwara(Bihar Blck)</v>
          </cell>
          <cell r="B3027" t="str">
            <v/>
          </cell>
        </row>
        <row r="3028">
          <cell r="A3028" t="str">
            <v>SONALIKA TRACTOR 60 HP</v>
          </cell>
          <cell r="B3028">
            <v>1400000326</v>
          </cell>
        </row>
        <row r="3029">
          <cell r="A3029" t="str">
            <v>COMPRESSION TEST MACHINE,CAPACITY2000K/N</v>
          </cell>
          <cell r="B3029">
            <v>1300001174</v>
          </cell>
        </row>
        <row r="3030">
          <cell r="A3030" t="str">
            <v>PVC MEASURING JARS-100ML</v>
          </cell>
          <cell r="B3030">
            <v>200001932</v>
          </cell>
        </row>
        <row r="3031">
          <cell r="A3031" t="str">
            <v>MEASURING JARS PVC500ML</v>
          </cell>
          <cell r="B3031">
            <v>200001933</v>
          </cell>
        </row>
        <row r="3032">
          <cell r="A3032" t="str">
            <v>MEASURING JARS PVC 1000ML</v>
          </cell>
          <cell r="B3032">
            <v>200001934</v>
          </cell>
        </row>
        <row r="3033">
          <cell r="A3033" t="str">
            <v>VICAT APPARATUS</v>
          </cell>
          <cell r="B3033">
            <v>200001936</v>
          </cell>
        </row>
        <row r="3034">
          <cell r="A3034" t="str">
            <v>FLAKINESS GUAGE</v>
          </cell>
          <cell r="B3034">
            <v>200001968</v>
          </cell>
        </row>
        <row r="3035">
          <cell r="A3035" t="str">
            <v>SPECIFIC GRAVITY BOTTLE</v>
          </cell>
          <cell r="B3035">
            <v>200002878</v>
          </cell>
        </row>
        <row r="3036">
          <cell r="A3036" t="str">
            <v>RAIN WATER GAUGE</v>
          </cell>
          <cell r="B3036">
            <v>200003199</v>
          </cell>
        </row>
        <row r="3037">
          <cell r="A3037" t="str">
            <v>MEASURING JARS PVC 200-250ML</v>
          </cell>
          <cell r="B3037">
            <v>200003202</v>
          </cell>
        </row>
        <row r="3038">
          <cell r="A3038" t="str">
            <v>CORE CUTTER MOULDS WITH COLLER</v>
          </cell>
          <cell r="B3038">
            <v>200013015</v>
          </cell>
        </row>
        <row r="3039">
          <cell r="A3039" t="str">
            <v>SAND REPLACEMENT APPARATUS-Ø100</v>
          </cell>
          <cell r="B3039">
            <v>200020776</v>
          </cell>
        </row>
        <row r="3040">
          <cell r="A3040" t="str">
            <v>SIEVE SHAKER</v>
          </cell>
          <cell r="B3040">
            <v>800000140</v>
          </cell>
        </row>
        <row r="3041">
          <cell r="A3041" t="str">
            <v>ELECTRONIC BALANCE 10 KG</v>
          </cell>
          <cell r="B3041">
            <v>800001380</v>
          </cell>
        </row>
        <row r="3042">
          <cell r="A3042" t="str">
            <v>RAPID MOISTURE METER</v>
          </cell>
          <cell r="B3042">
            <v>800002011</v>
          </cell>
        </row>
        <row r="3043">
          <cell r="A3043" t="str">
            <v>DIGITAL VERNIER CALLIPERS 450 MM</v>
          </cell>
          <cell r="B3043">
            <v>800003420</v>
          </cell>
        </row>
        <row r="3044">
          <cell r="A3044" t="str">
            <v>OP Unit @ Purevansii (Kalakankar)</v>
          </cell>
          <cell r="B3044" t="str">
            <v/>
          </cell>
        </row>
        <row r="3045">
          <cell r="A3045" t="str">
            <v>2001130/BIKE REPAIRING</v>
          </cell>
          <cell r="B3045" t="str">
            <v/>
          </cell>
        </row>
        <row r="3046">
          <cell r="A3046" t="str">
            <v>DG SETS 5 KVA</v>
          </cell>
          <cell r="B3046">
            <v>1400000044</v>
          </cell>
        </row>
        <row r="3047">
          <cell r="A3047" t="str">
            <v>HIRE CHARGES OF PICKUP</v>
          </cell>
          <cell r="B3047" t="str">
            <v/>
          </cell>
        </row>
        <row r="3048">
          <cell r="A3048" t="str">
            <v>Tubewell @Trilokpur &amp; Bhav (Bihar Blck)</v>
          </cell>
          <cell r="B3048" t="str">
            <v/>
          </cell>
        </row>
        <row r="3049">
          <cell r="A3049" t="str">
            <v>PICKUP REPAIR &amp; MENTENANCE</v>
          </cell>
          <cell r="B3049" t="str">
            <v/>
          </cell>
        </row>
        <row r="3050">
          <cell r="A3050" t="str">
            <v>OP Unit @ Badhwait (Babaganj)</v>
          </cell>
          <cell r="B3050" t="str">
            <v/>
          </cell>
        </row>
        <row r="3051">
          <cell r="A3051" t="str">
            <v>TW @ Sarai Jamauri (Mangraura)</v>
          </cell>
          <cell r="B3051" t="str">
            <v/>
          </cell>
        </row>
        <row r="3052">
          <cell r="A3052" t="str">
            <v>OP Unit @ Gehrauli (Mangraura)</v>
          </cell>
          <cell r="B3052" t="str">
            <v/>
          </cell>
        </row>
        <row r="3053">
          <cell r="A3053" t="str">
            <v>TW @ Lauli pokhatakham (Mangraura)</v>
          </cell>
          <cell r="B3053" t="str">
            <v/>
          </cell>
        </row>
        <row r="3054">
          <cell r="A3054" t="str">
            <v>NEW TUBE</v>
          </cell>
          <cell r="B3054" t="str">
            <v/>
          </cell>
        </row>
        <row r="3055">
          <cell r="A3055" t="str">
            <v>OP Unit @Siya B-Bihar</v>
          </cell>
          <cell r="B3055" t="str">
            <v/>
          </cell>
        </row>
        <row r="3056">
          <cell r="A3056" t="str">
            <v>OP Unit @ Shrinath (Bababhelkaranthdham)</v>
          </cell>
          <cell r="B3056" t="str">
            <v/>
          </cell>
        </row>
        <row r="3057">
          <cell r="A3057" t="str">
            <v>1000158/RTO BILLS OF JCB</v>
          </cell>
          <cell r="B3057" t="str">
            <v/>
          </cell>
        </row>
        <row r="3058">
          <cell r="A3058" t="str">
            <v>SHIFTING OF HYDRA 14 T &amp; FORK LIFT</v>
          </cell>
          <cell r="B3058" t="str">
            <v/>
          </cell>
        </row>
        <row r="3059">
          <cell r="A3059" t="str">
            <v>TW @ Barasarai (Mangraura)</v>
          </cell>
          <cell r="B3059" t="str">
            <v/>
          </cell>
        </row>
        <row r="3060">
          <cell r="A3060" t="str">
            <v>MAHENDRA BOLERO CAMPER GOLD ZX</v>
          </cell>
          <cell r="B3060">
            <v>1400000220</v>
          </cell>
        </row>
        <row r="3061">
          <cell r="A3061" t="str">
            <v>AC SERVICING (DERWA LAB)</v>
          </cell>
          <cell r="B3061" t="str">
            <v/>
          </cell>
        </row>
        <row r="3062">
          <cell r="A3062" t="str">
            <v>AIR CONDITIONER SPLIT 1.5TON MAKE VOLTAS</v>
          </cell>
          <cell r="B3062">
            <v>1300000023</v>
          </cell>
        </row>
        <row r="3063">
          <cell r="A3063" t="str">
            <v>TW @ Atarsand &amp; Parsupur TW-2 B-Mangraur</v>
          </cell>
          <cell r="B3063" t="str">
            <v/>
          </cell>
        </row>
        <row r="3064">
          <cell r="A3064" t="str">
            <v>OP Unit @ Harzamau (Bababhelkaranthdham)</v>
          </cell>
          <cell r="B3064" t="str">
            <v/>
          </cell>
        </row>
        <row r="3065">
          <cell r="A3065" t="str">
            <v>Borewell in Mahewa Malkiya</v>
          </cell>
          <cell r="B3065" t="str">
            <v/>
          </cell>
        </row>
        <row r="3066">
          <cell r="A3066" t="str">
            <v>SHIFTING OF TILL RT 40 CRANE</v>
          </cell>
          <cell r="B3066" t="str">
            <v/>
          </cell>
        </row>
        <row r="3067">
          <cell r="A3067" t="str">
            <v>DG SERVICE</v>
          </cell>
          <cell r="B3067" t="str">
            <v/>
          </cell>
        </row>
        <row r="3068">
          <cell r="A3068" t="str">
            <v>1000137/REPAIRING WORKS</v>
          </cell>
          <cell r="B3068" t="str">
            <v/>
          </cell>
        </row>
        <row r="3069">
          <cell r="A3069" t="str">
            <v>ALUMINIUM FERRUL - 70 SQMM</v>
          </cell>
          <cell r="B3069">
            <v>200000056</v>
          </cell>
        </row>
        <row r="3070">
          <cell r="A3070" t="str">
            <v>SHIFTING OF 40' OFFICE CONTAINER</v>
          </cell>
          <cell r="B3070" t="str">
            <v/>
          </cell>
        </row>
        <row r="3071">
          <cell r="A3071" t="str">
            <v>DESKTOP COMPUTER 2GB RAM 500GB HDD</v>
          </cell>
          <cell r="B3071">
            <v>1300000272</v>
          </cell>
        </row>
        <row r="3072">
          <cell r="A3072" t="str">
            <v>HALOGEN SETS 1000W</v>
          </cell>
          <cell r="B3072">
            <v>800000328</v>
          </cell>
        </row>
        <row r="3073">
          <cell r="A3073" t="str">
            <v>HIRING OF CONCRETE MIXER MACHINE</v>
          </cell>
          <cell r="B3073" t="str">
            <v/>
          </cell>
        </row>
        <row r="3074">
          <cell r="A3074" t="str">
            <v>BW @ SURYAGARDH JAGANTHI_MANGRAURA</v>
          </cell>
          <cell r="B3074" t="str">
            <v/>
          </cell>
        </row>
        <row r="3075">
          <cell r="A3075" t="str">
            <v>SAREE CLOTH</v>
          </cell>
          <cell r="B3075">
            <v>200002704</v>
          </cell>
        </row>
        <row r="3076">
          <cell r="A3076" t="str">
            <v>Tubewell@ Uchapur Rampur Kasiha (Failed)</v>
          </cell>
          <cell r="B3076" t="str">
            <v/>
          </cell>
        </row>
        <row r="3077">
          <cell r="A3077" t="str">
            <v>Tube well @ Fatuhabad Babaganj)</v>
          </cell>
          <cell r="B3077" t="str">
            <v/>
          </cell>
        </row>
        <row r="3078">
          <cell r="A3078" t="str">
            <v>WIRE ROPE</v>
          </cell>
          <cell r="B3078" t="str">
            <v/>
          </cell>
        </row>
        <row r="3079">
          <cell r="A3079" t="str">
            <v>Tubewell @ Pratapgarh Gramin &amp; Banbeerka</v>
          </cell>
          <cell r="B3079" t="str">
            <v/>
          </cell>
        </row>
        <row r="3080">
          <cell r="A3080" t="str">
            <v>DG SET 125 KVA</v>
          </cell>
          <cell r="B3080">
            <v>1400000184</v>
          </cell>
        </row>
        <row r="3081">
          <cell r="A3081" t="str">
            <v>TW @ Bahorikpur ( Babaganj )</v>
          </cell>
          <cell r="B3081" t="str">
            <v/>
          </cell>
        </row>
        <row r="3082">
          <cell r="A3082" t="str">
            <v>DIGITAL SIGNATURE PURCHASE</v>
          </cell>
          <cell r="B3082" t="str">
            <v/>
          </cell>
        </row>
        <row r="3083">
          <cell r="A3083" t="str">
            <v>Borewell in Gadiyan &amp; Sukulpur</v>
          </cell>
          <cell r="B3083" t="str">
            <v/>
          </cell>
        </row>
        <row r="3084">
          <cell r="A3084" t="str">
            <v>Pipeline @ MISHRPUR_KALAKANKAR</v>
          </cell>
          <cell r="B3084" t="str">
            <v/>
          </cell>
        </row>
        <row r="3085">
          <cell r="A3085" t="str">
            <v>DG SET SPARES</v>
          </cell>
          <cell r="B3085" t="str">
            <v/>
          </cell>
        </row>
        <row r="3086">
          <cell r="A3086" t="str">
            <v>PH @ Bahorikpur(Babaganj)</v>
          </cell>
          <cell r="B3086" t="str">
            <v/>
          </cell>
        </row>
        <row r="3087">
          <cell r="A3087" t="str">
            <v>TRANCHER CLUTCH PLATE REPARING CHARGE</v>
          </cell>
          <cell r="B3087" t="str">
            <v/>
          </cell>
        </row>
        <row r="3088">
          <cell r="A3088" t="str">
            <v>TW @ Pritampur ( Babaganj )</v>
          </cell>
          <cell r="B3088" t="str">
            <v/>
          </cell>
        </row>
        <row r="3089">
          <cell r="A3089" t="str">
            <v>ELECTRICAL RUBBER MAT 1MTR X 2MTR ISI</v>
          </cell>
          <cell r="B3089">
            <v>200007786</v>
          </cell>
        </row>
        <row r="3090">
          <cell r="A3090" t="str">
            <v>OP UNIT SPARE PART</v>
          </cell>
          <cell r="B3090" t="str">
            <v/>
          </cell>
        </row>
        <row r="3091">
          <cell r="A3091" t="str">
            <v>CAMPER SERVICE</v>
          </cell>
          <cell r="B3091" t="str">
            <v/>
          </cell>
        </row>
        <row r="3092">
          <cell r="A3092" t="str">
            <v>STAFF WELFARE(PM VISIT RAMPUR TALA)</v>
          </cell>
          <cell r="B3092" t="str">
            <v/>
          </cell>
        </row>
        <row r="3093">
          <cell r="A3093" t="str">
            <v>OP Unit @RamNagar B-Sadar</v>
          </cell>
          <cell r="B3093" t="str">
            <v/>
          </cell>
        </row>
        <row r="3094">
          <cell r="A3094" t="str">
            <v>Charges for Development of TW by 1 cusec</v>
          </cell>
          <cell r="B3094" t="str">
            <v/>
          </cell>
        </row>
        <row r="3095">
          <cell r="A3095" t="str">
            <v>LED TV 55"</v>
          </cell>
          <cell r="B3095">
            <v>1300001443</v>
          </cell>
        </row>
        <row r="3096">
          <cell r="A3096" t="str">
            <v>TW @ Kanava ( Babaganj )</v>
          </cell>
          <cell r="B3096" t="str">
            <v/>
          </cell>
        </row>
        <row r="3097">
          <cell r="A3097" t="str">
            <v>Tubewell @ Ishipur (Sadar)</v>
          </cell>
          <cell r="B3097" t="str">
            <v/>
          </cell>
        </row>
        <row r="3098">
          <cell r="A3098" t="str">
            <v>FHTC @ RamgarhKhas &amp; Hulasgarh(LALGANJ)</v>
          </cell>
          <cell r="B3098" t="str">
            <v/>
          </cell>
        </row>
        <row r="3099">
          <cell r="A3099" t="str">
            <v>FHTC @ Tarapur(LALGANJ)</v>
          </cell>
          <cell r="B3099" t="str">
            <v/>
          </cell>
        </row>
        <row r="3100">
          <cell r="A3100" t="str">
            <v>FHTC @RangardhRaela &amp; Sarayraju(LALGANJ)</v>
          </cell>
          <cell r="B3100" t="str">
            <v/>
          </cell>
        </row>
        <row r="3101">
          <cell r="A3101" t="str">
            <v>FOR TATA SKY INSTALLATION CHARGES</v>
          </cell>
          <cell r="B3101" t="str">
            <v/>
          </cell>
        </row>
        <row r="3102">
          <cell r="A3102" t="str">
            <v>PH @ Bhawanigarh(Sangipur)</v>
          </cell>
          <cell r="B3102" t="str">
            <v/>
          </cell>
        </row>
        <row r="3103">
          <cell r="A3103" t="str">
            <v>OP Unit @Naubasta &amp; Kushfara B-Sadar</v>
          </cell>
          <cell r="B3103" t="str">
            <v/>
          </cell>
        </row>
        <row r="3104">
          <cell r="A3104" t="str">
            <v>A3 PRINTER CANON MODEL 2625</v>
          </cell>
          <cell r="B3104">
            <v>1300001061</v>
          </cell>
        </row>
        <row r="3105">
          <cell r="A3105" t="str">
            <v>PRISM WITH TARGET PLATE</v>
          </cell>
          <cell r="B3105">
            <v>200021472</v>
          </cell>
        </row>
        <row r="3106">
          <cell r="A3106" t="str">
            <v>D G SET 62.5KVA</v>
          </cell>
          <cell r="B3106">
            <v>1400000037</v>
          </cell>
        </row>
        <row r="3107">
          <cell r="A3107" t="str">
            <v>PROCESSING FEE FOR ELECTRICTY</v>
          </cell>
          <cell r="B3107" t="str">
            <v/>
          </cell>
        </row>
        <row r="3108">
          <cell r="A3108" t="str">
            <v>ROAD &amp; TAX</v>
          </cell>
          <cell r="B3108" t="str">
            <v/>
          </cell>
        </row>
        <row r="3109">
          <cell r="A3109" t="str">
            <v>Tubewell @ Galgalii &amp; Tarapur Kandai</v>
          </cell>
          <cell r="B3109" t="str">
            <v/>
          </cell>
        </row>
        <row r="3110">
          <cell r="A3110" t="str">
            <v>DIGITAL POINT MICROMETER 0-25MM/0-1"</v>
          </cell>
          <cell r="B3110">
            <v>800002720</v>
          </cell>
        </row>
        <row r="3111">
          <cell r="A3111" t="str">
            <v>TW works@Manar &amp; Ranimau B-Kalakankar</v>
          </cell>
          <cell r="B3111" t="str">
            <v/>
          </cell>
        </row>
        <row r="3112">
          <cell r="A3112" t="str">
            <v>Tubewell at Basauli (Patti)</v>
          </cell>
          <cell r="B3112" t="str">
            <v/>
          </cell>
        </row>
        <row r="3113">
          <cell r="A3113" t="str">
            <v>METAULIC SWITCH BOARD</v>
          </cell>
          <cell r="B3113">
            <v>200000391</v>
          </cell>
        </row>
        <row r="3114">
          <cell r="A3114" t="str">
            <v>Pump House @ Purenarayanday (Sangipur)</v>
          </cell>
          <cell r="B3114" t="str">
            <v/>
          </cell>
        </row>
        <row r="3115">
          <cell r="A3115" t="str">
            <v>TW works@Chandapur&amp;Dayalpur B-Kalakankar</v>
          </cell>
          <cell r="B3115" t="str">
            <v/>
          </cell>
        </row>
        <row r="3116">
          <cell r="A3116" t="str">
            <v>NOZZLE AND KIT PUMP REAAPAIR</v>
          </cell>
          <cell r="B3116" t="str">
            <v/>
          </cell>
        </row>
        <row r="3117">
          <cell r="A3117" t="str">
            <v>Tube Well Development Work @ Nari</v>
          </cell>
          <cell r="B3117" t="str">
            <v/>
          </cell>
        </row>
        <row r="3118">
          <cell r="A3118" t="str">
            <v>Boundarywall @ Manar &amp;Ranimau (Kalakanka</v>
          </cell>
          <cell r="B3118" t="str">
            <v/>
          </cell>
        </row>
        <row r="3119">
          <cell r="A3119" t="str">
            <v>clutch plate</v>
          </cell>
          <cell r="B3119" t="str">
            <v/>
          </cell>
        </row>
        <row r="3120">
          <cell r="A3120" t="str">
            <v>NEW TYRE</v>
          </cell>
          <cell r="B3120" t="str">
            <v/>
          </cell>
        </row>
        <row r="3121">
          <cell r="A3121" t="str">
            <v>4G ROUTER SL N0-G0161220220752</v>
          </cell>
          <cell r="B3121" t="str">
            <v/>
          </cell>
        </row>
        <row r="3122">
          <cell r="A3122" t="str">
            <v>91/ REPAIR &amp; MAINTANANCE</v>
          </cell>
          <cell r="B3122" t="str">
            <v/>
          </cell>
        </row>
        <row r="3123">
          <cell r="A3123" t="str">
            <v>DINING TABLE 135CMX85CM</v>
          </cell>
          <cell r="B3123">
            <v>1300001171</v>
          </cell>
        </row>
        <row r="3124">
          <cell r="A3124" t="str">
            <v>TRANSPORT CHARGES FOR MS Slotted Pipe</v>
          </cell>
          <cell r="B3124" t="str">
            <v/>
          </cell>
        </row>
        <row r="3125">
          <cell r="A3125" t="str">
            <v>OP Unit @Narayanpur B-Rampur Samgramgarh</v>
          </cell>
          <cell r="B3125" t="str">
            <v/>
          </cell>
        </row>
        <row r="3126">
          <cell r="A3126" t="str">
            <v>Pipeline @ Sndchdrika&amp;KatkaManpur(Sndchn</v>
          </cell>
          <cell r="B3126" t="str">
            <v/>
          </cell>
        </row>
        <row r="3127">
          <cell r="A3127" t="str">
            <v>Variant Pipeline @ Makaipur (Sndw Blck)</v>
          </cell>
          <cell r="B3127" t="str">
            <v/>
          </cell>
        </row>
        <row r="3128">
          <cell r="A3128" t="str">
            <v>CHANGEOVER SWITCH 100AMP</v>
          </cell>
          <cell r="B3128">
            <v>800000425</v>
          </cell>
        </row>
        <row r="3129">
          <cell r="A3129" t="str">
            <v>Pipeline @ PURE JHAU_BABAGANJ</v>
          </cell>
          <cell r="B3129" t="str">
            <v/>
          </cell>
        </row>
        <row r="3130">
          <cell r="A3130" t="str">
            <v>OP Unit @Madhwapur B-Kalakankar</v>
          </cell>
          <cell r="B3130" t="str">
            <v/>
          </cell>
        </row>
        <row r="3131">
          <cell r="A3131" t="str">
            <v>1000082/ repair and maintanace</v>
          </cell>
          <cell r="B3131" t="str">
            <v/>
          </cell>
        </row>
        <row r="3132">
          <cell r="A3132" t="str">
            <v>OP Unit @Birbhadrapur B-Rampur Samgramg</v>
          </cell>
          <cell r="B3132" t="str">
            <v/>
          </cell>
        </row>
        <row r="3133">
          <cell r="A3133" t="str">
            <v>RO UF WATER PURIFIER 7LTR WHIRLPOOL</v>
          </cell>
          <cell r="B3133">
            <v>1300001261</v>
          </cell>
        </row>
        <row r="3134">
          <cell r="A3134" t="str">
            <v>OP Unit @Bharatpur B-Rampur Samgramgarh</v>
          </cell>
          <cell r="B3134" t="str">
            <v/>
          </cell>
        </row>
        <row r="3135">
          <cell r="A3135" t="str">
            <v>WELDING RECTIFIER 400AMPS,SARANG</v>
          </cell>
          <cell r="B3135">
            <v>1300000584</v>
          </cell>
        </row>
        <row r="3136">
          <cell r="A3136" t="str">
            <v>WELDING HOLDER FULL INSULATED</v>
          </cell>
          <cell r="B3136">
            <v>200000630</v>
          </cell>
        </row>
        <row r="3137">
          <cell r="A3137" t="str">
            <v>GRINDING MACHINES AG 7</v>
          </cell>
          <cell r="B3137">
            <v>200001558</v>
          </cell>
        </row>
        <row r="3138">
          <cell r="A3138" t="str">
            <v>PH@AaemnaJaatupur&amp;SamnaspurDaamno(Bihar)</v>
          </cell>
          <cell r="B3138" t="str">
            <v/>
          </cell>
        </row>
        <row r="3139">
          <cell r="A3139" t="str">
            <v>2000248/ REPAIR AND MAINTNANCE</v>
          </cell>
          <cell r="B3139" t="str">
            <v/>
          </cell>
        </row>
        <row r="3140">
          <cell r="A3140" t="str">
            <v>PH @ Burhepur (Bihar)</v>
          </cell>
          <cell r="B3140" t="str">
            <v/>
          </cell>
        </row>
        <row r="3141">
          <cell r="A3141" t="str">
            <v>BW @ Kherapurechemi &amp; Purebasantray (Ram</v>
          </cell>
          <cell r="B3141" t="str">
            <v/>
          </cell>
        </row>
        <row r="3142">
          <cell r="A3142" t="str">
            <v>3000303 / COMPRESSSOR FULL SERVICE</v>
          </cell>
          <cell r="B3142" t="str">
            <v/>
          </cell>
        </row>
        <row r="3143">
          <cell r="A3143" t="str">
            <v>Water sample Testing charges</v>
          </cell>
          <cell r="B3143" t="str">
            <v/>
          </cell>
        </row>
        <row r="3144">
          <cell r="A3144" t="str">
            <v>OP Unit @Kashipur Dibuki B-Bihar</v>
          </cell>
          <cell r="B3144" t="str">
            <v/>
          </cell>
        </row>
        <row r="3145">
          <cell r="A3145" t="str">
            <v>TW @ Aandharipur (Kalakankar)</v>
          </cell>
          <cell r="B3145" t="str">
            <v/>
          </cell>
        </row>
        <row r="3146">
          <cell r="A3146" t="str">
            <v>3000303/ COMPRESSSOR FULL SERVICE</v>
          </cell>
          <cell r="B3146" t="str">
            <v/>
          </cell>
        </row>
        <row r="3147">
          <cell r="A3147" t="str">
            <v>SPARES 5%</v>
          </cell>
          <cell r="B3147" t="str">
            <v/>
          </cell>
        </row>
        <row r="3148">
          <cell r="A3148" t="str">
            <v>Pipeine Works @ Pure Bharat (Sndw Blck)</v>
          </cell>
          <cell r="B3148" t="str">
            <v/>
          </cell>
        </row>
        <row r="3149">
          <cell r="A3149" t="str">
            <v>OP Unit @Kedaura Block-Rampur Samgramgar</v>
          </cell>
          <cell r="B3149" t="str">
            <v/>
          </cell>
        </row>
        <row r="3150">
          <cell r="A3150" t="str">
            <v>2001087/BIKE REPAIR</v>
          </cell>
          <cell r="B3150" t="str">
            <v/>
          </cell>
        </row>
        <row r="3151">
          <cell r="A3151" t="str">
            <v>HOSE PIPE</v>
          </cell>
          <cell r="B3151" t="str">
            <v/>
          </cell>
        </row>
        <row r="3152">
          <cell r="A3152" t="str">
            <v>Hydra clutch plate and PRPLER SHAFT work</v>
          </cell>
          <cell r="B3152" t="str">
            <v/>
          </cell>
        </row>
        <row r="3153">
          <cell r="A3153" t="str">
            <v>METER COST &amp; OTHER CHARG</v>
          </cell>
          <cell r="B3153" t="str">
            <v/>
          </cell>
        </row>
        <row r="3154">
          <cell r="A3154" t="str">
            <v>Tubewell @ Dilerganj (Kunda Blck)</v>
          </cell>
          <cell r="B3154" t="str">
            <v/>
          </cell>
        </row>
        <row r="3155">
          <cell r="A3155" t="str">
            <v>OP Unit @Umari Bujurg Block-Bihar</v>
          </cell>
          <cell r="B3155" t="str">
            <v/>
          </cell>
        </row>
        <row r="3156">
          <cell r="A3156" t="str">
            <v>TW @ Jajupur (Kalakankar)</v>
          </cell>
          <cell r="B3156" t="str">
            <v/>
          </cell>
        </row>
        <row r="3157">
          <cell r="A3157" t="str">
            <v>SECURITY CHARGES FOR ELECTRICITY</v>
          </cell>
          <cell r="B3157" t="str">
            <v/>
          </cell>
        </row>
        <row r="3158">
          <cell r="A3158" t="str">
            <v>G.I.SHEETS</v>
          </cell>
          <cell r="B3158">
            <v>200001325</v>
          </cell>
        </row>
        <row r="3159">
          <cell r="A3159" t="str">
            <v>G.I.SHEET 12 FT X 4 FTX.40MM THICKNESS</v>
          </cell>
          <cell r="B3159">
            <v>800004142</v>
          </cell>
        </row>
        <row r="3160">
          <cell r="A3160" t="str">
            <v>TW Dvlpmnt Work @ Bhadausi &amp; Rampur Pran</v>
          </cell>
          <cell r="B3160" t="str">
            <v/>
          </cell>
        </row>
        <row r="3161">
          <cell r="A3161" t="str">
            <v>TW Dev by 250 PSI Comp @ Sakra (Mang)</v>
          </cell>
          <cell r="B3161" t="str">
            <v/>
          </cell>
        </row>
        <row r="3162">
          <cell r="A3162" t="str">
            <v>TW @ Kakhriha &amp; Abdul wahid ganj (Kalaka</v>
          </cell>
          <cell r="B3162" t="str">
            <v/>
          </cell>
        </row>
        <row r="3163">
          <cell r="A3163" t="str">
            <v>TW Dev by 250 PSI Comp@ Bhatikurdh(Aasp)</v>
          </cell>
          <cell r="B3163" t="str">
            <v/>
          </cell>
        </row>
        <row r="3164">
          <cell r="A3164" t="str">
            <v>Compressor @ Umarpur&amp;Bani  (Patti)</v>
          </cell>
          <cell r="B3164" t="str">
            <v/>
          </cell>
        </row>
        <row r="3165">
          <cell r="A3165" t="str">
            <v>OP Units @ Chausa (Kunda)</v>
          </cell>
          <cell r="B3165" t="str">
            <v/>
          </cell>
        </row>
        <row r="3166">
          <cell r="A3166" t="str">
            <v>450 PSI Comnpressor@Sardeeh (Patti)</v>
          </cell>
          <cell r="B3166" t="str">
            <v/>
          </cell>
        </row>
        <row r="3167">
          <cell r="A3167" t="str">
            <v>TW Dev by 250 PSI Comp @ Dhedua (Aasp)</v>
          </cell>
          <cell r="B3167" t="str">
            <v/>
          </cell>
        </row>
        <row r="3168">
          <cell r="A3168" t="str">
            <v>OP Units @ Sahumai (Kunda)</v>
          </cell>
          <cell r="B3168" t="str">
            <v/>
          </cell>
        </row>
        <row r="3169">
          <cell r="A3169" t="str">
            <v>250 PSI Comnpressor@Para Hamidpur</v>
          </cell>
          <cell r="B3169" t="str">
            <v/>
          </cell>
        </row>
        <row r="3170">
          <cell r="A3170" t="str">
            <v>ALTERNATOR REPAIR</v>
          </cell>
          <cell r="B3170" t="str">
            <v/>
          </cell>
        </row>
        <row r="3171">
          <cell r="A3171" t="str">
            <v>Borewell in Kalayanpur</v>
          </cell>
          <cell r="B3171" t="str">
            <v/>
          </cell>
        </row>
        <row r="3172">
          <cell r="A3172" t="str">
            <v>TW Dev by 250 PSI Comp@ Beend (Aasp)</v>
          </cell>
          <cell r="B3172" t="str">
            <v/>
          </cell>
        </row>
        <row r="3173">
          <cell r="A3173" t="str">
            <v>TW @ Ashapur &amp; Chaubeypur (Sandwachandri</v>
          </cell>
          <cell r="B3173" t="str">
            <v/>
          </cell>
        </row>
        <row r="3174">
          <cell r="A3174" t="str">
            <v>Tube Well Development Work @ Gobari</v>
          </cell>
          <cell r="B3174" t="str">
            <v/>
          </cell>
        </row>
        <row r="3175">
          <cell r="A3175" t="str">
            <v>Tubewell @ Baburai Jahapur (Babaganji)</v>
          </cell>
          <cell r="B3175" t="str">
            <v/>
          </cell>
        </row>
        <row r="3176">
          <cell r="A3176" t="str">
            <v>TW Dev by 250PSI Comp @ Parvatpursuleman</v>
          </cell>
          <cell r="B3176" t="str">
            <v/>
          </cell>
        </row>
        <row r="3177">
          <cell r="A3177" t="str">
            <v>AGGREGATE 40MM</v>
          </cell>
          <cell r="B3177">
            <v>200017629</v>
          </cell>
        </row>
        <row r="3178">
          <cell r="A3178" t="str">
            <v>For Patti Stock Yard Road Dovelepment</v>
          </cell>
          <cell r="B3178" t="str">
            <v/>
          </cell>
        </row>
        <row r="3179">
          <cell r="A3179" t="str">
            <v>TW @ Bhawanigarh (Sangipur)</v>
          </cell>
          <cell r="B3179" t="str">
            <v/>
          </cell>
        </row>
        <row r="3180">
          <cell r="A3180" t="str">
            <v>PANTRY EXPENSES FOR PRATAPGARH OFFICE</v>
          </cell>
          <cell r="B3180" t="str">
            <v/>
          </cell>
        </row>
        <row r="3181">
          <cell r="A3181" t="str">
            <v>U PVC PIPE 2"</v>
          </cell>
          <cell r="B3181">
            <v>200005165</v>
          </cell>
        </row>
        <row r="3182">
          <cell r="A3182" t="str">
            <v>U PVC ELBOW 2"</v>
          </cell>
          <cell r="B3182">
            <v>200005182</v>
          </cell>
        </row>
        <row r="3183">
          <cell r="A3183" t="str">
            <v>UPVC SOLVENT</v>
          </cell>
          <cell r="B3183">
            <v>200012434</v>
          </cell>
        </row>
        <row r="3184">
          <cell r="A3184" t="str">
            <v>UPVC BALL VALUE-2"</v>
          </cell>
          <cell r="B3184">
            <v>200020658</v>
          </cell>
        </row>
        <row r="3185">
          <cell r="A3185" t="str">
            <v>U PVC REDUCER 2"X1"</v>
          </cell>
          <cell r="B3185">
            <v>200020661</v>
          </cell>
        </row>
        <row r="3186">
          <cell r="A3186" t="str">
            <v>TUBE</v>
          </cell>
          <cell r="B3186" t="str">
            <v/>
          </cell>
        </row>
        <row r="3187">
          <cell r="A3187" t="str">
            <v>Boundarywall @ Burhepur (Bihar)</v>
          </cell>
          <cell r="B3187" t="str">
            <v/>
          </cell>
        </row>
        <row r="3188">
          <cell r="A3188" t="str">
            <v>VEHICLE REGISTRATION</v>
          </cell>
          <cell r="B3188" t="str">
            <v/>
          </cell>
        </row>
        <row r="3189">
          <cell r="A3189" t="str">
            <v>TW @ Idilpur (Sangipur)</v>
          </cell>
          <cell r="B3189" t="str">
            <v/>
          </cell>
        </row>
        <row r="3190">
          <cell r="A3190" t="str">
            <v>CUPLOCK VERTICAL 1.0 MTR</v>
          </cell>
          <cell r="B3190">
            <v>800000821</v>
          </cell>
        </row>
        <row r="3191">
          <cell r="A3191" t="str">
            <v>CUPLOCK LEDGER 0.6 MTR</v>
          </cell>
          <cell r="B3191">
            <v>800001273</v>
          </cell>
        </row>
        <row r="3192">
          <cell r="A3192" t="str">
            <v>OP Units @ Keshavpura &amp; Rudauli (Kunda)</v>
          </cell>
          <cell r="B3192" t="str">
            <v/>
          </cell>
        </row>
        <row r="3193">
          <cell r="A3193" t="str">
            <v>1000136 / JCB 2nd full Servicing</v>
          </cell>
          <cell r="B3193" t="str">
            <v/>
          </cell>
        </row>
        <row r="3194">
          <cell r="A3194" t="str">
            <v>Manpower Supply for FHTCs works</v>
          </cell>
          <cell r="B3194" t="str">
            <v/>
          </cell>
        </row>
        <row r="3195">
          <cell r="A3195" t="str">
            <v>RCCB 63 AMP 4 POLE 300 MA</v>
          </cell>
          <cell r="B3195">
            <v>800002816</v>
          </cell>
        </row>
        <row r="3196">
          <cell r="A3196" t="str">
            <v>SHIFTING OF CUPLOCK LEDGERS</v>
          </cell>
          <cell r="B3196" t="str">
            <v/>
          </cell>
        </row>
        <row r="3197">
          <cell r="A3197" t="str">
            <v>TW @ Gauhani &amp; Pachkhara (Sandwachandrik</v>
          </cell>
          <cell r="B3197" t="str">
            <v/>
          </cell>
        </row>
        <row r="3198">
          <cell r="A3198" t="str">
            <v>NEW AIRTEL CONNECTION FOR OFFICE-II</v>
          </cell>
          <cell r="B3198" t="str">
            <v/>
          </cell>
        </row>
        <row r="3199">
          <cell r="A3199" t="str">
            <v>FOR SUN INDUSTRIES MATERIAL UNLOADING</v>
          </cell>
          <cell r="B3199" t="str">
            <v/>
          </cell>
        </row>
        <row r="3200">
          <cell r="A3200" t="str">
            <v>VariantPipeline @Burhepur,Block- Bihar</v>
          </cell>
          <cell r="B3200" t="str">
            <v/>
          </cell>
        </row>
        <row r="3201">
          <cell r="A3201" t="str">
            <v>SHIFTING OF SCAFFOLDING PIPES,CLAMPS,CUP</v>
          </cell>
          <cell r="B3201" t="str">
            <v/>
          </cell>
        </row>
        <row r="3202">
          <cell r="A3202" t="str">
            <v>2001092/1 st Servicing</v>
          </cell>
          <cell r="B3202" t="str">
            <v/>
          </cell>
        </row>
        <row r="3203">
          <cell r="A3203" t="str">
            <v>2001126/SERVICE</v>
          </cell>
          <cell r="B3203" t="str">
            <v/>
          </cell>
        </row>
        <row r="3204">
          <cell r="A3204" t="str">
            <v>TW Devlp by Compressor@Binaeka(Aspurdev</v>
          </cell>
          <cell r="B3204" t="str">
            <v/>
          </cell>
        </row>
        <row r="3205">
          <cell r="A3205" t="str">
            <v>TW @ Para Hamidpur (Sandwachandrik</v>
          </cell>
          <cell r="B3205" t="str">
            <v/>
          </cell>
        </row>
        <row r="3206">
          <cell r="A3206" t="str">
            <v>2001106/1 st Servicing</v>
          </cell>
          <cell r="B3206" t="str">
            <v/>
          </cell>
        </row>
        <row r="3207">
          <cell r="A3207" t="str">
            <v>TW @ Umarpur&amp;Bani -1&amp;2 (PATTI)</v>
          </cell>
          <cell r="B3207" t="str">
            <v/>
          </cell>
        </row>
        <row r="3208">
          <cell r="A3208" t="str">
            <v>CONCRETE MIXER MACHINE</v>
          </cell>
          <cell r="B3208" t="str">
            <v/>
          </cell>
        </row>
        <row r="3209">
          <cell r="A3209" t="str">
            <v>TM self motor work</v>
          </cell>
          <cell r="B3209" t="str">
            <v/>
          </cell>
        </row>
        <row r="3210">
          <cell r="A3210" t="str">
            <v>XSTREAM FIBER BILL PAYMENT FOR OFFICE</v>
          </cell>
          <cell r="B3210" t="str">
            <v/>
          </cell>
        </row>
        <row r="3211">
          <cell r="A3211" t="str">
            <v>JCB OD23L6929 ROAD TAX</v>
          </cell>
          <cell r="B3211" t="str">
            <v/>
          </cell>
        </row>
        <row r="3212">
          <cell r="A3212" t="str">
            <v>2001077/1 st Servicing</v>
          </cell>
          <cell r="B3212" t="str">
            <v/>
          </cell>
        </row>
        <row r="3213">
          <cell r="A3213" t="str">
            <v>TW @ Sarastpur-1&amp;2 (PATTI)</v>
          </cell>
          <cell r="B3213" t="str">
            <v/>
          </cell>
        </row>
        <row r="3214">
          <cell r="A3214" t="str">
            <v>TW works@Badshahpur,B-Sangipur</v>
          </cell>
          <cell r="B3214" t="str">
            <v/>
          </cell>
        </row>
        <row r="3215">
          <cell r="A3215" t="str">
            <v>TRX 23T HYDRA ROAD TAX</v>
          </cell>
          <cell r="B3215" t="str">
            <v/>
          </cell>
        </row>
        <row r="3216">
          <cell r="A3216" t="str">
            <v>TW @ Tardha ( Patti )</v>
          </cell>
          <cell r="B3216" t="str">
            <v/>
          </cell>
        </row>
        <row r="3217">
          <cell r="A3217" t="str">
            <v>2001170/SPARE</v>
          </cell>
          <cell r="B3217" t="str">
            <v/>
          </cell>
        </row>
        <row r="3218">
          <cell r="A3218" t="str">
            <v>Boundary Wall @Bhattikhurd(Aaspurdevsra)</v>
          </cell>
          <cell r="B3218" t="str">
            <v/>
          </cell>
        </row>
        <row r="3219">
          <cell r="A3219" t="str">
            <v>TRANSIT MIXER BR10GC 2873 ROAD TAX</v>
          </cell>
          <cell r="B3219" t="str">
            <v/>
          </cell>
        </row>
        <row r="3220">
          <cell r="A3220" t="str">
            <v>TW @ Beerpura Khurd &amp; Parsad ( Patti )</v>
          </cell>
          <cell r="B3220" t="str">
            <v/>
          </cell>
        </row>
        <row r="3221">
          <cell r="A3221" t="str">
            <v>DI TAIL PIECE 0.3M LENGTH - 100MM</v>
          </cell>
          <cell r="B3221">
            <v>200032929</v>
          </cell>
        </row>
        <row r="3222">
          <cell r="A3222" t="str">
            <v>Installation Charge</v>
          </cell>
          <cell r="B3222" t="str">
            <v/>
          </cell>
        </row>
        <row r="3223">
          <cell r="A3223" t="str">
            <v>2001074/1 st Servicing</v>
          </cell>
          <cell r="B3223" t="str">
            <v/>
          </cell>
        </row>
        <row r="3224">
          <cell r="A3224" t="str">
            <v>TRANSIT MIXER BR10GC 2906 ROAD TAX</v>
          </cell>
          <cell r="B3224" t="str">
            <v/>
          </cell>
        </row>
        <row r="3225">
          <cell r="A3225" t="str">
            <v>Tubewell Devlp work @ Bind (Aaspurdevsra</v>
          </cell>
          <cell r="B3225" t="str">
            <v/>
          </cell>
        </row>
        <row r="3226">
          <cell r="A3226" t="str">
            <v>TUBEWELL @DAFRA  B-ASPURDEVSRA</v>
          </cell>
          <cell r="B3226" t="str">
            <v/>
          </cell>
        </row>
        <row r="3227">
          <cell r="A3227" t="str">
            <v>Tubewell Devlp work @ Sakra (Aaspurdevsr</v>
          </cell>
          <cell r="B3227" t="str">
            <v/>
          </cell>
        </row>
        <row r="3228">
          <cell r="A3228" t="str">
            <v>2001107/BIKE SERVICE</v>
          </cell>
          <cell r="B3228" t="str">
            <v/>
          </cell>
        </row>
        <row r="3229">
          <cell r="A3229" t="str">
            <v>OFFICE EXPENCETURE FOR STAFF</v>
          </cell>
          <cell r="B3229" t="str">
            <v/>
          </cell>
        </row>
        <row r="3230">
          <cell r="A3230" t="str">
            <v>2001088/BIKE SERVICE</v>
          </cell>
          <cell r="B3230" t="str">
            <v/>
          </cell>
        </row>
        <row r="3231">
          <cell r="A3231" t="str">
            <v>2001126/BIKE SERVICE</v>
          </cell>
          <cell r="B3231" t="str">
            <v/>
          </cell>
        </row>
        <row r="3232">
          <cell r="A3232" t="str">
            <v>Tubewell Devlp work @Pravatpur&amp;Suleman</v>
          </cell>
          <cell r="B3232" t="str">
            <v/>
          </cell>
        </row>
        <row r="3233">
          <cell r="A3233" t="str">
            <v>Pipeliine @ Suryagarhjagannath (Mangraur</v>
          </cell>
          <cell r="B3233" t="str">
            <v/>
          </cell>
        </row>
        <row r="3234">
          <cell r="A3234" t="str">
            <v>TW WORKS@Bikara,B-Bihar</v>
          </cell>
          <cell r="B3234" t="str">
            <v/>
          </cell>
        </row>
        <row r="3235">
          <cell r="A3235" t="str">
            <v>DEPOSIT OF GAS CYLINDER</v>
          </cell>
          <cell r="B3235" t="str">
            <v/>
          </cell>
        </row>
        <row r="3236">
          <cell r="A3236" t="str">
            <v>Wireless Keyboard &amp; Mouse</v>
          </cell>
          <cell r="B3236" t="str">
            <v/>
          </cell>
        </row>
        <row r="3237">
          <cell r="A3237" t="str">
            <v>2000384/BIKE SERVICE</v>
          </cell>
          <cell r="B3237" t="str">
            <v/>
          </cell>
        </row>
        <row r="3238">
          <cell r="A3238" t="str">
            <v>TW WORKS@Burhepur,B-Bihar</v>
          </cell>
          <cell r="B3238" t="str">
            <v/>
          </cell>
        </row>
        <row r="3239">
          <cell r="A3239" t="str">
            <v>HYDRA SPARES @18%</v>
          </cell>
          <cell r="B3239" t="str">
            <v/>
          </cell>
        </row>
        <row r="3240">
          <cell r="A3240" t="str">
            <v>HYDRA TYRES @ 28%</v>
          </cell>
          <cell r="B3240" t="str">
            <v/>
          </cell>
        </row>
        <row r="3241">
          <cell r="A3241" t="str">
            <v>TW WORKS@Chhevaga,B-Bihar</v>
          </cell>
          <cell r="B3241" t="str">
            <v/>
          </cell>
        </row>
        <row r="3242">
          <cell r="A3242" t="str">
            <v>TW works @Umardiha,Block-Aaspurdevsra</v>
          </cell>
          <cell r="B3242" t="str">
            <v/>
          </cell>
        </row>
        <row r="3243">
          <cell r="A3243" t="str">
            <v>LPG GAS19 KG</v>
          </cell>
          <cell r="B3243" t="str">
            <v/>
          </cell>
        </row>
        <row r="3244">
          <cell r="A3244" t="str">
            <v>DRINKING WATER FOR PATTI STAFF SEPTEMBER</v>
          </cell>
          <cell r="B3244" t="str">
            <v/>
          </cell>
        </row>
        <row r="3245">
          <cell r="A3245" t="str">
            <v>TUBEWELL@UMARA PATTI ,B-BIHAR</v>
          </cell>
          <cell r="B3245" t="str">
            <v/>
          </cell>
        </row>
        <row r="3246">
          <cell r="A3246" t="str">
            <v>PH @ Bhikhampur &amp; Kopa(Aaspurdevsra)</v>
          </cell>
          <cell r="B3246" t="str">
            <v/>
          </cell>
        </row>
        <row r="3247">
          <cell r="A3247" t="str">
            <v>Tubewell @ Bithara (Bihar Blck)</v>
          </cell>
          <cell r="B3247" t="str">
            <v/>
          </cell>
        </row>
        <row r="3248">
          <cell r="A3248" t="str">
            <v>TW WORKS@Umari Bujurg,B-Bihar</v>
          </cell>
          <cell r="B3248" t="str">
            <v/>
          </cell>
        </row>
        <row r="3249">
          <cell r="A3249" t="str">
            <v>TW @ Dhanvaasa &amp; Kodrajeet -1&amp;2 (PATTI)</v>
          </cell>
          <cell r="B3249" t="str">
            <v/>
          </cell>
        </row>
        <row r="3250">
          <cell r="A3250" t="str">
            <v>TW Devlp by Compressor@ Bikampur &amp; Kopa</v>
          </cell>
          <cell r="B3250" t="str">
            <v/>
          </cell>
        </row>
        <row r="3251">
          <cell r="A3251" t="str">
            <v>SHIFTING OF SHUTTERING MATERIAL</v>
          </cell>
          <cell r="B3251" t="str">
            <v/>
          </cell>
        </row>
        <row r="3252">
          <cell r="A3252" t="str">
            <v>TW WORKS@Maharajpur,B-Bihar</v>
          </cell>
          <cell r="B3252" t="str">
            <v/>
          </cell>
        </row>
        <row r="3253">
          <cell r="A3253" t="str">
            <v>EX GUEST Accommodation</v>
          </cell>
          <cell r="B3253" t="str">
            <v/>
          </cell>
        </row>
        <row r="3254">
          <cell r="A3254" t="str">
            <v>TW @ Khemkaranpur  (PATTI)</v>
          </cell>
          <cell r="B3254" t="str">
            <v/>
          </cell>
        </row>
        <row r="3255">
          <cell r="A3255" t="str">
            <v>FOR CC CAMPS DERWA STOCK YARD</v>
          </cell>
          <cell r="B3255" t="str">
            <v/>
          </cell>
        </row>
        <row r="3256">
          <cell r="A3256" t="str">
            <v>TUBEWELL@KASHIPUR DIBUKI,B-BIHAR</v>
          </cell>
          <cell r="B3256" t="str">
            <v/>
          </cell>
        </row>
        <row r="3257">
          <cell r="A3257" t="str">
            <v>MEDICAL FEES RAJESH(HR)</v>
          </cell>
          <cell r="B3257" t="str">
            <v/>
          </cell>
        </row>
        <row r="3258">
          <cell r="A3258" t="str">
            <v>1.5 MTR VERTICALS</v>
          </cell>
          <cell r="B3258">
            <v>800000458</v>
          </cell>
        </row>
        <row r="3259">
          <cell r="A3259" t="str">
            <v>1 MTR VERTICAL</v>
          </cell>
          <cell r="B3259">
            <v>800000556</v>
          </cell>
        </row>
        <row r="3260">
          <cell r="A3260" t="str">
            <v>CUPLOCK LEDGER 1.15 MTR</v>
          </cell>
          <cell r="B3260">
            <v>800001972</v>
          </cell>
        </row>
        <row r="3261">
          <cell r="A3261" t="str">
            <v>Tube well at Rajapur Raeniya &amp; Nevada Ga</v>
          </cell>
          <cell r="B3261" t="str">
            <v/>
          </cell>
        </row>
        <row r="3262">
          <cell r="A3262" t="str">
            <v>2001088 /Ist Servicing</v>
          </cell>
          <cell r="B3262" t="str">
            <v/>
          </cell>
        </row>
        <row r="3263">
          <cell r="A3263" t="str">
            <v>TUBEWELL@RAMPUR BELA ,B-PATTI</v>
          </cell>
          <cell r="B3263" t="str">
            <v/>
          </cell>
        </row>
        <row r="3264">
          <cell r="A3264" t="str">
            <v>BLOWER FOR STAFF</v>
          </cell>
          <cell r="B3264" t="str">
            <v/>
          </cell>
        </row>
        <row r="3265">
          <cell r="A3265" t="str">
            <v>Pipeline @ Kasipur (Kalakankar)</v>
          </cell>
          <cell r="B3265" t="str">
            <v/>
          </cell>
        </row>
        <row r="3266">
          <cell r="A3266" t="str">
            <v>WOODEN COT 3FT X 6FT</v>
          </cell>
          <cell r="B3266">
            <v>1300000039</v>
          </cell>
        </row>
        <row r="3267">
          <cell r="A3267" t="str">
            <v>IRON ALMARAH</v>
          </cell>
          <cell r="B3267">
            <v>1300000505</v>
          </cell>
        </row>
        <row r="3268">
          <cell r="A3268" t="str">
            <v>2001010 /Ist Servicing</v>
          </cell>
          <cell r="B3268" t="str">
            <v/>
          </cell>
        </row>
        <row r="3269">
          <cell r="A3269" t="str">
            <v>TUBEWELL@RAICHANDRA PATTI &amp;ARILA,B-PATTI</v>
          </cell>
          <cell r="B3269" t="str">
            <v/>
          </cell>
        </row>
        <row r="3270">
          <cell r="A3270" t="str">
            <v>PRISM POLE WITH BUBBLE</v>
          </cell>
          <cell r="B3270">
            <v>200021473</v>
          </cell>
        </row>
        <row r="3271">
          <cell r="A3271" t="str">
            <v>BIPOD FOR TOTAL STATION</v>
          </cell>
          <cell r="B3271">
            <v>200021872</v>
          </cell>
        </row>
        <row r="3272">
          <cell r="A3272" t="str">
            <v>PH @ Sarayjagatsingh (Lalganj)</v>
          </cell>
          <cell r="B3272" t="str">
            <v/>
          </cell>
        </row>
        <row r="3273">
          <cell r="A3273" t="str">
            <v>GUEST MATERIAL FOR STAFF</v>
          </cell>
          <cell r="B3273" t="str">
            <v/>
          </cell>
        </row>
        <row r="3274">
          <cell r="A3274" t="str">
            <v>Drinking water FOR ALL PATTI SITE</v>
          </cell>
          <cell r="B3274" t="str">
            <v/>
          </cell>
        </row>
        <row r="3275">
          <cell r="A3275" t="str">
            <v>INSPECION OF 200MM &amp; 150MM PIPE</v>
          </cell>
          <cell r="B3275" t="str">
            <v/>
          </cell>
        </row>
        <row r="3276">
          <cell r="A3276" t="str">
            <v>TW WORKS@Mahadahan,B-PattiI</v>
          </cell>
          <cell r="B3276" t="str">
            <v/>
          </cell>
        </row>
        <row r="3277">
          <cell r="A3277" t="str">
            <v>TW WORKS@Kukuwar,B-Patti</v>
          </cell>
          <cell r="B3277" t="str">
            <v/>
          </cell>
        </row>
        <row r="3278">
          <cell r="A3278" t="str">
            <v>2001089/ Ist Servicing</v>
          </cell>
          <cell r="B3278" t="str">
            <v/>
          </cell>
        </row>
        <row r="3279">
          <cell r="A3279" t="str">
            <v>Pipeline @ Tardha (Patti)</v>
          </cell>
          <cell r="B3279" t="str">
            <v/>
          </cell>
        </row>
        <row r="3280">
          <cell r="A3280" t="str">
            <v>BRIEF CASE FOR STAFF</v>
          </cell>
          <cell r="B3280" t="str">
            <v/>
          </cell>
        </row>
        <row r="3281">
          <cell r="A3281" t="str">
            <v>TUBEWELL@KOHRAOV ,B-PATTI</v>
          </cell>
          <cell r="B3281" t="str">
            <v/>
          </cell>
        </row>
        <row r="3282">
          <cell r="A3282" t="str">
            <v>USB FOR OFFICE</v>
          </cell>
          <cell r="B3282" t="str">
            <v/>
          </cell>
        </row>
        <row r="3283">
          <cell r="A3283" t="str">
            <v>MATERIALS FOR GUEST HOUSE</v>
          </cell>
          <cell r="B3283" t="str">
            <v/>
          </cell>
        </row>
        <row r="3284">
          <cell r="A3284" t="str">
            <v>TW WORKS@Gogalapur &amp;Puredeojani,B-Patti</v>
          </cell>
          <cell r="B3284" t="str">
            <v/>
          </cell>
        </row>
        <row r="3285">
          <cell r="A3285" t="str">
            <v>Tubewell @ Shivrajpur (Sandw Blck)</v>
          </cell>
          <cell r="B3285" t="str">
            <v/>
          </cell>
        </row>
        <row r="3286">
          <cell r="A3286" t="str">
            <v>Printing Charges for store issue book</v>
          </cell>
          <cell r="B3286" t="str">
            <v/>
          </cell>
        </row>
        <row r="3287">
          <cell r="A3287" t="str">
            <v>PH @ Purechhattu_RAMPUR SANGRAMGARH_3.6</v>
          </cell>
          <cell r="B3287" t="str">
            <v/>
          </cell>
        </row>
        <row r="3288">
          <cell r="A3288" t="str">
            <v>TW works @Diha Balai-Fail,Block-Babaganj</v>
          </cell>
          <cell r="B3288" t="str">
            <v/>
          </cell>
        </row>
        <row r="3289">
          <cell r="A3289" t="str">
            <v>DINNER PROVIDED FOR JE</v>
          </cell>
          <cell r="B3289" t="str">
            <v/>
          </cell>
        </row>
        <row r="3290">
          <cell r="A3290" t="str">
            <v>PRINTING CHARGES OF RFI BOOKS</v>
          </cell>
          <cell r="B3290" t="str">
            <v/>
          </cell>
        </row>
        <row r="3291">
          <cell r="A3291" t="str">
            <v>HYDRA HIRING CHARGES</v>
          </cell>
          <cell r="B3291" t="str">
            <v/>
          </cell>
        </row>
        <row r="3292">
          <cell r="A3292" t="str">
            <v>MB BOOK FOR BILL SUBMITTED</v>
          </cell>
          <cell r="B3292" t="str">
            <v/>
          </cell>
        </row>
        <row r="3293">
          <cell r="A3293" t="str">
            <v>JCB SERVICE</v>
          </cell>
          <cell r="B3293" t="str">
            <v/>
          </cell>
        </row>
        <row r="3294">
          <cell r="A3294" t="str">
            <v>TW works @Chachamau,Block-Kalankar</v>
          </cell>
          <cell r="B3294" t="str">
            <v/>
          </cell>
        </row>
        <row r="3295">
          <cell r="A3295" t="str">
            <v>Tube well at Praanpur (Bababelkharnathdh</v>
          </cell>
          <cell r="B3295" t="str">
            <v/>
          </cell>
        </row>
        <row r="3296">
          <cell r="A3296" t="str">
            <v>TW @ Kuda ( Bihar )</v>
          </cell>
          <cell r="B3296" t="str">
            <v/>
          </cell>
        </row>
        <row r="3297">
          <cell r="A3297" t="str">
            <v>ESR up to PCC @ Banemau (Kunda)</v>
          </cell>
          <cell r="B3297" t="str">
            <v/>
          </cell>
        </row>
        <row r="3298">
          <cell r="A3298" t="str">
            <v>HIRING OF JCB &amp; TRACTOR</v>
          </cell>
          <cell r="B3298" t="str">
            <v/>
          </cell>
        </row>
        <row r="3299">
          <cell r="A3299" t="str">
            <v>TW @ Sarai Naahra ( Bihar )</v>
          </cell>
          <cell r="B3299" t="str">
            <v/>
          </cell>
        </row>
        <row r="3300">
          <cell r="A3300" t="str">
            <v>ESR up to PCC @ Jasauli (Kunda)</v>
          </cell>
          <cell r="B3300" t="str">
            <v/>
          </cell>
        </row>
        <row r="3301">
          <cell r="A3301" t="str">
            <v>INPECTION CHARGES</v>
          </cell>
          <cell r="B3301" t="str">
            <v/>
          </cell>
        </row>
        <row r="3302">
          <cell r="A3302" t="str">
            <v>VOLT METER</v>
          </cell>
          <cell r="B3302">
            <v>200000619</v>
          </cell>
        </row>
        <row r="3303">
          <cell r="A3303" t="str">
            <v>MCCB 63AMP BOX</v>
          </cell>
          <cell r="B3303">
            <v>200004509</v>
          </cell>
        </row>
        <row r="3304">
          <cell r="A3304" t="str">
            <v>MS BOLT M16 X 75 MM</v>
          </cell>
          <cell r="B3304">
            <v>200027954</v>
          </cell>
        </row>
        <row r="3305">
          <cell r="A3305" t="str">
            <v>UPVC PIPE 110 DIA</v>
          </cell>
          <cell r="B3305">
            <v>200033910</v>
          </cell>
        </row>
        <row r="3306">
          <cell r="A3306" t="str">
            <v>AMPERE METERDC 600A,50MV,2.5CL</v>
          </cell>
          <cell r="B3306">
            <v>400016253</v>
          </cell>
        </row>
        <row r="3307">
          <cell r="A3307" t="str">
            <v>MCCB 63AMP  2 POLE</v>
          </cell>
          <cell r="B3307">
            <v>800004530</v>
          </cell>
        </row>
        <row r="3308">
          <cell r="A3308" t="str">
            <v>Tubewell @ Dhedua (Aspdv Blck)</v>
          </cell>
          <cell r="B3308" t="str">
            <v/>
          </cell>
        </row>
        <row r="3309">
          <cell r="A3309" t="str">
            <v>SHIFTING OF 62.5 KVA DG SET &amp; 125 KVA DG</v>
          </cell>
          <cell r="B3309" t="str">
            <v/>
          </cell>
        </row>
        <row r="3310">
          <cell r="A3310" t="str">
            <v>2000430 / PICKUP NEW 4 NOS TYRES</v>
          </cell>
          <cell r="B3310" t="str">
            <v/>
          </cell>
        </row>
        <row r="3311">
          <cell r="A3311" t="str">
            <v>202 / hydra pressure pipe</v>
          </cell>
          <cell r="B3311" t="str">
            <v/>
          </cell>
        </row>
        <row r="3312">
          <cell r="A3312" t="str">
            <v>SHIFTING OF MS PIPES</v>
          </cell>
          <cell r="B3312" t="str">
            <v/>
          </cell>
        </row>
        <row r="3313">
          <cell r="A3313" t="str">
            <v>EX GUEST FOODING</v>
          </cell>
          <cell r="B3313" t="str">
            <v/>
          </cell>
        </row>
        <row r="3314">
          <cell r="A3314" t="str">
            <v>MENTANANCE</v>
          </cell>
          <cell r="B3314" t="str">
            <v/>
          </cell>
        </row>
        <row r="3315">
          <cell r="A3315" t="str">
            <v>SITC of Zinc Al Tank Revised Rate</v>
          </cell>
          <cell r="B3315" t="str">
            <v/>
          </cell>
        </row>
        <row r="3316">
          <cell r="A3316" t="str">
            <v>5000104 / hydraulic pressure pipe</v>
          </cell>
          <cell r="B3316" t="str">
            <v/>
          </cell>
        </row>
        <row r="3317">
          <cell r="A3317" t="str">
            <v>3000175/DG SERVICE</v>
          </cell>
          <cell r="B3317" t="str">
            <v/>
          </cell>
        </row>
        <row r="3318">
          <cell r="A3318" t="str">
            <v>MIXER GRINDER 800W USHA MAKE</v>
          </cell>
          <cell r="B3318">
            <v>1300000522</v>
          </cell>
        </row>
        <row r="3319">
          <cell r="A3319" t="str">
            <v>SHIFTING OF ESCORT DIGMAX BACKHOE LOADER</v>
          </cell>
          <cell r="B3319" t="str">
            <v/>
          </cell>
        </row>
        <row r="3320">
          <cell r="A3320" t="str">
            <v>TUBEWELL@BHAVRANPUR ,B-PATTI</v>
          </cell>
          <cell r="B3320" t="str">
            <v/>
          </cell>
        </row>
        <row r="3321">
          <cell r="A3321" t="str">
            <v>SPARES 18%</v>
          </cell>
          <cell r="B3321" t="str">
            <v/>
          </cell>
        </row>
        <row r="3322">
          <cell r="A3322" t="str">
            <v>TW @ Eethu (Kalakankar)</v>
          </cell>
          <cell r="B3322" t="str">
            <v/>
          </cell>
        </row>
        <row r="3323">
          <cell r="A3323" t="str">
            <v>Manpower Supply for the Month of Sept-23</v>
          </cell>
          <cell r="B3323" t="str">
            <v/>
          </cell>
        </row>
        <row r="3324">
          <cell r="A3324" t="str">
            <v>ELCB 63 AMPS WITH ENCLOSER</v>
          </cell>
          <cell r="B3324">
            <v>200000001</v>
          </cell>
        </row>
        <row r="3325">
          <cell r="A3325" t="str">
            <v>FOR FOODING EXPENCE OF STAFF</v>
          </cell>
          <cell r="B3325" t="str">
            <v/>
          </cell>
        </row>
        <row r="3326">
          <cell r="A3326" t="str">
            <v>TRANCHER SERVICE</v>
          </cell>
          <cell r="B3326" t="str">
            <v/>
          </cell>
        </row>
        <row r="3327">
          <cell r="A3327" t="str">
            <v>FLEX BOARD PRINTING &amp; BINDING</v>
          </cell>
          <cell r="B3327" t="str">
            <v/>
          </cell>
        </row>
        <row r="3328">
          <cell r="A3328" t="str">
            <v>Compressor@Mehwamohanpur&amp;Mohaddinaga(Kun</v>
          </cell>
          <cell r="B3328" t="str">
            <v/>
          </cell>
        </row>
        <row r="3329">
          <cell r="A3329" t="str">
            <v>TW @SandwaChandrika&amp;KatkaManpur(SandwaCh</v>
          </cell>
          <cell r="B3329" t="str">
            <v/>
          </cell>
        </row>
        <row r="3330">
          <cell r="A3330" t="str">
            <v>FOR EX GUST FOODING PURPOSE</v>
          </cell>
          <cell r="B3330" t="str">
            <v/>
          </cell>
        </row>
        <row r="3331">
          <cell r="A3331" t="str">
            <v>CONVEYOR ROLLER</v>
          </cell>
          <cell r="B3331" t="str">
            <v/>
          </cell>
        </row>
        <row r="3332">
          <cell r="A3332" t="str">
            <v>Compressor @ Puraeli Makhdumpur(Babagan</v>
          </cell>
          <cell r="B3332" t="str">
            <v/>
          </cell>
        </row>
        <row r="3333">
          <cell r="A3333" t="str">
            <v>FOR ED  (AJAY SIR</v>
          </cell>
          <cell r="B3333" t="str">
            <v/>
          </cell>
        </row>
        <row r="3334">
          <cell r="A3334" t="str">
            <v>BW @ PURE GAJAI_RAMPUR SANGRAMGARH</v>
          </cell>
          <cell r="B3334" t="str">
            <v/>
          </cell>
        </row>
        <row r="3335">
          <cell r="A3335" t="str">
            <v>Boundary Wall @ Chausa-1&amp;2 (Kunda)</v>
          </cell>
          <cell r="B3335" t="str">
            <v/>
          </cell>
        </row>
        <row r="3336">
          <cell r="A3336" t="str">
            <v>TRIP SHEET OF POWER TRAILER</v>
          </cell>
          <cell r="B3336" t="str">
            <v/>
          </cell>
        </row>
        <row r="3337">
          <cell r="A3337" t="str">
            <v>Compressor @ Janvamau (TW-1&amp;2) (Kalakaka</v>
          </cell>
          <cell r="B3337" t="str">
            <v/>
          </cell>
        </row>
        <row r="3338">
          <cell r="A3338" t="str">
            <v>HOTEL ROOM RENT CHARGES</v>
          </cell>
          <cell r="B3338" t="str">
            <v/>
          </cell>
        </row>
        <row r="3339">
          <cell r="A3339" t="str">
            <v>DI DOUBLE SOCKET BEND 200X90DEG K9</v>
          </cell>
          <cell r="B3339">
            <v>200032909</v>
          </cell>
        </row>
        <row r="3340">
          <cell r="A3340" t="str">
            <v>DI DOUBLE SOCKET BEND 250 X 90 DEGREE</v>
          </cell>
          <cell r="B3340">
            <v>200032912</v>
          </cell>
        </row>
        <row r="3341">
          <cell r="A3341" t="str">
            <v>DI DOUBLE SOCKET BEND 250 X 45 DEGREE</v>
          </cell>
          <cell r="B3341">
            <v>200032913</v>
          </cell>
        </row>
        <row r="3342">
          <cell r="A3342" t="str">
            <v>DI DOUBLE SOCKET BEND 250 X 22.5 DEGREE</v>
          </cell>
          <cell r="B3342">
            <v>200032914</v>
          </cell>
        </row>
        <row r="3343">
          <cell r="A3343" t="str">
            <v>DI DS TEE FLANGE BRANCH 200X200X80MM</v>
          </cell>
          <cell r="B3343">
            <v>200032915</v>
          </cell>
        </row>
        <row r="3344">
          <cell r="A3344" t="str">
            <v>DI DS TEE FLANGE BRANCH 250X250MMX80MM</v>
          </cell>
          <cell r="B3344">
            <v>200032917</v>
          </cell>
        </row>
        <row r="3345">
          <cell r="A3345" t="str">
            <v>DI DS TEE FLANGE BRANCH 250X250MMX100MM</v>
          </cell>
          <cell r="B3345">
            <v>200032918</v>
          </cell>
        </row>
        <row r="3346">
          <cell r="A3346" t="str">
            <v>DI DOUBLE SOCKET REDUCER 200MM X 150MM</v>
          </cell>
          <cell r="B3346">
            <v>200032921</v>
          </cell>
        </row>
        <row r="3347">
          <cell r="A3347" t="str">
            <v>DI DOUBLE SOCKET REDUCER 250MM X 100MM</v>
          </cell>
          <cell r="B3347">
            <v>200032923</v>
          </cell>
        </row>
        <row r="3348">
          <cell r="A3348" t="str">
            <v>DI DOUBLE SOCKET REDUCER 250MM X 150MM</v>
          </cell>
          <cell r="B3348">
            <v>200032924</v>
          </cell>
        </row>
        <row r="3349">
          <cell r="A3349" t="str">
            <v>DI DOUBLE SOCKET REDUCER 250MM X 200MM</v>
          </cell>
          <cell r="B3349">
            <v>200032925</v>
          </cell>
        </row>
        <row r="3350">
          <cell r="A3350" t="str">
            <v>DI FLANGED SOCKET 250MM</v>
          </cell>
          <cell r="B3350">
            <v>200032927</v>
          </cell>
        </row>
        <row r="3351">
          <cell r="A3351" t="str">
            <v>DI ALL SOCKET TEE 250MMX250MMX250MM</v>
          </cell>
          <cell r="B3351">
            <v>200032933</v>
          </cell>
        </row>
        <row r="3352">
          <cell r="A3352" t="str">
            <v>BW @ DIGAOSI_RAMPUR SANGRAMGARH</v>
          </cell>
          <cell r="B3352" t="str">
            <v/>
          </cell>
        </row>
        <row r="3353">
          <cell r="A3353" t="str">
            <v>Compressor @ Bharatpur (Rampursangramgar</v>
          </cell>
          <cell r="B3353" t="str">
            <v/>
          </cell>
        </row>
        <row r="3354">
          <cell r="A3354" t="str">
            <v>GREASE GUN 6KG JCB BRAND</v>
          </cell>
          <cell r="B3354" t="str">
            <v/>
          </cell>
        </row>
        <row r="3355">
          <cell r="A3355" t="str">
            <v>Labour Supply for FHTCs works</v>
          </cell>
          <cell r="B3355" t="str">
            <v/>
          </cell>
        </row>
        <row r="3356">
          <cell r="A3356" t="str">
            <v>TW @Chakamajhanipur&amp;Pragaspur(Bababelkar</v>
          </cell>
          <cell r="B3356" t="str">
            <v/>
          </cell>
        </row>
        <row r="3357">
          <cell r="A3357" t="str">
            <v>FOR GUEST HOUSE STAFF ACCOUMADATION</v>
          </cell>
          <cell r="B3357" t="str">
            <v/>
          </cell>
        </row>
        <row r="3358">
          <cell r="A3358" t="str">
            <v>BW @ Keshavpura &amp; Rudali (Kunda)</v>
          </cell>
          <cell r="B3358" t="str">
            <v/>
          </cell>
        </row>
        <row r="3359">
          <cell r="A3359" t="str">
            <v>Pump House @ Chausa (Kunda)</v>
          </cell>
          <cell r="B3359" t="str">
            <v/>
          </cell>
        </row>
        <row r="3360">
          <cell r="A3360" t="str">
            <v>NEW JCB SERVICE</v>
          </cell>
          <cell r="B3360" t="str">
            <v/>
          </cell>
        </row>
        <row r="3361">
          <cell r="A3361" t="str">
            <v>Compressor @ Dewapur (Lalganj)</v>
          </cell>
          <cell r="B3361" t="str">
            <v/>
          </cell>
        </row>
        <row r="3362">
          <cell r="A3362" t="str">
            <v>HAMMERING DRILL BIT 12MM</v>
          </cell>
          <cell r="B3362">
            <v>200004680</v>
          </cell>
        </row>
        <row r="3363">
          <cell r="A3363" t="str">
            <v>RCCB 25 AMP 2 POLE</v>
          </cell>
          <cell r="B3363">
            <v>200008015</v>
          </cell>
        </row>
        <row r="3364">
          <cell r="A3364" t="str">
            <v>FOR EX GUEST</v>
          </cell>
          <cell r="B3364" t="str">
            <v/>
          </cell>
        </row>
        <row r="3365">
          <cell r="A3365" t="str">
            <v>REBUTTONED HYDRA FRONT TYRE 11X20</v>
          </cell>
          <cell r="B3365">
            <v>400007792</v>
          </cell>
        </row>
        <row r="3366">
          <cell r="A3366" t="str">
            <v>HYDRA REAR TYRE 13X24</v>
          </cell>
          <cell r="B3366">
            <v>400007793</v>
          </cell>
        </row>
        <row r="3367">
          <cell r="A3367" t="str">
            <v>Charges for Development by 450 PSI Compr</v>
          </cell>
          <cell r="B3367" t="str">
            <v/>
          </cell>
        </row>
        <row r="3368">
          <cell r="A3368" t="str">
            <v>NEW JCB 1ST SERVICE</v>
          </cell>
          <cell r="B3368" t="str">
            <v/>
          </cell>
        </row>
        <row r="3369">
          <cell r="A3369" t="str">
            <v>Manpower Supply for June'22</v>
          </cell>
          <cell r="B3369" t="str">
            <v/>
          </cell>
        </row>
        <row r="3370">
          <cell r="A3370" t="str">
            <v>Manpower Supply for the Month of Jan</v>
          </cell>
          <cell r="B3370" t="str">
            <v/>
          </cell>
        </row>
        <row r="3371">
          <cell r="A3371" t="str">
            <v>TESTING CHARGES</v>
          </cell>
          <cell r="B3371" t="str">
            <v/>
          </cell>
        </row>
        <row r="3372">
          <cell r="A3372" t="str">
            <v>TRANCHER HOUSING LETH WORK</v>
          </cell>
          <cell r="B3372" t="str">
            <v/>
          </cell>
        </row>
        <row r="3373">
          <cell r="A3373" t="str">
            <v>GUEST HOUSE GROSSERY</v>
          </cell>
          <cell r="B3373" t="str">
            <v/>
          </cell>
        </row>
        <row r="3374">
          <cell r="A3374" t="str">
            <v>5 HP MOTOR DOL STARTER 3 PHASE(14-21A)</v>
          </cell>
          <cell r="B3374">
            <v>200028343</v>
          </cell>
        </row>
        <row r="3375">
          <cell r="A3375" t="str">
            <v>COMPRESSOR HEAD PIPE TREDING &amp; WELDING</v>
          </cell>
          <cell r="B3375" t="str">
            <v/>
          </cell>
        </row>
        <row r="3376">
          <cell r="A3376" t="str">
            <v>Rail channel for fabrication</v>
          </cell>
          <cell r="B3376" t="str">
            <v/>
          </cell>
        </row>
        <row r="3377">
          <cell r="A3377" t="str">
            <v>PLANT ERECTION , COMISSION AND OTHER WOR</v>
          </cell>
          <cell r="B3377" t="str">
            <v/>
          </cell>
        </row>
        <row r="3378">
          <cell r="A3378" t="str">
            <v>HIRING OF TRACK FOR MS PIPE SHIFTING</v>
          </cell>
          <cell r="B3378" t="str">
            <v/>
          </cell>
        </row>
        <row r="3379">
          <cell r="A3379" t="str">
            <v>Compressor @ Fatuhabad (Babaganj)</v>
          </cell>
          <cell r="B3379" t="str">
            <v/>
          </cell>
        </row>
        <row r="3380">
          <cell r="A3380" t="str">
            <v>TW @ Bramhauli  (Kalakankar)</v>
          </cell>
          <cell r="B3380" t="str">
            <v/>
          </cell>
        </row>
        <row r="3381">
          <cell r="A3381" t="str">
            <v>Erection VFD RTU INV Cable Pipe</v>
          </cell>
          <cell r="B3381" t="str">
            <v/>
          </cell>
        </row>
        <row r="3382">
          <cell r="A3382" t="str">
            <v>FOR CC CAM REPAIRING</v>
          </cell>
          <cell r="B3382" t="str">
            <v/>
          </cell>
        </row>
        <row r="3383">
          <cell r="A3383" t="str">
            <v>STEEL GURUMALA</v>
          </cell>
          <cell r="B3383">
            <v>200027875</v>
          </cell>
        </row>
        <row r="3384">
          <cell r="A3384" t="str">
            <v>Compressor @ Birbhadrapur(Rampursangramp</v>
          </cell>
          <cell r="B3384" t="str">
            <v/>
          </cell>
        </row>
        <row r="3385">
          <cell r="A3385" t="str">
            <v>BIKE NEW TYRES</v>
          </cell>
          <cell r="B3385" t="str">
            <v/>
          </cell>
        </row>
        <row r="3386">
          <cell r="A3386" t="str">
            <v>Manpower supply for July'22</v>
          </cell>
          <cell r="B3386" t="str">
            <v/>
          </cell>
        </row>
        <row r="3387">
          <cell r="A3387" t="str">
            <v>TW works at Aspurdevasara B-Aspurdevasa</v>
          </cell>
          <cell r="B3387" t="str">
            <v/>
          </cell>
        </row>
        <row r="3388">
          <cell r="A3388" t="str">
            <v>TW by 1'Cusec Oof Tube Wells Ahibaranpur</v>
          </cell>
          <cell r="B3388" t="str">
            <v/>
          </cell>
        </row>
        <row r="3389">
          <cell r="A3389" t="str">
            <v>DRINKING WATER FOR STAFF'MAY23</v>
          </cell>
          <cell r="B3389" t="str">
            <v/>
          </cell>
        </row>
        <row r="3390">
          <cell r="A3390" t="str">
            <v>OP Unit @ Kanava (Babaganj )</v>
          </cell>
          <cell r="B3390" t="str">
            <v/>
          </cell>
        </row>
        <row r="3391">
          <cell r="A3391" t="str">
            <v>TW @ BhawaniganjKota (Babaganj)</v>
          </cell>
          <cell r="B3391" t="str">
            <v/>
          </cell>
        </row>
        <row r="3392">
          <cell r="A3392" t="str">
            <v>Pipeline work @ Sarayjamuari (Mangraura</v>
          </cell>
          <cell r="B3392" t="str">
            <v/>
          </cell>
        </row>
        <row r="3393">
          <cell r="A3393" t="str">
            <v>OP Unit @Kakriha&amp;Abdulwahidganj(KalaKank</v>
          </cell>
          <cell r="B3393" t="str">
            <v/>
          </cell>
        </row>
        <row r="3394">
          <cell r="A3394" t="str">
            <v>ELECTRICAL MATERIALS FOR INVERTER SUETUP</v>
          </cell>
          <cell r="B3394" t="str">
            <v/>
          </cell>
        </row>
        <row r="3395">
          <cell r="A3395" t="str">
            <v>OP Unit @ Jajupur (Kalakankar)</v>
          </cell>
          <cell r="B3395" t="str">
            <v/>
          </cell>
        </row>
        <row r="3396">
          <cell r="A3396" t="str">
            <v>OP Unit @ Pritampur (Bababelkarnathdham)</v>
          </cell>
          <cell r="B3396" t="str">
            <v/>
          </cell>
        </row>
        <row r="3397">
          <cell r="A3397" t="str">
            <v>DRINKING  WATER 20 LTR -MAY'23</v>
          </cell>
          <cell r="B3397" t="str">
            <v/>
          </cell>
        </row>
        <row r="3398">
          <cell r="A3398" t="str">
            <v>OP Unit @ Bahorikpur (Babaganj )</v>
          </cell>
          <cell r="B3398" t="str">
            <v/>
          </cell>
        </row>
        <row r="3399">
          <cell r="A3399" t="str">
            <v>OP Unit @Barna</v>
          </cell>
          <cell r="B3399" t="str">
            <v/>
          </cell>
        </row>
        <row r="3400">
          <cell r="A3400" t="str">
            <v>2001189/BIKE SERVICE</v>
          </cell>
          <cell r="B3400" t="str">
            <v/>
          </cell>
        </row>
        <row r="3401">
          <cell r="A3401" t="str">
            <v>Manpower Supply for the Month of June-23</v>
          </cell>
          <cell r="B3401" t="str">
            <v/>
          </cell>
        </row>
        <row r="3402">
          <cell r="A3402" t="str">
            <v>TW @ Mandah&amp;Bojhi (Mangraura)</v>
          </cell>
          <cell r="B3402" t="str">
            <v/>
          </cell>
        </row>
        <row r="3403">
          <cell r="A3403" t="str">
            <v>Patti Stockyard Electrici Prower Connect</v>
          </cell>
          <cell r="B3403" t="str">
            <v/>
          </cell>
        </row>
        <row r="3404">
          <cell r="A3404" t="str">
            <v>Formation of Approach Road @ Derwa Yard</v>
          </cell>
          <cell r="B3404" t="str">
            <v/>
          </cell>
        </row>
        <row r="3405">
          <cell r="A3405" t="str">
            <v>BRASS SIEVE 90 MIC</v>
          </cell>
          <cell r="B3405">
            <v>200028451</v>
          </cell>
        </row>
        <row r="3406">
          <cell r="A3406" t="str">
            <v>ELECRICAL HOT PLATE 200MM</v>
          </cell>
          <cell r="B3406">
            <v>200033594</v>
          </cell>
        </row>
        <row r="3407">
          <cell r="A3407" t="str">
            <v>3000302  / 125 KVA DG SET 2ST Servicing</v>
          </cell>
          <cell r="B3407" t="str">
            <v/>
          </cell>
        </row>
        <row r="3408">
          <cell r="A3408" t="str">
            <v>LT 4CX10SQ.MM XLPE INS ARM ALU CABLE</v>
          </cell>
          <cell r="B3408">
            <v>800003920</v>
          </cell>
        </row>
        <row r="3409">
          <cell r="A3409" t="str">
            <v>2001077/bike repair</v>
          </cell>
          <cell r="B3409" t="str">
            <v/>
          </cell>
        </row>
        <row r="3410">
          <cell r="A3410" t="str">
            <v>Pump House@Parvatpur Suleman(Aaspurdevsr</v>
          </cell>
          <cell r="B3410" t="str">
            <v/>
          </cell>
        </row>
        <row r="3411">
          <cell r="A3411" t="str">
            <v>TW @ PurmaiSultanpur (Babaganj)</v>
          </cell>
          <cell r="B3411" t="str">
            <v/>
          </cell>
        </row>
        <row r="3412">
          <cell r="A3412" t="str">
            <v>TW @ Umari kotila ( Bihar )</v>
          </cell>
          <cell r="B3412" t="str">
            <v/>
          </cell>
        </row>
        <row r="3413">
          <cell r="A3413" t="str">
            <v>2001129/BIKE SERVICE</v>
          </cell>
          <cell r="B3413" t="str">
            <v/>
          </cell>
        </row>
        <row r="3414">
          <cell r="A3414" t="str">
            <v>TUBEWELL@SIYA ,B-BIHAR</v>
          </cell>
          <cell r="B3414" t="str">
            <v/>
          </cell>
        </row>
        <row r="3415">
          <cell r="A3415" t="str">
            <v>2001140/BIKE SERVICE</v>
          </cell>
          <cell r="B3415" t="str">
            <v/>
          </cell>
        </row>
        <row r="3416">
          <cell r="A3416" t="str">
            <v>GEAR OIL 90 &amp; BEARINGS</v>
          </cell>
          <cell r="B3416" t="str">
            <v/>
          </cell>
        </row>
        <row r="3417">
          <cell r="A3417" t="str">
            <v>2001106/BIKE SERVICE</v>
          </cell>
          <cell r="B3417" t="str">
            <v/>
          </cell>
        </row>
        <row r="3418">
          <cell r="A3418" t="str">
            <v>OP Unit @ Umarpur &amp; Bani  (Patti)</v>
          </cell>
          <cell r="B3418" t="str">
            <v/>
          </cell>
        </row>
        <row r="3419">
          <cell r="A3419" t="str">
            <v>TW @ Aaemna Jatupur &amp; Samnaspur damno(Bi</v>
          </cell>
          <cell r="B3419" t="str">
            <v/>
          </cell>
        </row>
        <row r="3420">
          <cell r="A3420" t="str">
            <v>BAR BENDING MACHINE (HEAVY DUTY)</v>
          </cell>
          <cell r="B3420">
            <v>1300000176</v>
          </cell>
        </row>
        <row r="3421">
          <cell r="A3421" t="str">
            <v>BAR CUTTING MACHINE</v>
          </cell>
          <cell r="B3421">
            <v>1300000177</v>
          </cell>
        </row>
        <row r="3422">
          <cell r="A3422" t="str">
            <v>OP Unit @ Parsani (Patti)</v>
          </cell>
          <cell r="B3422" t="str">
            <v/>
          </cell>
        </row>
        <row r="3423">
          <cell r="A3423" t="str">
            <v>OP Unit@Chakerhi&amp;NevadaKalan(Rmprsngrmga</v>
          </cell>
          <cell r="B3423" t="str">
            <v/>
          </cell>
        </row>
        <row r="3424">
          <cell r="A3424" t="str">
            <v>TW @ KamoliVeerbhanpur(Bihar)</v>
          </cell>
          <cell r="B3424" t="str">
            <v/>
          </cell>
        </row>
        <row r="3425">
          <cell r="A3425" t="str">
            <v>Tubewell @Gogaer B-Bihar</v>
          </cell>
          <cell r="B3425" t="str">
            <v/>
          </cell>
        </row>
        <row r="3426">
          <cell r="A3426" t="str">
            <v>OP Unit@Kanyaeyadullapur&amp;Harnahar(Rmprsn</v>
          </cell>
          <cell r="B3426" t="str">
            <v/>
          </cell>
        </row>
        <row r="3427">
          <cell r="A3427" t="str">
            <v>TUBEWELL@BARNA ,B-BIHAR</v>
          </cell>
          <cell r="B3427" t="str">
            <v/>
          </cell>
        </row>
        <row r="3428">
          <cell r="A3428" t="str">
            <v>TRANSPORTION CHARGE</v>
          </cell>
          <cell r="B3428" t="str">
            <v/>
          </cell>
        </row>
        <row r="3429">
          <cell r="A3429" t="str">
            <v>OP Unit @ Barasarai (Mangraura)</v>
          </cell>
          <cell r="B3429" t="str">
            <v/>
          </cell>
        </row>
        <row r="3430">
          <cell r="A3430" t="str">
            <v>DI TAIL PIECE 0.3M LENGTH - 200MMNO</v>
          </cell>
          <cell r="B3430">
            <v>200032931</v>
          </cell>
        </row>
        <row r="3431">
          <cell r="A3431" t="str">
            <v>TW @ Thane Gopapur ( Patti )</v>
          </cell>
          <cell r="B3431" t="str">
            <v/>
          </cell>
        </row>
        <row r="3432">
          <cell r="A3432" t="str">
            <v>TOTAL STATION</v>
          </cell>
          <cell r="B3432">
            <v>1300000257</v>
          </cell>
        </row>
        <row r="3433">
          <cell r="A3433" t="str">
            <v>DUMPY LEVEL / AUTO LEVEL</v>
          </cell>
          <cell r="B3433">
            <v>200002274</v>
          </cell>
        </row>
        <row r="3434">
          <cell r="A3434" t="str">
            <v>RTO CHARGES</v>
          </cell>
          <cell r="B3434" t="str">
            <v/>
          </cell>
        </row>
        <row r="3435">
          <cell r="A3435" t="str">
            <v>TW @ Marha ( Patti )</v>
          </cell>
          <cell r="B3435" t="str">
            <v/>
          </cell>
        </row>
        <row r="3436">
          <cell r="A3436" t="str">
            <v>GREASE TRANSPORT CHARGE</v>
          </cell>
          <cell r="B3436" t="str">
            <v/>
          </cell>
        </row>
        <row r="3437">
          <cell r="A3437" t="str">
            <v>TW @ Sardeeh ( Patti )</v>
          </cell>
          <cell r="B3437" t="str">
            <v/>
          </cell>
        </row>
        <row r="3438">
          <cell r="A3438" t="str">
            <v>2001144 / BIKE Servicing</v>
          </cell>
          <cell r="B3438" t="str">
            <v/>
          </cell>
        </row>
        <row r="3439">
          <cell r="A3439" t="str">
            <v>TYRE TRANSPOTATION CHARGE</v>
          </cell>
          <cell r="B3439" t="str">
            <v/>
          </cell>
        </row>
        <row r="3440">
          <cell r="A3440" t="str">
            <v>2000384 / BIKE REPAIR AND MAINTENACE WOR</v>
          </cell>
          <cell r="B3440" t="str">
            <v/>
          </cell>
        </row>
        <row r="3441">
          <cell r="A3441" t="str">
            <v>TW @ Parsani ( Patti )</v>
          </cell>
          <cell r="B3441" t="str">
            <v/>
          </cell>
        </row>
        <row r="3442">
          <cell r="A3442" t="str">
            <v>2001116/SPARES OF TRANCTOR TRANCH</v>
          </cell>
          <cell r="B3442" t="str">
            <v/>
          </cell>
        </row>
        <row r="3443">
          <cell r="A3443" t="str">
            <v>TW Works @ JAKHAMAI B-KUNDA</v>
          </cell>
          <cell r="B3443" t="str">
            <v/>
          </cell>
        </row>
        <row r="3444">
          <cell r="A3444" t="str">
            <v>TRANSPORT CHARGING</v>
          </cell>
          <cell r="B3444" t="str">
            <v/>
          </cell>
        </row>
        <row r="3445">
          <cell r="A3445" t="str">
            <v>2000548/BIKE REPAIRE 18%</v>
          </cell>
          <cell r="B3445" t="str">
            <v/>
          </cell>
        </row>
        <row r="3446">
          <cell r="A3446" t="str">
            <v>VEHICLE TRIP EXPENCES DETAILS</v>
          </cell>
          <cell r="B3446" t="str">
            <v/>
          </cell>
        </row>
        <row r="3447">
          <cell r="A3447" t="str">
            <v>2000548/BIKE REPAIRE</v>
          </cell>
          <cell r="B3447" t="str">
            <v/>
          </cell>
        </row>
        <row r="3448">
          <cell r="A3448" t="str">
            <v>TW @ Ranguali  (Lalganj</v>
          </cell>
          <cell r="B3448" t="str">
            <v/>
          </cell>
        </row>
        <row r="3449">
          <cell r="A3449" t="str">
            <v>1000082 / JCB NEW TUBE</v>
          </cell>
          <cell r="B3449" t="str">
            <v/>
          </cell>
        </row>
        <row r="3450">
          <cell r="A3450" t="str">
            <v>TOILET MATERIALS</v>
          </cell>
          <cell r="B3450" t="str">
            <v/>
          </cell>
        </row>
        <row r="3451">
          <cell r="A3451" t="str">
            <v>BATCHING PLANT FOUNDATION BOLTS</v>
          </cell>
          <cell r="B3451" t="str">
            <v/>
          </cell>
        </row>
        <row r="3452">
          <cell r="A3452" t="str">
            <v>TW @ Rangardh Raela &amp; Sarai raj (Lalganj</v>
          </cell>
          <cell r="B3452" t="str">
            <v/>
          </cell>
        </row>
        <row r="3453">
          <cell r="A3453" t="str">
            <v>TW @ Ram GarhKhas &amp; Hulasgarh(Lalganj</v>
          </cell>
          <cell r="B3453" t="str">
            <v/>
          </cell>
        </row>
        <row r="3454">
          <cell r="A3454" t="str">
            <v>DI DS TEE FLANGE BRANCH 200X200X150MM</v>
          </cell>
          <cell r="B3454">
            <v>200032916</v>
          </cell>
        </row>
        <row r="3455">
          <cell r="A3455" t="str">
            <v>DI DS TEE FLANGE BRANCH 250X250MMX150MM</v>
          </cell>
          <cell r="B3455">
            <v>200032919</v>
          </cell>
        </row>
        <row r="3456">
          <cell r="A3456" t="str">
            <v>LPG REFILLING</v>
          </cell>
          <cell r="B3456" t="str">
            <v/>
          </cell>
        </row>
        <row r="3457">
          <cell r="A3457" t="str">
            <v>TW @ Pure jodha (Rampursangramgarh)</v>
          </cell>
          <cell r="B3457" t="str">
            <v/>
          </cell>
        </row>
        <row r="3458">
          <cell r="A3458" t="str">
            <v>DRINKING WATER</v>
          </cell>
          <cell r="B3458" t="str">
            <v/>
          </cell>
        </row>
        <row r="3459">
          <cell r="A3459" t="str">
            <v>STAMP PURCHASE</v>
          </cell>
          <cell r="B3459" t="str">
            <v/>
          </cell>
        </row>
        <row r="3460">
          <cell r="A3460" t="str">
            <v>Tubewell @ Kalayanpur &amp; Purefhattesingh</v>
          </cell>
          <cell r="B3460" t="str">
            <v/>
          </cell>
        </row>
        <row r="3461">
          <cell r="A3461" t="str">
            <v>PRITING &amp; STATIONERY</v>
          </cell>
          <cell r="B3461" t="str">
            <v/>
          </cell>
        </row>
        <row r="3462">
          <cell r="A3462" t="str">
            <v>TW @ Dhigausi (Rampursangramgarh)</v>
          </cell>
          <cell r="B3462" t="str">
            <v/>
          </cell>
        </row>
        <row r="3463">
          <cell r="A3463" t="str">
            <v>TW @ Budhiyapur (Rampursangramgarh)</v>
          </cell>
          <cell r="B3463" t="str">
            <v/>
          </cell>
        </row>
        <row r="3464">
          <cell r="A3464" t="str">
            <v>TW @ Batauli (Rampursangramgarh)</v>
          </cell>
          <cell r="B3464" t="str">
            <v/>
          </cell>
        </row>
        <row r="3465">
          <cell r="A3465" t="str">
            <v>TW @ Alipur (Rampursangramgarh)</v>
          </cell>
          <cell r="B3465" t="str">
            <v/>
          </cell>
        </row>
        <row r="3466">
          <cell r="A3466" t="str">
            <v>HAMMERING DRILL BIT 10MM</v>
          </cell>
          <cell r="B3466">
            <v>200004681</v>
          </cell>
        </row>
        <row r="3467">
          <cell r="A3467" t="str">
            <v>Manpower Supply for the Month of Aug-23</v>
          </cell>
          <cell r="B3467" t="str">
            <v/>
          </cell>
        </row>
        <row r="3468">
          <cell r="A3468" t="str">
            <v>TRANSPORTING CHARG OF TRAILOR</v>
          </cell>
          <cell r="B3468" t="str">
            <v/>
          </cell>
        </row>
        <row r="3469">
          <cell r="A3469" t="str">
            <v>CARTAGE FOR A3 COLOUR PRINTER</v>
          </cell>
          <cell r="B3469" t="str">
            <v/>
          </cell>
        </row>
        <row r="3470">
          <cell r="A3470" t="str">
            <v>FOR STEEL TESTING</v>
          </cell>
          <cell r="B3470" t="str">
            <v/>
          </cell>
        </row>
        <row r="3471">
          <cell r="A3471" t="str">
            <v/>
          </cell>
          <cell r="B3471" t="str">
            <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sheetData sheetId="2575"/>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sheetData sheetId="2637"/>
      <sheetData sheetId="2638"/>
      <sheetData sheetId="2639"/>
      <sheetData sheetId="2640"/>
      <sheetData sheetId="2641">
        <row r="4">
          <cell r="I4">
            <v>0</v>
          </cell>
        </row>
      </sheetData>
      <sheetData sheetId="2642"/>
      <sheetData sheetId="2643"/>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sheetData sheetId="2690"/>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sheetData sheetId="2848"/>
      <sheetData sheetId="2849">
        <row r="4">
          <cell r="I4">
            <v>0</v>
          </cell>
        </row>
      </sheetData>
      <sheetData sheetId="2850"/>
      <sheetData sheetId="2851">
        <row r="4">
          <cell r="I4">
            <v>0</v>
          </cell>
        </row>
      </sheetData>
      <sheetData sheetId="2852">
        <row r="4">
          <cell r="I4">
            <v>0</v>
          </cell>
        </row>
      </sheetData>
      <sheetData sheetId="2853"/>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sheetData sheetId="2951">
        <row r="4">
          <cell r="I4">
            <v>0</v>
          </cell>
        </row>
      </sheetData>
      <sheetData sheetId="2952"/>
      <sheetData sheetId="2953"/>
      <sheetData sheetId="2954">
        <row r="4">
          <cell r="I4">
            <v>0</v>
          </cell>
        </row>
      </sheetData>
      <sheetData sheetId="2955">
        <row r="4">
          <cell r="I4">
            <v>0</v>
          </cell>
        </row>
      </sheetData>
      <sheetData sheetId="2956">
        <row r="4">
          <cell r="I4">
            <v>0</v>
          </cell>
        </row>
      </sheetData>
      <sheetData sheetId="2957">
        <row r="4">
          <cell r="I4">
            <v>0</v>
          </cell>
        </row>
      </sheetData>
      <sheetData sheetId="2958"/>
      <sheetData sheetId="2959">
        <row r="4">
          <cell r="I4">
            <v>0</v>
          </cell>
        </row>
      </sheetData>
      <sheetData sheetId="2960"/>
      <sheetData sheetId="2961"/>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sheetData sheetId="3070">
        <row r="4">
          <cell r="I4">
            <v>0</v>
          </cell>
        </row>
      </sheetData>
      <sheetData sheetId="3071">
        <row r="4">
          <cell r="I4">
            <v>0</v>
          </cell>
        </row>
      </sheetData>
      <sheetData sheetId="3072">
        <row r="4">
          <cell r="I4">
            <v>0</v>
          </cell>
        </row>
      </sheetData>
      <sheetData sheetId="3073">
        <row r="4">
          <cell r="I4">
            <v>0</v>
          </cell>
        </row>
      </sheetData>
      <sheetData sheetId="3074"/>
      <sheetData sheetId="3075">
        <row r="4">
          <cell r="I4">
            <v>0</v>
          </cell>
        </row>
      </sheetData>
      <sheetData sheetId="3076"/>
      <sheetData sheetId="3077"/>
      <sheetData sheetId="3078"/>
      <sheetData sheetId="3079">
        <row r="4">
          <cell r="I4">
            <v>0</v>
          </cell>
        </row>
      </sheetData>
      <sheetData sheetId="3080"/>
      <sheetData sheetId="3081">
        <row r="4">
          <cell r="I4">
            <v>0</v>
          </cell>
        </row>
      </sheetData>
      <sheetData sheetId="3082"/>
      <sheetData sheetId="3083"/>
      <sheetData sheetId="3084"/>
      <sheetData sheetId="3085"/>
      <sheetData sheetId="3086">
        <row r="4">
          <cell r="I4">
            <v>0</v>
          </cell>
        </row>
      </sheetData>
      <sheetData sheetId="3087">
        <row r="4">
          <cell r="I4">
            <v>0</v>
          </cell>
        </row>
      </sheetData>
      <sheetData sheetId="3088"/>
      <sheetData sheetId="3089"/>
      <sheetData sheetId="3090">
        <row r="4">
          <cell r="I4">
            <v>0</v>
          </cell>
        </row>
      </sheetData>
      <sheetData sheetId="3091"/>
      <sheetData sheetId="3092"/>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sheetData sheetId="3128">
        <row r="4">
          <cell r="I4">
            <v>0</v>
          </cell>
        </row>
      </sheetData>
      <sheetData sheetId="3129"/>
      <sheetData sheetId="3130">
        <row r="4">
          <cell r="I4">
            <v>0</v>
          </cell>
        </row>
      </sheetData>
      <sheetData sheetId="3131"/>
      <sheetData sheetId="3132"/>
      <sheetData sheetId="3133">
        <row r="4">
          <cell r="I4">
            <v>0</v>
          </cell>
        </row>
      </sheetData>
      <sheetData sheetId="3134"/>
      <sheetData sheetId="3135">
        <row r="4">
          <cell r="I4">
            <v>0</v>
          </cell>
        </row>
      </sheetData>
      <sheetData sheetId="3136">
        <row r="4">
          <cell r="I4">
            <v>0</v>
          </cell>
        </row>
      </sheetData>
      <sheetData sheetId="3137"/>
      <sheetData sheetId="3138">
        <row r="4">
          <cell r="I4">
            <v>0</v>
          </cell>
        </row>
      </sheetData>
      <sheetData sheetId="3139"/>
      <sheetData sheetId="3140"/>
      <sheetData sheetId="3141">
        <row r="4">
          <cell r="I4">
            <v>0</v>
          </cell>
        </row>
      </sheetData>
      <sheetData sheetId="3142"/>
      <sheetData sheetId="3143">
        <row r="4">
          <cell r="I4">
            <v>0</v>
          </cell>
        </row>
      </sheetData>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sheetData sheetId="3295"/>
      <sheetData sheetId="3296"/>
      <sheetData sheetId="3297"/>
      <sheetData sheetId="3298"/>
      <sheetData sheetId="3299"/>
      <sheetData sheetId="3300">
        <row r="4">
          <cell r="M4">
            <v>100</v>
          </cell>
        </row>
      </sheetData>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sheetData sheetId="3329"/>
      <sheetData sheetId="3330"/>
      <sheetData sheetId="3331"/>
      <sheetData sheetId="3332"/>
      <sheetData sheetId="3333"/>
      <sheetData sheetId="3334">
        <row r="4">
          <cell r="M4">
            <v>100</v>
          </cell>
        </row>
      </sheetData>
      <sheetData sheetId="3335"/>
      <sheetData sheetId="3336"/>
      <sheetData sheetId="3337"/>
      <sheetData sheetId="3338"/>
      <sheetData sheetId="3339"/>
      <sheetData sheetId="3340"/>
      <sheetData sheetId="3341"/>
      <sheetData sheetId="3342">
        <row r="4">
          <cell r="M4">
            <v>100</v>
          </cell>
        </row>
      </sheetData>
      <sheetData sheetId="3343"/>
      <sheetData sheetId="3344"/>
      <sheetData sheetId="3345">
        <row r="4">
          <cell r="M4">
            <v>100</v>
          </cell>
        </row>
      </sheetData>
      <sheetData sheetId="3346"/>
      <sheetData sheetId="3347"/>
      <sheetData sheetId="3348"/>
      <sheetData sheetId="3349"/>
      <sheetData sheetId="3350"/>
      <sheetData sheetId="3351"/>
      <sheetData sheetId="3352"/>
      <sheetData sheetId="3353">
        <row r="4">
          <cell r="M4">
            <v>100</v>
          </cell>
        </row>
      </sheetData>
      <sheetData sheetId="3354"/>
      <sheetData sheetId="3355"/>
      <sheetData sheetId="3356">
        <row r="4">
          <cell r="M4">
            <v>100</v>
          </cell>
        </row>
      </sheetData>
      <sheetData sheetId="3357"/>
      <sheetData sheetId="3358"/>
      <sheetData sheetId="3359"/>
      <sheetData sheetId="3360"/>
      <sheetData sheetId="3361"/>
      <sheetData sheetId="3362"/>
      <sheetData sheetId="3363"/>
      <sheetData sheetId="3364">
        <row r="4">
          <cell r="M4">
            <v>100</v>
          </cell>
        </row>
      </sheetData>
      <sheetData sheetId="3365"/>
      <sheetData sheetId="3366"/>
      <sheetData sheetId="3367"/>
      <sheetData sheetId="3368">
        <row r="4">
          <cell r="M4">
            <v>100</v>
          </cell>
        </row>
      </sheetData>
      <sheetData sheetId="3369">
        <row r="4">
          <cell r="M4">
            <v>100</v>
          </cell>
        </row>
      </sheetData>
      <sheetData sheetId="3370"/>
      <sheetData sheetId="3371"/>
      <sheetData sheetId="3372"/>
      <sheetData sheetId="3373"/>
      <sheetData sheetId="3374"/>
      <sheetData sheetId="3375"/>
      <sheetData sheetId="3376">
        <row r="4">
          <cell r="M4">
            <v>100</v>
          </cell>
        </row>
      </sheetData>
      <sheetData sheetId="3377">
        <row r="4">
          <cell r="M4">
            <v>100</v>
          </cell>
        </row>
      </sheetData>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sheetData sheetId="3447"/>
      <sheetData sheetId="3448"/>
      <sheetData sheetId="3449"/>
      <sheetData sheetId="3450"/>
      <sheetData sheetId="3451"/>
      <sheetData sheetId="3452">
        <row r="4">
          <cell r="I4">
            <v>0</v>
          </cell>
        </row>
      </sheetData>
      <sheetData sheetId="3453"/>
      <sheetData sheetId="3454"/>
      <sheetData sheetId="3455"/>
      <sheetData sheetId="3456"/>
      <sheetData sheetId="3457">
        <row r="4">
          <cell r="I4">
            <v>0</v>
          </cell>
        </row>
      </sheetData>
      <sheetData sheetId="3458"/>
      <sheetData sheetId="3459"/>
      <sheetData sheetId="3460"/>
      <sheetData sheetId="3461"/>
      <sheetData sheetId="3462">
        <row r="4">
          <cell r="I4">
            <v>0</v>
          </cell>
        </row>
      </sheetData>
      <sheetData sheetId="3463">
        <row r="4">
          <cell r="I4">
            <v>0</v>
          </cell>
        </row>
      </sheetData>
      <sheetData sheetId="3464"/>
      <sheetData sheetId="3465">
        <row r="4">
          <cell r="I4">
            <v>0</v>
          </cell>
        </row>
      </sheetData>
      <sheetData sheetId="3466">
        <row r="4">
          <cell r="I4">
            <v>0</v>
          </cell>
        </row>
      </sheetData>
      <sheetData sheetId="3467">
        <row r="4">
          <cell r="M4">
            <v>100</v>
          </cell>
        </row>
      </sheetData>
      <sheetData sheetId="3468">
        <row r="4">
          <cell r="M4">
            <v>100</v>
          </cell>
        </row>
      </sheetData>
      <sheetData sheetId="3469"/>
      <sheetData sheetId="3470">
        <row r="4">
          <cell r="I4">
            <v>0</v>
          </cell>
        </row>
      </sheetData>
      <sheetData sheetId="3471">
        <row r="4">
          <cell r="I4">
            <v>0</v>
          </cell>
        </row>
      </sheetData>
      <sheetData sheetId="3472"/>
      <sheetData sheetId="3473">
        <row r="4">
          <cell r="I4">
            <v>0</v>
          </cell>
        </row>
      </sheetData>
      <sheetData sheetId="3474">
        <row r="4">
          <cell r="I4">
            <v>0</v>
          </cell>
        </row>
      </sheetData>
      <sheetData sheetId="3475">
        <row r="4">
          <cell r="M4">
            <v>100</v>
          </cell>
        </row>
      </sheetData>
      <sheetData sheetId="3476">
        <row r="4">
          <cell r="M4">
            <v>100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M4">
            <v>100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M4">
            <v>100</v>
          </cell>
        </row>
      </sheetData>
      <sheetData sheetId="3656">
        <row r="4">
          <cell r="M4">
            <v>100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M4">
            <v>100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sheetData sheetId="3804">
        <row r="4">
          <cell r="M4">
            <v>100</v>
          </cell>
        </row>
      </sheetData>
      <sheetData sheetId="3805">
        <row r="4">
          <cell r="M4">
            <v>100</v>
          </cell>
        </row>
      </sheetData>
      <sheetData sheetId="3806">
        <row r="4">
          <cell r="M4">
            <v>100</v>
          </cell>
        </row>
      </sheetData>
      <sheetData sheetId="3807"/>
      <sheetData sheetId="3808"/>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M4">
            <v>100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M4">
            <v>100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M4">
            <v>100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M4">
            <v>100</v>
          </cell>
        </row>
      </sheetData>
      <sheetData sheetId="5807">
        <row r="4">
          <cell r="I4">
            <v>0</v>
          </cell>
        </row>
      </sheetData>
      <sheetData sheetId="5808">
        <row r="4">
          <cell r="I4">
            <v>0</v>
          </cell>
        </row>
      </sheetData>
      <sheetData sheetId="5809">
        <row r="4">
          <cell r="M4">
            <v>100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M4">
            <v>100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M4">
            <v>100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M4">
            <v>100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M4">
            <v>100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M4">
            <v>100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M4">
            <v>100</v>
          </cell>
        </row>
      </sheetData>
      <sheetData sheetId="5879">
        <row r="4">
          <cell r="M4">
            <v>100</v>
          </cell>
        </row>
      </sheetData>
      <sheetData sheetId="5880">
        <row r="4">
          <cell r="I4">
            <v>0</v>
          </cell>
        </row>
      </sheetData>
      <sheetData sheetId="5881">
        <row r="4">
          <cell r="I4">
            <v>0</v>
          </cell>
        </row>
      </sheetData>
      <sheetData sheetId="5882">
        <row r="4">
          <cell r="I4">
            <v>0</v>
          </cell>
        </row>
      </sheetData>
      <sheetData sheetId="5883">
        <row r="4">
          <cell r="M4">
            <v>100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M4">
            <v>100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M4">
            <v>100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M4">
            <v>100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M4">
            <v>100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 val="ANALYSER"/>
      <sheetName val="DCS"/>
      <sheetName val="토목64"/>
      <sheetName val="환산표"/>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sheetData sheetId="15096"/>
      <sheetData sheetId="15097"/>
      <sheetData sheetId="15098"/>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sheetData sheetId="15124"/>
      <sheetData sheetId="15125"/>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M13"/>
  <sheetViews>
    <sheetView workbookViewId="0">
      <selection activeCell="D19" sqref="D19"/>
    </sheetView>
  </sheetViews>
  <sheetFormatPr defaultRowHeight="15" x14ac:dyDescent="0.25"/>
  <cols>
    <col min="3" max="3" width="23.28515625" customWidth="1"/>
    <col min="4" max="4" width="20.5703125" customWidth="1"/>
    <col min="5" max="5" width="24.28515625" customWidth="1"/>
    <col min="6" max="6" width="22.5703125" customWidth="1"/>
    <col min="7" max="7" width="26.7109375" customWidth="1"/>
    <col min="8" max="9" width="29.28515625" customWidth="1"/>
    <col min="10" max="10" width="13.7109375" customWidth="1"/>
    <col min="11" max="11" width="13.42578125" customWidth="1"/>
  </cols>
  <sheetData>
    <row r="3" spans="3:13" ht="15.75" thickBot="1" x14ac:dyDescent="0.3"/>
    <row r="4" spans="3:13" ht="15.75" thickBot="1" x14ac:dyDescent="0.3">
      <c r="D4" s="218" t="s">
        <v>401</v>
      </c>
      <c r="E4" s="219"/>
      <c r="F4" s="220"/>
    </row>
    <row r="5" spans="3:13" x14ac:dyDescent="0.25">
      <c r="C5" s="221" t="s">
        <v>402</v>
      </c>
      <c r="D5" s="222"/>
      <c r="E5" s="222"/>
      <c r="F5" s="222"/>
      <c r="G5" s="223"/>
      <c r="H5" s="224"/>
      <c r="I5" s="208"/>
      <c r="M5" t="s">
        <v>403</v>
      </c>
    </row>
    <row r="6" spans="3:13" x14ac:dyDescent="0.25">
      <c r="C6" s="206" t="s">
        <v>376</v>
      </c>
      <c r="D6" s="206"/>
      <c r="E6" s="206" t="s">
        <v>12</v>
      </c>
      <c r="F6" s="206" t="s">
        <v>13</v>
      </c>
      <c r="G6" s="206" t="s">
        <v>14</v>
      </c>
      <c r="H6" s="206" t="s">
        <v>404</v>
      </c>
      <c r="I6" s="206" t="s">
        <v>414</v>
      </c>
      <c r="J6" s="207" t="s">
        <v>405</v>
      </c>
      <c r="M6" s="11">
        <v>4151.4999999999991</v>
      </c>
    </row>
    <row r="7" spans="3:13" x14ac:dyDescent="0.25">
      <c r="C7" s="11" t="s">
        <v>6</v>
      </c>
      <c r="D7" s="11"/>
      <c r="E7" s="11">
        <f>4780+2600+2450</f>
        <v>9830</v>
      </c>
      <c r="F7" s="11">
        <f>+'[154]seshpur adharganj'!K4+'[154]Atarsand- PR'!J2+1324</f>
        <v>7965.9999999999991</v>
      </c>
      <c r="G7" s="11">
        <f>+E7-F7</f>
        <v>1864.0000000000009</v>
      </c>
      <c r="H7" s="11">
        <v>1850</v>
      </c>
      <c r="I7" s="225" t="s">
        <v>413</v>
      </c>
      <c r="J7" s="225" t="s">
        <v>406</v>
      </c>
      <c r="M7" s="11">
        <v>2405.2999999999997</v>
      </c>
    </row>
    <row r="8" spans="3:13" x14ac:dyDescent="0.25">
      <c r="C8" s="11" t="s">
        <v>20</v>
      </c>
      <c r="D8" s="11"/>
      <c r="E8" s="11">
        <f>+'[154]seshpur adharganj'!M10+'[154]Atarsand- PR'!L8+2150</f>
        <v>8000</v>
      </c>
      <c r="F8" s="11">
        <f>+'[154]seshpur adharganj'!L4+'[154]Atarsand- PR'!L8+1334</f>
        <v>6989.3</v>
      </c>
      <c r="G8" s="11">
        <f t="shared" ref="G8:G12" si="0">+E8-F8</f>
        <v>1010.6999999999998</v>
      </c>
      <c r="H8" s="11">
        <v>1350</v>
      </c>
      <c r="I8" s="226"/>
      <c r="J8" s="226"/>
      <c r="M8" s="11">
        <v>715.5</v>
      </c>
    </row>
    <row r="9" spans="3:13" x14ac:dyDescent="0.25">
      <c r="C9" s="11" t="s">
        <v>27</v>
      </c>
      <c r="D9" s="11"/>
      <c r="E9" s="11">
        <f>+'[154]seshpur adharganj'!M11+'[154]Atarsand- PR'!L9+900</f>
        <v>2700</v>
      </c>
      <c r="F9" s="11">
        <f>+'[154]seshpur adharganj'!N11+'[154]Atarsand- PR'!L2+1069</f>
        <v>2807.1000000000004</v>
      </c>
      <c r="G9" s="11">
        <f t="shared" si="0"/>
        <v>-107.10000000000036</v>
      </c>
      <c r="H9" s="11"/>
      <c r="I9" s="226"/>
      <c r="J9" s="226"/>
      <c r="M9" s="11">
        <v>2122.3000000000002</v>
      </c>
    </row>
    <row r="10" spans="3:13" x14ac:dyDescent="0.25">
      <c r="C10" s="11" t="s">
        <v>28</v>
      </c>
      <c r="D10" s="11"/>
      <c r="E10" s="11">
        <f>+'[154]seshpur adharganj'!M12+'[154]Atarsand- PR'!L10+1050</f>
        <v>5650</v>
      </c>
      <c r="F10" s="11">
        <f>+'[154]seshpur adharganj'!N4+'[154]Atarsand- PR'!M2+766</f>
        <v>5566.7000000000007</v>
      </c>
      <c r="G10" s="11">
        <f t="shared" si="0"/>
        <v>83.299999999999272</v>
      </c>
      <c r="H10" s="11">
        <v>84</v>
      </c>
      <c r="I10" s="226"/>
      <c r="J10" s="226"/>
      <c r="M10" s="11">
        <v>2603.1000000000008</v>
      </c>
    </row>
    <row r="11" spans="3:13" x14ac:dyDescent="0.25">
      <c r="C11" s="11" t="s">
        <v>30</v>
      </c>
      <c r="D11" s="11"/>
      <c r="E11" s="11">
        <f>+'[154]seshpur adharganj'!M13+'[154]Atarsand- PR'!L11+'[154]SURYAGARH JAGANNATH (2)'!K12</f>
        <v>4326</v>
      </c>
      <c r="F11" s="11">
        <f>+'[154]SURYAGARH JAGANNATH (2)'!L12+'[154]seshpur adharganj'!N13+'[154]Atarsand- PR'!M11</f>
        <v>3998.1000000000008</v>
      </c>
      <c r="G11" s="11">
        <f t="shared" si="0"/>
        <v>327.89999999999918</v>
      </c>
      <c r="H11" s="11">
        <f>8*12</f>
        <v>96</v>
      </c>
      <c r="I11" s="226"/>
      <c r="J11" s="226"/>
      <c r="M11" s="11">
        <v>166.8</v>
      </c>
    </row>
    <row r="12" spans="3:13" x14ac:dyDescent="0.25">
      <c r="C12" s="11" t="s">
        <v>31</v>
      </c>
      <c r="D12" s="11"/>
      <c r="E12" s="11">
        <f>+'[154]seshpur adharganj'!M14+'[154]Atarsand- PR'!L12</f>
        <v>2400</v>
      </c>
      <c r="F12" s="11">
        <f>+'[154]seshpur adharganj'!N14+'[154]Atarsand- PR'!M12</f>
        <v>2257.8000000000002</v>
      </c>
      <c r="G12" s="11">
        <f t="shared" si="0"/>
        <v>142.19999999999982</v>
      </c>
      <c r="H12" s="43"/>
      <c r="I12" s="226"/>
      <c r="J12" s="226"/>
    </row>
    <row r="13" spans="3:13" x14ac:dyDescent="0.25">
      <c r="C13" s="43"/>
      <c r="D13" s="43"/>
      <c r="E13" s="43"/>
      <c r="F13" s="43"/>
      <c r="G13" s="43"/>
      <c r="H13" s="43"/>
      <c r="I13" s="227"/>
      <c r="J13" s="227"/>
    </row>
  </sheetData>
  <mergeCells count="4">
    <mergeCell ref="D4:F4"/>
    <mergeCell ref="C5:H5"/>
    <mergeCell ref="J7:J13"/>
    <mergeCell ref="I7:I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J15"/>
  <sheetViews>
    <sheetView workbookViewId="0">
      <selection activeCell="D9" sqref="D9"/>
    </sheetView>
  </sheetViews>
  <sheetFormatPr defaultRowHeight="15" x14ac:dyDescent="0.25"/>
  <cols>
    <col min="4" max="4" width="9.28515625" bestFit="1" customWidth="1"/>
    <col min="5" max="5" width="16.85546875" customWidth="1"/>
    <col min="6" max="6" width="24" bestFit="1" customWidth="1"/>
    <col min="7" max="8" width="29.85546875" customWidth="1"/>
    <col min="9" max="9" width="32.28515625" customWidth="1"/>
    <col min="10" max="10" width="29.42578125" customWidth="1"/>
  </cols>
  <sheetData>
    <row r="6" spans="3:10" x14ac:dyDescent="0.25">
      <c r="C6" s="228" t="s">
        <v>418</v>
      </c>
      <c r="D6" s="228"/>
      <c r="E6" s="228"/>
      <c r="F6" s="228"/>
      <c r="G6" s="228"/>
      <c r="H6" s="228"/>
      <c r="I6" s="228"/>
      <c r="J6" s="228"/>
    </row>
    <row r="7" spans="3:10" x14ac:dyDescent="0.25">
      <c r="C7" s="206" t="s">
        <v>376</v>
      </c>
      <c r="D7" s="206" t="s">
        <v>12</v>
      </c>
      <c r="E7" s="206" t="s">
        <v>13</v>
      </c>
      <c r="F7" s="206" t="s">
        <v>14</v>
      </c>
      <c r="G7" s="206" t="s">
        <v>421</v>
      </c>
      <c r="H7" s="206" t="s">
        <v>420</v>
      </c>
      <c r="I7" s="206" t="s">
        <v>414</v>
      </c>
      <c r="J7" s="207" t="s">
        <v>405</v>
      </c>
    </row>
    <row r="8" spans="3:10" x14ac:dyDescent="0.25">
      <c r="C8" s="11" t="s">
        <v>6</v>
      </c>
      <c r="D8" s="11">
        <v>10410</v>
      </c>
      <c r="E8" s="11">
        <v>11273</v>
      </c>
      <c r="F8" s="11">
        <f>+D8-E8</f>
        <v>-863</v>
      </c>
      <c r="G8" s="11"/>
      <c r="H8" s="11">
        <f>+F8</f>
        <v>-863</v>
      </c>
      <c r="I8" s="212"/>
      <c r="J8" s="215"/>
    </row>
    <row r="9" spans="3:10" x14ac:dyDescent="0.25">
      <c r="C9" s="11" t="s">
        <v>20</v>
      </c>
      <c r="D9" s="11">
        <v>450</v>
      </c>
      <c r="E9" s="11">
        <v>50</v>
      </c>
      <c r="F9" s="11">
        <f t="shared" ref="F9:F15" si="0">+D9-E9</f>
        <v>400</v>
      </c>
      <c r="G9" s="11"/>
      <c r="H9" s="11">
        <f t="shared" ref="H9:H11" si="1">+F9</f>
        <v>400</v>
      </c>
      <c r="I9" s="213"/>
      <c r="J9" s="216"/>
    </row>
    <row r="10" spans="3:10" x14ac:dyDescent="0.25">
      <c r="C10" s="11" t="s">
        <v>27</v>
      </c>
      <c r="D10" s="11"/>
      <c r="E10" s="11"/>
      <c r="F10" s="11">
        <f t="shared" si="0"/>
        <v>0</v>
      </c>
      <c r="G10" s="11"/>
      <c r="H10" s="11">
        <f t="shared" si="1"/>
        <v>0</v>
      </c>
      <c r="I10" s="213"/>
      <c r="J10" s="216"/>
    </row>
    <row r="11" spans="3:10" x14ac:dyDescent="0.25">
      <c r="C11" s="11" t="s">
        <v>28</v>
      </c>
      <c r="D11" s="11">
        <v>600</v>
      </c>
      <c r="E11" s="11">
        <v>300</v>
      </c>
      <c r="F11" s="11">
        <f t="shared" si="0"/>
        <v>300</v>
      </c>
      <c r="G11" s="11"/>
      <c r="H11" s="11">
        <f t="shared" si="1"/>
        <v>300</v>
      </c>
      <c r="I11" s="213"/>
      <c r="J11" s="216"/>
    </row>
    <row r="12" spans="3:10" x14ac:dyDescent="0.25">
      <c r="C12" s="11" t="s">
        <v>29</v>
      </c>
      <c r="D12" s="11">
        <v>451</v>
      </c>
      <c r="E12" s="11">
        <v>100</v>
      </c>
      <c r="F12" s="11">
        <f t="shared" si="0"/>
        <v>351</v>
      </c>
      <c r="G12" s="11">
        <v>351</v>
      </c>
      <c r="H12" s="11">
        <f>+F12-G12</f>
        <v>0</v>
      </c>
      <c r="I12" s="213"/>
      <c r="J12" s="216"/>
    </row>
    <row r="13" spans="3:10" x14ac:dyDescent="0.25">
      <c r="C13" s="11" t="s">
        <v>30</v>
      </c>
      <c r="D13" s="11">
        <v>684</v>
      </c>
      <c r="E13" s="11">
        <f>296+24</f>
        <v>320</v>
      </c>
      <c r="F13" s="11">
        <f t="shared" si="0"/>
        <v>364</v>
      </c>
      <c r="G13" s="11">
        <v>240</v>
      </c>
      <c r="H13" s="11">
        <f>+F13-G13</f>
        <v>124</v>
      </c>
      <c r="I13" s="213"/>
      <c r="J13" s="216" t="s">
        <v>422</v>
      </c>
    </row>
    <row r="14" spans="3:10" x14ac:dyDescent="0.25">
      <c r="C14" s="11" t="s">
        <v>31</v>
      </c>
      <c r="D14" s="11">
        <v>600</v>
      </c>
      <c r="E14" s="11">
        <f>205+60</f>
        <v>265</v>
      </c>
      <c r="F14" s="11">
        <f t="shared" si="0"/>
        <v>335</v>
      </c>
      <c r="G14" s="190">
        <v>36</v>
      </c>
      <c r="H14" s="11">
        <f t="shared" ref="H14:H15" si="2">+F14-G14</f>
        <v>299</v>
      </c>
      <c r="I14" s="213"/>
      <c r="J14" s="216" t="s">
        <v>423</v>
      </c>
    </row>
    <row r="15" spans="3:10" x14ac:dyDescent="0.25">
      <c r="C15" s="43" t="s">
        <v>419</v>
      </c>
      <c r="D15" s="11">
        <v>1440</v>
      </c>
      <c r="E15" s="11">
        <v>1357</v>
      </c>
      <c r="F15" s="11">
        <f t="shared" si="0"/>
        <v>83</v>
      </c>
      <c r="G15" s="190">
        <v>84</v>
      </c>
      <c r="H15" s="11">
        <f t="shared" si="2"/>
        <v>-1</v>
      </c>
      <c r="I15" s="214"/>
      <c r="J15" s="217"/>
    </row>
  </sheetData>
  <mergeCells count="1">
    <mergeCell ref="C6:J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V219"/>
  <sheetViews>
    <sheetView topLeftCell="I7" workbookViewId="0">
      <selection activeCell="U10" sqref="U10:U14"/>
    </sheetView>
  </sheetViews>
  <sheetFormatPr defaultRowHeight="15" x14ac:dyDescent="0.25"/>
  <cols>
    <col min="3" max="3" width="10.42578125" bestFit="1" customWidth="1"/>
    <col min="4" max="4" width="10.140625" customWidth="1"/>
    <col min="12" max="12" width="13.5703125" bestFit="1" customWidth="1"/>
    <col min="13" max="13" width="12.7109375" bestFit="1" customWidth="1"/>
    <col min="14" max="14" width="16.85546875" bestFit="1" customWidth="1"/>
    <col min="15" max="15" width="8.28515625" bestFit="1" customWidth="1"/>
    <col min="16" max="16" width="12.7109375" customWidth="1"/>
    <col min="17" max="17" width="24.42578125" hidden="1" customWidth="1"/>
    <col min="18" max="18" width="17.85546875" customWidth="1"/>
    <col min="19" max="19" width="15.42578125" hidden="1" customWidth="1"/>
    <col min="20" max="20" width="19.140625" customWidth="1"/>
    <col min="21" max="21" width="17.5703125" customWidth="1"/>
    <col min="22" max="22" width="22.140625" customWidth="1"/>
  </cols>
  <sheetData>
    <row r="4" spans="2:22" ht="15.75" x14ac:dyDescent="0.25">
      <c r="B4" s="233" t="s">
        <v>0</v>
      </c>
      <c r="C4" s="233"/>
      <c r="D4" s="167" t="s">
        <v>1</v>
      </c>
      <c r="E4" s="168"/>
      <c r="F4" s="168"/>
      <c r="G4" s="169"/>
    </row>
    <row r="5" spans="2:22" ht="15.75" x14ac:dyDescent="0.25">
      <c r="B5" s="233" t="s">
        <v>2</v>
      </c>
      <c r="C5" s="233"/>
      <c r="D5" s="167" t="s">
        <v>383</v>
      </c>
      <c r="E5" s="168"/>
      <c r="F5" s="168"/>
      <c r="G5" s="169"/>
    </row>
    <row r="6" spans="2:22" ht="16.5" thickBot="1" x14ac:dyDescent="0.3">
      <c r="B6" s="234" t="s">
        <v>4</v>
      </c>
      <c r="C6" s="234"/>
      <c r="D6" s="184"/>
      <c r="E6" s="185"/>
      <c r="F6" s="185"/>
      <c r="G6" s="186"/>
      <c r="V6">
        <f>+S13-T13</f>
        <v>269</v>
      </c>
    </row>
    <row r="7" spans="2:22" ht="21.75" thickBot="1" x14ac:dyDescent="0.4">
      <c r="B7" s="235" t="s">
        <v>6</v>
      </c>
      <c r="C7" s="236"/>
      <c r="D7" s="236"/>
      <c r="E7" s="236"/>
      <c r="F7" s="236"/>
      <c r="G7" s="237"/>
      <c r="N7" s="229" t="s">
        <v>417</v>
      </c>
      <c r="O7" s="230"/>
      <c r="P7" s="230"/>
      <c r="Q7" s="230"/>
      <c r="R7" s="230"/>
      <c r="S7" s="231"/>
    </row>
    <row r="8" spans="2:22" ht="60" x14ac:dyDescent="0.25">
      <c r="B8" s="163" t="s">
        <v>10</v>
      </c>
      <c r="C8" s="163" t="s">
        <v>11</v>
      </c>
      <c r="D8" s="163" t="s">
        <v>12</v>
      </c>
      <c r="E8" s="13" t="s">
        <v>13</v>
      </c>
      <c r="F8" s="13" t="s">
        <v>14</v>
      </c>
      <c r="G8" s="163" t="s">
        <v>37</v>
      </c>
      <c r="L8" s="191" t="s">
        <v>376</v>
      </c>
      <c r="M8" s="192" t="s">
        <v>384</v>
      </c>
      <c r="N8" s="192" t="s">
        <v>12</v>
      </c>
      <c r="O8" s="193" t="s">
        <v>13</v>
      </c>
      <c r="P8" s="193" t="s">
        <v>14</v>
      </c>
      <c r="Q8" s="192" t="s">
        <v>37</v>
      </c>
      <c r="R8" s="194" t="s">
        <v>385</v>
      </c>
      <c r="S8" s="195" t="s">
        <v>9</v>
      </c>
      <c r="T8" s="195" t="s">
        <v>424</v>
      </c>
      <c r="U8" s="202" t="s">
        <v>9</v>
      </c>
      <c r="V8" s="210" t="s">
        <v>400</v>
      </c>
    </row>
    <row r="9" spans="2:22" x14ac:dyDescent="0.25">
      <c r="B9" s="20">
        <v>1</v>
      </c>
      <c r="C9" s="19">
        <v>44979</v>
      </c>
      <c r="D9" s="20">
        <v>1300</v>
      </c>
      <c r="E9" s="20"/>
      <c r="F9" s="20"/>
      <c r="G9" s="35">
        <v>6701</v>
      </c>
      <c r="L9" s="196">
        <v>63</v>
      </c>
      <c r="M9" s="190">
        <v>8570</v>
      </c>
      <c r="N9" s="11">
        <f>+D19</f>
        <v>2300</v>
      </c>
      <c r="O9" s="11">
        <f>+'[155]SARAY JAMMUVARI(ajadi)'!$G$65</f>
        <v>1152</v>
      </c>
      <c r="P9" s="11">
        <f>+N9-O9</f>
        <v>1148</v>
      </c>
      <c r="Q9" s="43" t="s">
        <v>385</v>
      </c>
      <c r="R9" s="190">
        <f>868+62</f>
        <v>930</v>
      </c>
      <c r="S9" s="11">
        <f>+P9-930</f>
        <v>218</v>
      </c>
      <c r="T9" s="11">
        <v>218</v>
      </c>
      <c r="U9" s="189"/>
      <c r="V9" s="204"/>
    </row>
    <row r="10" spans="2:22" x14ac:dyDescent="0.25">
      <c r="B10" s="20">
        <v>2</v>
      </c>
      <c r="C10" s="174">
        <v>44653</v>
      </c>
      <c r="D10" s="183">
        <v>1000</v>
      </c>
      <c r="E10" s="43"/>
      <c r="F10" s="43"/>
      <c r="G10" s="11">
        <v>6711</v>
      </c>
      <c r="L10" s="196">
        <v>75</v>
      </c>
      <c r="M10" s="190">
        <v>2490</v>
      </c>
      <c r="N10" s="11">
        <f>+D33</f>
        <v>750</v>
      </c>
      <c r="O10" s="11">
        <f>+'[155]SARAY JAMMUVARI(ajadi)'!$H$65</f>
        <v>330</v>
      </c>
      <c r="P10" s="11">
        <f t="shared" ref="P10:P13" si="0">+N10-O10</f>
        <v>420</v>
      </c>
      <c r="Q10" s="43" t="s">
        <v>385</v>
      </c>
      <c r="R10" s="190">
        <v>300</v>
      </c>
      <c r="S10" s="11">
        <f>+P10-300</f>
        <v>120</v>
      </c>
      <c r="T10" s="11"/>
      <c r="U10" s="189">
        <v>120</v>
      </c>
      <c r="V10" s="204"/>
    </row>
    <row r="11" spans="2:22" x14ac:dyDescent="0.25">
      <c r="B11" s="20"/>
      <c r="C11" s="19"/>
      <c r="D11" s="20"/>
      <c r="E11" s="20"/>
      <c r="F11" s="20"/>
      <c r="G11" s="20"/>
      <c r="L11" s="196">
        <v>90</v>
      </c>
      <c r="M11" s="190">
        <v>2621</v>
      </c>
      <c r="N11" s="11">
        <f>+D46</f>
        <v>900</v>
      </c>
      <c r="O11" s="11">
        <f>+'[155]SARAY JAMMUVARI(ajadi)'!$I$65</f>
        <v>338</v>
      </c>
      <c r="P11" s="11">
        <f t="shared" si="0"/>
        <v>562</v>
      </c>
      <c r="Q11" s="43"/>
      <c r="R11" s="190"/>
      <c r="S11" s="11">
        <v>130</v>
      </c>
      <c r="T11" s="11"/>
      <c r="U11" s="189">
        <v>412</v>
      </c>
      <c r="V11" s="197">
        <v>150</v>
      </c>
    </row>
    <row r="12" spans="2:22" x14ac:dyDescent="0.25">
      <c r="B12" s="20"/>
      <c r="C12" s="19"/>
      <c r="D12" s="20"/>
      <c r="E12" s="20"/>
      <c r="F12" s="20"/>
      <c r="G12" s="20"/>
      <c r="L12" s="196">
        <v>110</v>
      </c>
      <c r="M12" s="190">
        <v>920</v>
      </c>
      <c r="N12" s="11">
        <f>+D58</f>
        <v>100</v>
      </c>
      <c r="O12" s="11">
        <f>+'[155]SARAY JAMMUVARI(ajadi)'!$J$65</f>
        <v>0</v>
      </c>
      <c r="P12" s="11">
        <f t="shared" si="0"/>
        <v>100</v>
      </c>
      <c r="Q12" s="43"/>
      <c r="R12" s="190">
        <v>100</v>
      </c>
      <c r="S12" s="11"/>
      <c r="T12" s="11"/>
      <c r="U12" s="189"/>
      <c r="V12" s="204"/>
    </row>
    <row r="13" spans="2:22" x14ac:dyDescent="0.25">
      <c r="B13" s="20"/>
      <c r="C13" s="19"/>
      <c r="D13" s="20"/>
      <c r="E13" s="20"/>
      <c r="F13" s="20"/>
      <c r="G13" s="20"/>
      <c r="L13" s="196">
        <v>140</v>
      </c>
      <c r="M13" s="190">
        <v>2569</v>
      </c>
      <c r="N13" s="11">
        <f>+D68</f>
        <v>1932</v>
      </c>
      <c r="O13" s="11">
        <f>+'[155]SARAY JAMMUVARI(ajadi)'!$L$65</f>
        <v>623</v>
      </c>
      <c r="P13" s="11">
        <f t="shared" si="0"/>
        <v>1309</v>
      </c>
      <c r="Q13" s="43" t="s">
        <v>386</v>
      </c>
      <c r="R13" s="190">
        <v>56</v>
      </c>
      <c r="S13" s="11">
        <f>+P13-R13</f>
        <v>1253</v>
      </c>
      <c r="T13" s="11">
        <v>984</v>
      </c>
      <c r="U13" s="189">
        <f>+S13-T13</f>
        <v>269</v>
      </c>
      <c r="V13" s="204"/>
    </row>
    <row r="14" spans="2:22" ht="15.75" thickBot="1" x14ac:dyDescent="0.3">
      <c r="B14" s="20"/>
      <c r="C14" s="19"/>
      <c r="D14" s="20"/>
      <c r="E14" s="20"/>
      <c r="F14" s="20"/>
      <c r="G14" s="20"/>
      <c r="L14" s="198">
        <v>160</v>
      </c>
      <c r="M14" s="199">
        <v>2955</v>
      </c>
      <c r="N14" s="200">
        <f>+D78</f>
        <v>1776</v>
      </c>
      <c r="O14" s="200">
        <f>+'[156]SARAY JAMMUVARI(ajadi)'!$M$65</f>
        <v>1577</v>
      </c>
      <c r="P14" s="200">
        <f>+N14-O14</f>
        <v>199</v>
      </c>
      <c r="Q14" s="201"/>
      <c r="R14" s="199">
        <v>14</v>
      </c>
      <c r="S14" s="201" t="s">
        <v>158</v>
      </c>
      <c r="T14" s="200">
        <v>120</v>
      </c>
      <c r="U14" s="203">
        <f>79-14</f>
        <v>65</v>
      </c>
      <c r="V14" s="205"/>
    </row>
    <row r="15" spans="2:22" x14ac:dyDescent="0.25">
      <c r="B15" s="20"/>
      <c r="C15" s="19"/>
      <c r="D15" s="20"/>
      <c r="E15" s="20"/>
      <c r="F15" s="20"/>
      <c r="G15" s="175"/>
    </row>
    <row r="16" spans="2:22" x14ac:dyDescent="0.25">
      <c r="B16" s="20"/>
      <c r="C16" s="19"/>
      <c r="D16" s="20"/>
      <c r="E16" s="20"/>
      <c r="F16" s="20"/>
      <c r="G16" s="175"/>
    </row>
    <row r="17" spans="2:21" hidden="1" x14ac:dyDescent="0.25">
      <c r="B17" s="20"/>
      <c r="C17" s="19"/>
      <c r="D17" s="20"/>
      <c r="E17" s="20"/>
      <c r="F17" s="20"/>
      <c r="G17" s="175"/>
      <c r="L17" s="238"/>
      <c r="M17" s="239"/>
      <c r="N17" s="43"/>
      <c r="O17" s="43"/>
      <c r="P17" s="43"/>
      <c r="Q17" s="43"/>
      <c r="R17" s="43"/>
      <c r="S17" s="43"/>
    </row>
    <row r="18" spans="2:21" ht="15.75" hidden="1" x14ac:dyDescent="0.25">
      <c r="B18" s="20"/>
      <c r="C18" s="19"/>
      <c r="D18" s="20"/>
      <c r="E18" s="20"/>
      <c r="F18" s="20"/>
      <c r="G18" s="175"/>
      <c r="L18" s="232" t="s">
        <v>32</v>
      </c>
      <c r="M18" s="232"/>
      <c r="N18" s="165" t="s">
        <v>33</v>
      </c>
      <c r="O18" s="29" t="s">
        <v>34</v>
      </c>
      <c r="P18" s="29" t="s">
        <v>35</v>
      </c>
      <c r="Q18" s="29" t="s">
        <v>36</v>
      </c>
      <c r="R18" s="29" t="s">
        <v>38</v>
      </c>
      <c r="S18" s="29" t="s">
        <v>387</v>
      </c>
    </row>
    <row r="19" spans="2:21" hidden="1" x14ac:dyDescent="0.25">
      <c r="B19" s="20"/>
      <c r="C19" s="19" t="s">
        <v>16</v>
      </c>
      <c r="D19" s="20">
        <f>SUM(D9:D18)</f>
        <v>2300</v>
      </c>
      <c r="E19" s="20"/>
      <c r="F19" s="20"/>
      <c r="G19" s="175"/>
      <c r="L19" s="240" t="s">
        <v>39</v>
      </c>
      <c r="M19" s="240"/>
      <c r="N19" s="31" t="s">
        <v>40</v>
      </c>
      <c r="O19" s="166">
        <v>10</v>
      </c>
      <c r="P19" s="166">
        <f>1+1</f>
        <v>2</v>
      </c>
      <c r="Q19" s="11" t="s">
        <v>388</v>
      </c>
      <c r="R19" s="166">
        <v>6705</v>
      </c>
      <c r="S19" s="43"/>
    </row>
    <row r="20" spans="2:21" ht="18.75" hidden="1" x14ac:dyDescent="0.25">
      <c r="B20" s="235" t="s">
        <v>20</v>
      </c>
      <c r="C20" s="236"/>
      <c r="D20" s="236"/>
      <c r="E20" s="236"/>
      <c r="F20" s="236"/>
      <c r="G20" s="237"/>
      <c r="L20" s="240"/>
      <c r="M20" s="240"/>
      <c r="N20" s="31" t="s">
        <v>43</v>
      </c>
      <c r="O20" s="43"/>
      <c r="P20" s="43"/>
      <c r="Q20" s="43"/>
      <c r="R20" s="166"/>
      <c r="S20" s="43"/>
    </row>
    <row r="21" spans="2:21" ht="49.5" hidden="1" customHeight="1" x14ac:dyDescent="0.25">
      <c r="B21" s="163" t="s">
        <v>10</v>
      </c>
      <c r="C21" s="163" t="s">
        <v>11</v>
      </c>
      <c r="D21" s="163" t="s">
        <v>12</v>
      </c>
      <c r="E21" s="13" t="s">
        <v>13</v>
      </c>
      <c r="F21" s="13" t="s">
        <v>14</v>
      </c>
      <c r="G21" s="163" t="s">
        <v>37</v>
      </c>
      <c r="L21" s="240"/>
      <c r="M21" s="240"/>
      <c r="N21" s="31" t="s">
        <v>45</v>
      </c>
      <c r="O21" s="166">
        <v>1</v>
      </c>
      <c r="P21" s="43"/>
      <c r="Q21" s="43"/>
      <c r="R21" s="166">
        <v>6709</v>
      </c>
      <c r="S21" s="43"/>
      <c r="U21">
        <f>13480-12400</f>
        <v>1080</v>
      </c>
    </row>
    <row r="22" spans="2:21" hidden="1" x14ac:dyDescent="0.25">
      <c r="B22" s="20">
        <v>1</v>
      </c>
      <c r="C22" s="19">
        <v>44980</v>
      </c>
      <c r="D22" s="20">
        <v>450</v>
      </c>
      <c r="E22" s="20"/>
      <c r="F22" s="20"/>
      <c r="G22" s="20">
        <v>6701</v>
      </c>
      <c r="L22" s="240"/>
      <c r="M22" s="240"/>
      <c r="N22" s="31" t="s">
        <v>48</v>
      </c>
      <c r="O22" s="43"/>
      <c r="P22" s="43"/>
      <c r="Q22" s="43"/>
      <c r="R22" s="166"/>
      <c r="S22" s="43"/>
      <c r="U22">
        <v>868</v>
      </c>
    </row>
    <row r="23" spans="2:21" hidden="1" x14ac:dyDescent="0.25">
      <c r="B23" s="20">
        <v>2</v>
      </c>
      <c r="C23" s="174">
        <v>44653</v>
      </c>
      <c r="D23" s="11">
        <v>300</v>
      </c>
      <c r="E23" s="20"/>
      <c r="F23" s="20"/>
      <c r="G23" s="20">
        <v>6711</v>
      </c>
      <c r="L23" s="240"/>
      <c r="M23" s="240"/>
      <c r="N23" s="31" t="s">
        <v>51</v>
      </c>
      <c r="O23" s="43"/>
      <c r="P23" s="43"/>
      <c r="Q23" s="43"/>
      <c r="R23" s="166"/>
      <c r="S23" s="43"/>
      <c r="U23">
        <f>+U21-U22</f>
        <v>212</v>
      </c>
    </row>
    <row r="24" spans="2:21" hidden="1" x14ac:dyDescent="0.25">
      <c r="B24" s="20">
        <v>3</v>
      </c>
      <c r="C24" s="19"/>
      <c r="D24" s="20"/>
      <c r="E24" s="20"/>
      <c r="F24" s="20"/>
      <c r="G24" s="20"/>
      <c r="L24" s="240"/>
      <c r="M24" s="240"/>
      <c r="N24" s="31" t="s">
        <v>52</v>
      </c>
      <c r="O24" s="11">
        <v>2</v>
      </c>
      <c r="P24" s="43"/>
      <c r="Q24" s="43"/>
      <c r="R24" s="166">
        <v>6708</v>
      </c>
      <c r="S24" s="43"/>
    </row>
    <row r="25" spans="2:21" hidden="1" x14ac:dyDescent="0.25">
      <c r="B25" s="20"/>
      <c r="C25" s="19"/>
      <c r="D25" s="20"/>
      <c r="E25" s="20"/>
      <c r="F25" s="20"/>
      <c r="G25" s="20"/>
      <c r="L25" s="240"/>
      <c r="M25" s="240"/>
      <c r="N25" s="31" t="s">
        <v>53</v>
      </c>
      <c r="O25" s="11">
        <v>1</v>
      </c>
      <c r="P25" s="43"/>
      <c r="Q25" s="43"/>
      <c r="R25" s="166">
        <v>6705</v>
      </c>
      <c r="S25" s="43"/>
    </row>
    <row r="26" spans="2:21" hidden="1" x14ac:dyDescent="0.25">
      <c r="B26" s="20"/>
      <c r="C26" s="19"/>
      <c r="D26" s="20"/>
      <c r="E26" s="20"/>
      <c r="F26" s="20"/>
      <c r="G26" s="20"/>
      <c r="L26" s="240"/>
      <c r="M26" s="240"/>
      <c r="N26" s="31" t="s">
        <v>54</v>
      </c>
      <c r="O26" s="43"/>
      <c r="P26" s="43"/>
      <c r="Q26" s="43"/>
      <c r="R26" s="43"/>
      <c r="S26" s="43"/>
    </row>
    <row r="27" spans="2:21" hidden="1" x14ac:dyDescent="0.25">
      <c r="B27" s="20"/>
      <c r="C27" s="19"/>
      <c r="D27" s="20"/>
      <c r="E27" s="20"/>
      <c r="F27" s="20"/>
      <c r="G27" s="20"/>
      <c r="L27" s="240"/>
      <c r="M27" s="240"/>
      <c r="N27" s="31" t="s">
        <v>55</v>
      </c>
      <c r="O27" s="43"/>
      <c r="P27" s="43"/>
      <c r="Q27" s="43"/>
      <c r="R27" s="43"/>
      <c r="S27" s="43"/>
    </row>
    <row r="28" spans="2:21" hidden="1" x14ac:dyDescent="0.25">
      <c r="B28" s="20"/>
      <c r="C28" s="19"/>
      <c r="D28" s="20"/>
      <c r="E28" s="20"/>
      <c r="F28" s="20"/>
      <c r="G28" s="20"/>
      <c r="L28" s="240" t="s">
        <v>56</v>
      </c>
      <c r="M28" s="240"/>
      <c r="N28" s="31" t="s">
        <v>57</v>
      </c>
      <c r="O28" s="43"/>
      <c r="P28" s="43"/>
      <c r="Q28" s="43"/>
      <c r="R28" s="43"/>
      <c r="S28" s="43"/>
    </row>
    <row r="29" spans="2:21" hidden="1" x14ac:dyDescent="0.25">
      <c r="B29" s="20"/>
      <c r="C29" s="19"/>
      <c r="D29" s="20"/>
      <c r="E29" s="20"/>
      <c r="F29" s="20"/>
      <c r="G29" s="20"/>
      <c r="L29" s="240"/>
      <c r="M29" s="240"/>
      <c r="N29" s="31" t="s">
        <v>58</v>
      </c>
      <c r="O29" s="43"/>
      <c r="P29" s="43"/>
      <c r="Q29" s="43"/>
      <c r="R29" s="43"/>
      <c r="S29" s="43"/>
    </row>
    <row r="30" spans="2:21" hidden="1" x14ac:dyDescent="0.25">
      <c r="B30" s="20"/>
      <c r="C30" s="19"/>
      <c r="D30" s="20"/>
      <c r="E30" s="20"/>
      <c r="F30" s="20"/>
      <c r="G30" s="20"/>
      <c r="L30" s="240"/>
      <c r="M30" s="240"/>
      <c r="N30" s="31" t="s">
        <v>59</v>
      </c>
      <c r="O30" s="43"/>
      <c r="P30" s="43"/>
      <c r="Q30" s="43"/>
      <c r="R30" s="43"/>
      <c r="S30" s="43"/>
    </row>
    <row r="31" spans="2:21" hidden="1" x14ac:dyDescent="0.25">
      <c r="B31" s="20"/>
      <c r="C31" s="19"/>
      <c r="D31" s="20"/>
      <c r="E31" s="20"/>
      <c r="F31" s="20"/>
      <c r="G31" s="20"/>
      <c r="L31" s="240"/>
      <c r="M31" s="240"/>
      <c r="N31" s="31" t="s">
        <v>60</v>
      </c>
      <c r="O31" s="43"/>
      <c r="P31" s="43"/>
      <c r="Q31" s="43"/>
      <c r="R31" s="43"/>
      <c r="S31" s="43"/>
    </row>
    <row r="32" spans="2:21" hidden="1" x14ac:dyDescent="0.25">
      <c r="B32" s="20"/>
      <c r="C32" s="19"/>
      <c r="D32" s="20"/>
      <c r="E32" s="20"/>
      <c r="F32" s="20"/>
      <c r="G32" s="175"/>
      <c r="L32" s="240"/>
      <c r="M32" s="240"/>
      <c r="N32" s="31" t="s">
        <v>61</v>
      </c>
      <c r="O32" s="43"/>
      <c r="P32" s="43"/>
      <c r="Q32" s="43"/>
      <c r="R32" s="43"/>
      <c r="S32" s="43"/>
    </row>
    <row r="33" spans="2:19" hidden="1" x14ac:dyDescent="0.25">
      <c r="B33" s="20"/>
      <c r="C33" s="19" t="s">
        <v>16</v>
      </c>
      <c r="D33" s="20">
        <f>SUM(D22:D32)</f>
        <v>750</v>
      </c>
      <c r="E33" s="20"/>
      <c r="F33" s="20"/>
      <c r="G33" s="175"/>
      <c r="L33" s="240"/>
      <c r="M33" s="240"/>
      <c r="N33" s="31" t="s">
        <v>62</v>
      </c>
      <c r="O33" s="43"/>
      <c r="P33" s="43"/>
      <c r="Q33" s="43"/>
      <c r="R33" s="43"/>
      <c r="S33" s="43"/>
    </row>
    <row r="34" spans="2:19" ht="18.75" hidden="1" x14ac:dyDescent="0.25">
      <c r="B34" s="235" t="s">
        <v>27</v>
      </c>
      <c r="C34" s="236"/>
      <c r="D34" s="236"/>
      <c r="E34" s="236"/>
      <c r="F34" s="236"/>
      <c r="G34" s="237"/>
      <c r="L34" s="240"/>
      <c r="M34" s="240"/>
      <c r="N34" s="31" t="s">
        <v>63</v>
      </c>
      <c r="O34" s="43"/>
      <c r="P34" s="43"/>
      <c r="Q34" s="43"/>
      <c r="R34" s="43"/>
      <c r="S34" s="43"/>
    </row>
    <row r="35" spans="2:19" ht="60" hidden="1" x14ac:dyDescent="0.25">
      <c r="B35" s="163" t="s">
        <v>10</v>
      </c>
      <c r="C35" s="163" t="s">
        <v>11</v>
      </c>
      <c r="D35" s="163" t="s">
        <v>12</v>
      </c>
      <c r="E35" s="13" t="s">
        <v>13</v>
      </c>
      <c r="F35" s="13" t="s">
        <v>14</v>
      </c>
      <c r="G35" s="163" t="s">
        <v>37</v>
      </c>
      <c r="L35" s="240"/>
      <c r="M35" s="240"/>
      <c r="N35" s="31" t="s">
        <v>64</v>
      </c>
      <c r="O35" s="166">
        <f>6+10</f>
        <v>16</v>
      </c>
      <c r="P35" s="166"/>
      <c r="Q35" s="166"/>
      <c r="R35" s="188" t="s">
        <v>389</v>
      </c>
      <c r="S35" s="43"/>
    </row>
    <row r="36" spans="2:19" hidden="1" x14ac:dyDescent="0.25">
      <c r="B36" s="172">
        <v>1</v>
      </c>
      <c r="C36" s="173">
        <v>44980</v>
      </c>
      <c r="D36" s="172">
        <v>300</v>
      </c>
      <c r="E36" s="172"/>
      <c r="F36" s="172"/>
      <c r="G36" s="20">
        <v>6701</v>
      </c>
      <c r="L36" s="240"/>
      <c r="M36" s="240"/>
      <c r="N36" s="31" t="s">
        <v>66</v>
      </c>
      <c r="O36" s="11">
        <f>1+8</f>
        <v>9</v>
      </c>
      <c r="P36" s="43"/>
      <c r="Q36" s="43"/>
      <c r="R36" s="43" t="s">
        <v>390</v>
      </c>
      <c r="S36" s="43"/>
    </row>
    <row r="37" spans="2:19" hidden="1" x14ac:dyDescent="0.25">
      <c r="B37" s="172">
        <v>2</v>
      </c>
      <c r="C37" s="173">
        <v>45008</v>
      </c>
      <c r="D37" s="172">
        <v>600</v>
      </c>
      <c r="E37" s="172"/>
      <c r="F37" s="172"/>
      <c r="G37" s="20">
        <v>6709</v>
      </c>
      <c r="L37" s="240"/>
      <c r="M37" s="240"/>
      <c r="N37" s="31" t="s">
        <v>69</v>
      </c>
      <c r="O37" s="11"/>
      <c r="P37" s="43"/>
      <c r="Q37" s="43"/>
      <c r="R37" s="43"/>
      <c r="S37" s="43"/>
    </row>
    <row r="38" spans="2:19" hidden="1" x14ac:dyDescent="0.25">
      <c r="B38" s="20"/>
      <c r="C38" s="19"/>
      <c r="D38" s="20"/>
      <c r="E38" s="20"/>
      <c r="F38" s="20"/>
      <c r="G38" s="20"/>
      <c r="L38" s="240"/>
      <c r="M38" s="240"/>
      <c r="N38" s="31" t="s">
        <v>71</v>
      </c>
      <c r="O38" s="11">
        <f>1+1+2</f>
        <v>4</v>
      </c>
      <c r="P38" s="11">
        <v>1</v>
      </c>
      <c r="Q38" s="43" t="s">
        <v>391</v>
      </c>
      <c r="R38" s="43" t="s">
        <v>392</v>
      </c>
      <c r="S38" s="43"/>
    </row>
    <row r="39" spans="2:19" hidden="1" x14ac:dyDescent="0.25">
      <c r="B39" s="20"/>
      <c r="C39" s="19"/>
      <c r="D39" s="20"/>
      <c r="E39" s="20"/>
      <c r="F39" s="20"/>
      <c r="G39" s="20"/>
      <c r="L39" s="240"/>
      <c r="M39" s="240"/>
      <c r="N39" s="31" t="s">
        <v>74</v>
      </c>
      <c r="O39" s="11"/>
      <c r="P39" s="11"/>
      <c r="Q39" s="43"/>
      <c r="R39" s="43"/>
      <c r="S39" s="43"/>
    </row>
    <row r="40" spans="2:19" hidden="1" x14ac:dyDescent="0.25">
      <c r="B40" s="20"/>
      <c r="C40" s="19"/>
      <c r="D40" s="20"/>
      <c r="E40" s="20"/>
      <c r="F40" s="20"/>
      <c r="G40" s="20"/>
      <c r="L40" s="240"/>
      <c r="M40" s="240"/>
      <c r="N40" s="31" t="s">
        <v>75</v>
      </c>
      <c r="O40" s="11">
        <v>1</v>
      </c>
      <c r="P40" s="11"/>
      <c r="Q40" s="43"/>
      <c r="R40" s="43">
        <v>6708</v>
      </c>
      <c r="S40" s="43"/>
    </row>
    <row r="41" spans="2:19" hidden="1" x14ac:dyDescent="0.25">
      <c r="B41" s="172"/>
      <c r="C41" s="173"/>
      <c r="D41" s="172"/>
      <c r="E41" s="172"/>
      <c r="F41" s="172"/>
      <c r="G41" s="20"/>
      <c r="L41" s="240"/>
      <c r="M41" s="240"/>
      <c r="N41" s="31" t="s">
        <v>78</v>
      </c>
      <c r="O41" s="11"/>
      <c r="P41" s="11"/>
      <c r="Q41" s="43"/>
      <c r="R41" s="43"/>
      <c r="S41" s="43"/>
    </row>
    <row r="42" spans="2:19" hidden="1" x14ac:dyDescent="0.25">
      <c r="B42" s="172"/>
      <c r="C42" s="173"/>
      <c r="D42" s="176"/>
      <c r="E42" s="172"/>
      <c r="F42" s="172"/>
      <c r="G42" s="20"/>
      <c r="L42" s="240"/>
      <c r="M42" s="240"/>
      <c r="N42" s="31" t="s">
        <v>79</v>
      </c>
      <c r="O42" s="11"/>
      <c r="P42" s="11"/>
      <c r="Q42" s="43"/>
      <c r="R42" s="43"/>
      <c r="S42" s="43"/>
    </row>
    <row r="43" spans="2:19" hidden="1" x14ac:dyDescent="0.25">
      <c r="B43" s="172"/>
      <c r="C43" s="173"/>
      <c r="D43" s="176"/>
      <c r="E43" s="172"/>
      <c r="F43" s="172"/>
      <c r="G43" s="20"/>
      <c r="L43" s="240"/>
      <c r="M43" s="240"/>
      <c r="N43" s="31" t="s">
        <v>80</v>
      </c>
      <c r="O43" s="11"/>
      <c r="P43" s="11"/>
      <c r="Q43" s="43"/>
      <c r="R43" s="43"/>
      <c r="S43" s="43"/>
    </row>
    <row r="44" spans="2:19" hidden="1" x14ac:dyDescent="0.25">
      <c r="B44" s="172"/>
      <c r="C44" s="173"/>
      <c r="D44" s="176"/>
      <c r="E44" s="172"/>
      <c r="F44" s="172"/>
      <c r="G44" s="175"/>
      <c r="L44" s="240"/>
      <c r="M44" s="240"/>
      <c r="N44" s="31" t="s">
        <v>81</v>
      </c>
      <c r="O44" s="11"/>
      <c r="P44" s="11"/>
      <c r="Q44" s="43"/>
      <c r="R44" s="43"/>
      <c r="S44" s="43"/>
    </row>
    <row r="45" spans="2:19" hidden="1" x14ac:dyDescent="0.25">
      <c r="B45" s="172"/>
      <c r="C45" s="173"/>
      <c r="D45" s="176"/>
      <c r="E45" s="172"/>
      <c r="F45" s="172"/>
      <c r="G45" s="175"/>
      <c r="L45" s="240"/>
      <c r="M45" s="240"/>
      <c r="N45" s="31" t="s">
        <v>82</v>
      </c>
      <c r="O45" s="11">
        <f>4+6</f>
        <v>10</v>
      </c>
      <c r="P45" s="11">
        <v>2</v>
      </c>
      <c r="Q45" s="43" t="s">
        <v>393</v>
      </c>
      <c r="R45" s="43" t="s">
        <v>394</v>
      </c>
      <c r="S45" s="43"/>
    </row>
    <row r="46" spans="2:19" hidden="1" x14ac:dyDescent="0.25">
      <c r="B46" s="172"/>
      <c r="C46" s="19" t="s">
        <v>16</v>
      </c>
      <c r="D46" s="20">
        <f>SUM(D36:D45)</f>
        <v>900</v>
      </c>
      <c r="E46" s="172"/>
      <c r="F46" s="172"/>
      <c r="G46" s="175"/>
      <c r="L46" s="240"/>
      <c r="M46" s="240"/>
      <c r="N46" s="31" t="s">
        <v>85</v>
      </c>
      <c r="O46" s="11">
        <v>1</v>
      </c>
      <c r="P46" s="11"/>
      <c r="Q46" s="43"/>
      <c r="R46" s="43">
        <v>6709</v>
      </c>
      <c r="S46" s="43"/>
    </row>
    <row r="47" spans="2:19" ht="18.75" hidden="1" x14ac:dyDescent="0.25">
      <c r="B47" s="235" t="s">
        <v>28</v>
      </c>
      <c r="C47" s="236"/>
      <c r="D47" s="236"/>
      <c r="E47" s="236"/>
      <c r="F47" s="236"/>
      <c r="G47" s="237"/>
      <c r="L47" s="240"/>
      <c r="M47" s="240"/>
      <c r="N47" s="31" t="s">
        <v>88</v>
      </c>
      <c r="O47" s="11">
        <f>1+2</f>
        <v>3</v>
      </c>
      <c r="P47" s="11"/>
      <c r="Q47" s="43"/>
      <c r="R47" s="43" t="s">
        <v>395</v>
      </c>
      <c r="S47" s="43"/>
    </row>
    <row r="48" spans="2:19" ht="60" hidden="1" x14ac:dyDescent="0.25">
      <c r="B48" s="163" t="s">
        <v>10</v>
      </c>
      <c r="C48" s="163" t="s">
        <v>11</v>
      </c>
      <c r="D48" s="163" t="s">
        <v>12</v>
      </c>
      <c r="E48" s="13" t="s">
        <v>13</v>
      </c>
      <c r="F48" s="13" t="s">
        <v>14</v>
      </c>
      <c r="G48" s="163" t="s">
        <v>37</v>
      </c>
      <c r="L48" s="240"/>
      <c r="M48" s="240"/>
      <c r="N48" s="31" t="s">
        <v>90</v>
      </c>
      <c r="O48" s="11"/>
      <c r="P48" s="11"/>
      <c r="Q48" s="43"/>
      <c r="R48" s="43"/>
      <c r="S48" s="43"/>
    </row>
    <row r="49" spans="2:19" hidden="1" x14ac:dyDescent="0.25">
      <c r="B49" s="20">
        <v>1</v>
      </c>
      <c r="C49" s="19">
        <v>45008</v>
      </c>
      <c r="D49" s="20">
        <v>100</v>
      </c>
      <c r="E49" s="20"/>
      <c r="F49" s="20"/>
      <c r="G49" s="20">
        <v>6710</v>
      </c>
      <c r="L49" s="240"/>
      <c r="M49" s="240"/>
      <c r="N49" s="31" t="s">
        <v>93</v>
      </c>
      <c r="O49" s="11"/>
      <c r="P49" s="11"/>
      <c r="Q49" s="43"/>
      <c r="R49" s="43"/>
      <c r="S49" s="43"/>
    </row>
    <row r="50" spans="2:19" hidden="1" x14ac:dyDescent="0.25">
      <c r="B50" s="20">
        <v>2</v>
      </c>
      <c r="C50" s="19"/>
      <c r="D50" s="20"/>
      <c r="E50" s="20"/>
      <c r="F50" s="20"/>
      <c r="G50" s="20"/>
      <c r="L50" s="240"/>
      <c r="M50" s="240"/>
      <c r="N50" s="31" t="s">
        <v>94</v>
      </c>
      <c r="O50" s="11">
        <v>7</v>
      </c>
      <c r="P50" s="11">
        <v>1</v>
      </c>
      <c r="Q50" s="43" t="s">
        <v>396</v>
      </c>
      <c r="R50" s="43">
        <v>6705</v>
      </c>
      <c r="S50" s="43"/>
    </row>
    <row r="51" spans="2:19" hidden="1" x14ac:dyDescent="0.25">
      <c r="B51" s="20">
        <v>3</v>
      </c>
      <c r="C51" s="19"/>
      <c r="D51" s="20"/>
      <c r="E51" s="20"/>
      <c r="F51" s="20"/>
      <c r="G51" s="20"/>
      <c r="L51" s="240"/>
      <c r="M51" s="240"/>
      <c r="N51" s="31" t="s">
        <v>95</v>
      </c>
      <c r="O51" s="11">
        <v>2</v>
      </c>
      <c r="P51" s="43"/>
      <c r="Q51" s="43"/>
      <c r="R51" s="43">
        <v>6705</v>
      </c>
      <c r="S51" s="43"/>
    </row>
    <row r="52" spans="2:19" hidden="1" x14ac:dyDescent="0.25">
      <c r="B52" s="20">
        <v>4</v>
      </c>
      <c r="C52" s="19"/>
      <c r="D52" s="20"/>
      <c r="E52" s="20"/>
      <c r="F52" s="20"/>
      <c r="G52" s="20"/>
      <c r="L52" s="240"/>
      <c r="M52" s="240"/>
      <c r="N52" s="31" t="s">
        <v>96</v>
      </c>
      <c r="O52" s="11">
        <v>2</v>
      </c>
      <c r="P52" s="43"/>
      <c r="Q52" s="43"/>
      <c r="R52" s="43">
        <v>6705</v>
      </c>
      <c r="S52" s="43"/>
    </row>
    <row r="53" spans="2:19" hidden="1" x14ac:dyDescent="0.25">
      <c r="B53" s="20">
        <v>5</v>
      </c>
      <c r="C53" s="19"/>
      <c r="D53" s="20"/>
      <c r="E53" s="20"/>
      <c r="F53" s="20"/>
      <c r="G53" s="20"/>
      <c r="L53" s="240"/>
      <c r="M53" s="240"/>
      <c r="N53" s="31" t="s">
        <v>97</v>
      </c>
      <c r="O53" s="11"/>
      <c r="P53" s="43"/>
      <c r="Q53" s="43"/>
      <c r="R53" s="43"/>
      <c r="S53" s="43"/>
    </row>
    <row r="54" spans="2:19" hidden="1" x14ac:dyDescent="0.25">
      <c r="B54" s="20">
        <v>6</v>
      </c>
      <c r="C54" s="19"/>
      <c r="D54" s="20"/>
      <c r="E54" s="20"/>
      <c r="F54" s="20"/>
      <c r="G54" s="20"/>
      <c r="L54" s="240"/>
      <c r="M54" s="240"/>
      <c r="N54" s="31" t="s">
        <v>98</v>
      </c>
      <c r="O54" s="11"/>
      <c r="P54" s="43"/>
      <c r="Q54" s="43"/>
      <c r="R54" s="43"/>
      <c r="S54" s="43"/>
    </row>
    <row r="55" spans="2:19" hidden="1" x14ac:dyDescent="0.25">
      <c r="B55" s="20">
        <v>7</v>
      </c>
      <c r="C55" s="19"/>
      <c r="D55" s="20"/>
      <c r="E55" s="20"/>
      <c r="F55" s="20"/>
      <c r="G55" s="20"/>
      <c r="L55" s="240"/>
      <c r="M55" s="240"/>
      <c r="N55" s="31" t="s">
        <v>99</v>
      </c>
      <c r="O55" s="11"/>
      <c r="P55" s="43"/>
      <c r="Q55" s="43"/>
      <c r="R55" s="43"/>
      <c r="S55" s="43"/>
    </row>
    <row r="56" spans="2:19" hidden="1" x14ac:dyDescent="0.25">
      <c r="B56" s="20">
        <f>+B55+1</f>
        <v>8</v>
      </c>
      <c r="C56" s="19"/>
      <c r="D56" s="20"/>
      <c r="E56" s="20"/>
      <c r="F56" s="20"/>
      <c r="G56" s="175"/>
      <c r="L56" s="240"/>
      <c r="M56" s="240"/>
      <c r="N56" s="31" t="s">
        <v>100</v>
      </c>
      <c r="O56" s="11"/>
      <c r="P56" s="43"/>
      <c r="Q56" s="43"/>
      <c r="R56" s="43"/>
      <c r="S56" s="43"/>
    </row>
    <row r="57" spans="2:19" hidden="1" x14ac:dyDescent="0.25">
      <c r="B57" s="20"/>
      <c r="C57" s="19"/>
      <c r="D57" s="20"/>
      <c r="E57" s="20"/>
      <c r="F57" s="20"/>
      <c r="G57" s="175"/>
      <c r="L57" s="240"/>
      <c r="M57" s="240"/>
      <c r="N57" s="31" t="s">
        <v>101</v>
      </c>
      <c r="O57" s="11"/>
      <c r="P57" s="43"/>
      <c r="Q57" s="43"/>
      <c r="R57" s="43"/>
      <c r="S57" s="43"/>
    </row>
    <row r="58" spans="2:19" hidden="1" x14ac:dyDescent="0.25">
      <c r="B58" s="20"/>
      <c r="C58" s="19" t="s">
        <v>16</v>
      </c>
      <c r="D58" s="20">
        <f>SUM(D48:D57)</f>
        <v>100</v>
      </c>
      <c r="E58" s="20"/>
      <c r="F58" s="20"/>
      <c r="G58" s="175"/>
      <c r="L58" s="240"/>
      <c r="M58" s="240"/>
      <c r="N58" s="31" t="s">
        <v>102</v>
      </c>
      <c r="O58" s="11"/>
      <c r="P58" s="43"/>
      <c r="Q58" s="43"/>
      <c r="R58" s="43"/>
      <c r="S58" s="43"/>
    </row>
    <row r="59" spans="2:19" ht="18.75" hidden="1" x14ac:dyDescent="0.25">
      <c r="B59" s="235" t="s">
        <v>30</v>
      </c>
      <c r="C59" s="236"/>
      <c r="D59" s="236"/>
      <c r="E59" s="236"/>
      <c r="F59" s="236"/>
      <c r="G59" s="237"/>
      <c r="L59" s="240"/>
      <c r="M59" s="240"/>
      <c r="N59" s="31" t="s">
        <v>103</v>
      </c>
      <c r="O59" s="11"/>
      <c r="P59" s="43"/>
      <c r="Q59" s="43"/>
      <c r="R59" s="43"/>
      <c r="S59" s="43"/>
    </row>
    <row r="60" spans="2:19" ht="60" hidden="1" x14ac:dyDescent="0.25">
      <c r="B60" s="163" t="s">
        <v>10</v>
      </c>
      <c r="C60" s="163" t="s">
        <v>11</v>
      </c>
      <c r="D60" s="163" t="s">
        <v>12</v>
      </c>
      <c r="E60" s="13" t="s">
        <v>13</v>
      </c>
      <c r="F60" s="13" t="s">
        <v>14</v>
      </c>
      <c r="G60" s="163" t="s">
        <v>37</v>
      </c>
      <c r="L60" s="240"/>
      <c r="M60" s="240"/>
      <c r="N60" s="31" t="s">
        <v>104</v>
      </c>
      <c r="O60" s="11"/>
      <c r="P60" s="43"/>
      <c r="Q60" s="43"/>
      <c r="R60" s="43"/>
      <c r="S60" s="43"/>
    </row>
    <row r="61" spans="2:19" hidden="1" x14ac:dyDescent="0.25">
      <c r="B61" s="20">
        <v>1</v>
      </c>
      <c r="C61" s="19">
        <v>44989</v>
      </c>
      <c r="D61" s="20">
        <v>432</v>
      </c>
      <c r="E61" s="20"/>
      <c r="F61" s="20"/>
      <c r="G61" s="20">
        <v>6703</v>
      </c>
      <c r="L61" s="240"/>
      <c r="M61" s="240"/>
      <c r="N61" s="31" t="s">
        <v>105</v>
      </c>
      <c r="O61" s="11"/>
      <c r="P61" s="43"/>
      <c r="Q61" s="43"/>
      <c r="R61" s="43"/>
      <c r="S61" s="43"/>
    </row>
    <row r="62" spans="2:19" hidden="1" x14ac:dyDescent="0.25">
      <c r="B62" s="20">
        <v>2</v>
      </c>
      <c r="C62" s="19">
        <v>45008</v>
      </c>
      <c r="D62" s="20">
        <v>1500</v>
      </c>
      <c r="E62" s="20"/>
      <c r="F62" s="20"/>
      <c r="G62" s="20">
        <v>6710</v>
      </c>
      <c r="L62" s="240"/>
      <c r="M62" s="240"/>
      <c r="N62" s="31" t="s">
        <v>106</v>
      </c>
      <c r="O62" s="11"/>
      <c r="P62" s="43"/>
      <c r="Q62" s="43"/>
      <c r="R62" s="43"/>
      <c r="S62" s="43"/>
    </row>
    <row r="63" spans="2:19" hidden="1" x14ac:dyDescent="0.25">
      <c r="B63" s="20"/>
      <c r="C63" s="19"/>
      <c r="D63" s="20"/>
      <c r="E63" s="20"/>
      <c r="F63" s="20"/>
      <c r="G63" s="20"/>
      <c r="L63" s="240"/>
      <c r="M63" s="240"/>
      <c r="N63" s="31" t="s">
        <v>107</v>
      </c>
      <c r="O63" s="11"/>
      <c r="P63" s="43"/>
      <c r="Q63" s="43"/>
      <c r="R63" s="43"/>
      <c r="S63" s="43"/>
    </row>
    <row r="64" spans="2:19" hidden="1" x14ac:dyDescent="0.25">
      <c r="B64" s="20"/>
      <c r="C64" s="19"/>
      <c r="D64" s="20"/>
      <c r="E64" s="20"/>
      <c r="F64" s="20"/>
      <c r="G64" s="20"/>
      <c r="L64" s="240"/>
      <c r="M64" s="240"/>
      <c r="N64" s="31" t="s">
        <v>108</v>
      </c>
      <c r="O64" s="11"/>
      <c r="P64" s="43"/>
      <c r="Q64" s="43"/>
      <c r="R64" s="43"/>
      <c r="S64" s="43"/>
    </row>
    <row r="65" spans="2:19" hidden="1" x14ac:dyDescent="0.25">
      <c r="B65" s="20"/>
      <c r="C65" s="19"/>
      <c r="D65" s="20"/>
      <c r="E65" s="20"/>
      <c r="F65" s="20"/>
      <c r="G65" s="20"/>
      <c r="L65" s="240"/>
      <c r="M65" s="240"/>
      <c r="N65" s="31" t="s">
        <v>109</v>
      </c>
      <c r="O65" s="11"/>
      <c r="P65" s="43"/>
      <c r="Q65" s="43"/>
      <c r="R65" s="43"/>
      <c r="S65" s="43"/>
    </row>
    <row r="66" spans="2:19" hidden="1" x14ac:dyDescent="0.25">
      <c r="B66" s="20"/>
      <c r="C66" s="19"/>
      <c r="D66" s="20"/>
      <c r="E66" s="20"/>
      <c r="F66" s="20"/>
      <c r="G66" s="20"/>
      <c r="L66" s="240"/>
      <c r="M66" s="240"/>
      <c r="N66" s="31" t="s">
        <v>110</v>
      </c>
      <c r="O66" s="11"/>
      <c r="P66" s="43"/>
      <c r="Q66" s="43"/>
      <c r="R66" s="43"/>
      <c r="S66" s="43"/>
    </row>
    <row r="67" spans="2:19" hidden="1" x14ac:dyDescent="0.25">
      <c r="B67" s="20"/>
      <c r="C67" s="19"/>
      <c r="D67" s="20"/>
      <c r="E67" s="20"/>
      <c r="F67" s="20"/>
      <c r="G67" s="20"/>
      <c r="L67" s="240"/>
      <c r="M67" s="240"/>
      <c r="N67" s="31" t="s">
        <v>111</v>
      </c>
      <c r="O67" s="11"/>
      <c r="P67" s="43"/>
      <c r="Q67" s="43"/>
      <c r="R67" s="43"/>
      <c r="S67" s="43"/>
    </row>
    <row r="68" spans="2:19" hidden="1" x14ac:dyDescent="0.25">
      <c r="B68" s="20"/>
      <c r="C68" s="19" t="s">
        <v>16</v>
      </c>
      <c r="D68" s="20">
        <f>+SUM(D61:D67)</f>
        <v>1932</v>
      </c>
      <c r="E68" s="20"/>
      <c r="F68" s="20"/>
      <c r="G68" s="20"/>
      <c r="L68" s="240"/>
      <c r="M68" s="240"/>
      <c r="N68" s="31" t="s">
        <v>112</v>
      </c>
      <c r="O68" s="11"/>
      <c r="P68" s="43"/>
      <c r="Q68" s="43"/>
      <c r="R68" s="43"/>
      <c r="S68" s="43"/>
    </row>
    <row r="69" spans="2:19" ht="18.75" hidden="1" x14ac:dyDescent="0.25">
      <c r="B69" s="235" t="s">
        <v>31</v>
      </c>
      <c r="C69" s="236"/>
      <c r="D69" s="236"/>
      <c r="E69" s="236"/>
      <c r="F69" s="236"/>
      <c r="G69" s="237"/>
      <c r="L69" s="240" t="s">
        <v>113</v>
      </c>
      <c r="M69" s="240"/>
      <c r="N69" s="31" t="s">
        <v>40</v>
      </c>
      <c r="O69" s="11"/>
      <c r="P69" s="43"/>
      <c r="Q69" s="43"/>
      <c r="R69" s="43"/>
      <c r="S69" s="43"/>
    </row>
    <row r="70" spans="2:19" ht="60" hidden="1" x14ac:dyDescent="0.25">
      <c r="B70" s="163" t="s">
        <v>10</v>
      </c>
      <c r="C70" s="163" t="s">
        <v>11</v>
      </c>
      <c r="D70" s="163" t="s">
        <v>12</v>
      </c>
      <c r="E70" s="13" t="s">
        <v>13</v>
      </c>
      <c r="F70" s="13" t="s">
        <v>14</v>
      </c>
      <c r="G70" s="163" t="s">
        <v>37</v>
      </c>
      <c r="L70" s="240"/>
      <c r="M70" s="240"/>
      <c r="N70" s="31" t="s">
        <v>43</v>
      </c>
      <c r="O70" s="11"/>
      <c r="P70" s="43"/>
      <c r="Q70" s="43"/>
      <c r="R70" s="43"/>
      <c r="S70" s="43"/>
    </row>
    <row r="71" spans="2:19" hidden="1" x14ac:dyDescent="0.25">
      <c r="B71" s="20">
        <v>1</v>
      </c>
      <c r="C71" s="19">
        <v>44989</v>
      </c>
      <c r="D71" s="20">
        <v>1380</v>
      </c>
      <c r="E71" s="20"/>
      <c r="F71" s="20"/>
      <c r="G71" s="20">
        <v>6703</v>
      </c>
      <c r="L71" s="240"/>
      <c r="M71" s="240"/>
      <c r="N71" s="31" t="s">
        <v>45</v>
      </c>
      <c r="O71" s="11"/>
      <c r="P71" s="43"/>
      <c r="Q71" s="43"/>
      <c r="R71" s="43"/>
      <c r="S71" s="43"/>
    </row>
    <row r="72" spans="2:19" hidden="1" x14ac:dyDescent="0.25">
      <c r="B72" s="20">
        <v>2</v>
      </c>
      <c r="C72" s="19">
        <v>45008</v>
      </c>
      <c r="D72" s="20">
        <v>396</v>
      </c>
      <c r="E72" s="20"/>
      <c r="F72" s="20"/>
      <c r="G72" s="20">
        <v>6710</v>
      </c>
      <c r="L72" s="240"/>
      <c r="M72" s="240"/>
      <c r="N72" s="31" t="s">
        <v>48</v>
      </c>
      <c r="O72" s="11">
        <v>1</v>
      </c>
      <c r="P72" s="43"/>
      <c r="Q72" s="43"/>
      <c r="R72" s="166">
        <v>6708</v>
      </c>
      <c r="S72" s="43"/>
    </row>
    <row r="73" spans="2:19" hidden="1" x14ac:dyDescent="0.25">
      <c r="B73" s="20"/>
      <c r="C73" s="19"/>
      <c r="D73" s="20"/>
      <c r="E73" s="20"/>
      <c r="F73" s="20"/>
      <c r="G73" s="20"/>
      <c r="L73" s="240"/>
      <c r="M73" s="240"/>
      <c r="N73" s="31" t="s">
        <v>51</v>
      </c>
      <c r="O73" s="11"/>
      <c r="P73" s="43"/>
      <c r="Q73" s="43"/>
      <c r="R73" s="166"/>
      <c r="S73" s="43"/>
    </row>
    <row r="74" spans="2:19" hidden="1" x14ac:dyDescent="0.25">
      <c r="B74" s="20"/>
      <c r="C74" s="19"/>
      <c r="D74" s="20"/>
      <c r="E74" s="20"/>
      <c r="F74" s="20"/>
      <c r="G74" s="20"/>
      <c r="L74" s="240"/>
      <c r="M74" s="240"/>
      <c r="N74" s="31" t="s">
        <v>52</v>
      </c>
      <c r="O74" s="11">
        <v>1</v>
      </c>
      <c r="P74" s="43"/>
      <c r="Q74" s="43"/>
      <c r="R74" s="166"/>
      <c r="S74" s="43"/>
    </row>
    <row r="75" spans="2:19" hidden="1" x14ac:dyDescent="0.25">
      <c r="B75" s="20"/>
      <c r="C75" s="19"/>
      <c r="D75" s="20"/>
      <c r="E75" s="20"/>
      <c r="F75" s="20"/>
      <c r="G75" s="20"/>
      <c r="L75" s="240"/>
      <c r="M75" s="240"/>
      <c r="N75" s="31" t="s">
        <v>53</v>
      </c>
      <c r="O75" s="11">
        <v>1</v>
      </c>
      <c r="P75" s="43"/>
      <c r="Q75" s="43"/>
      <c r="R75" s="166">
        <v>6706</v>
      </c>
      <c r="S75" s="43"/>
    </row>
    <row r="76" spans="2:19" hidden="1" x14ac:dyDescent="0.25">
      <c r="B76" s="20"/>
      <c r="C76" s="19"/>
      <c r="D76" s="20"/>
      <c r="E76" s="20"/>
      <c r="F76" s="20"/>
      <c r="G76" s="20"/>
      <c r="L76" s="240"/>
      <c r="M76" s="240"/>
      <c r="N76" s="31" t="s">
        <v>54</v>
      </c>
      <c r="O76" s="11"/>
      <c r="P76" s="43"/>
      <c r="Q76" s="43"/>
      <c r="R76" s="166"/>
      <c r="S76" s="43"/>
    </row>
    <row r="77" spans="2:19" hidden="1" x14ac:dyDescent="0.25">
      <c r="B77" s="20"/>
      <c r="C77" s="19"/>
      <c r="D77" s="20"/>
      <c r="E77" s="20"/>
      <c r="F77" s="20"/>
      <c r="G77" s="20"/>
      <c r="L77" s="240"/>
      <c r="M77" s="240"/>
      <c r="N77" s="31" t="s">
        <v>55</v>
      </c>
      <c r="O77" s="11"/>
      <c r="P77" s="43"/>
      <c r="Q77" s="43"/>
      <c r="R77" s="166"/>
      <c r="S77" s="43"/>
    </row>
    <row r="78" spans="2:19" hidden="1" x14ac:dyDescent="0.25">
      <c r="B78" s="20"/>
      <c r="C78" s="19" t="s">
        <v>16</v>
      </c>
      <c r="D78" s="11">
        <f>+SUM(D71:D77)</f>
        <v>1776</v>
      </c>
      <c r="E78" s="20"/>
      <c r="F78" s="20"/>
      <c r="G78" s="20"/>
      <c r="L78" s="240" t="s">
        <v>114</v>
      </c>
      <c r="M78" s="240"/>
      <c r="N78" s="31" t="s">
        <v>115</v>
      </c>
      <c r="O78" s="166">
        <v>6</v>
      </c>
      <c r="P78" s="43"/>
      <c r="Q78" s="43"/>
      <c r="R78" s="166"/>
      <c r="S78" s="43"/>
    </row>
    <row r="79" spans="2:19" hidden="1" x14ac:dyDescent="0.25">
      <c r="L79" s="240"/>
      <c r="M79" s="240"/>
      <c r="N79" s="31" t="s">
        <v>118</v>
      </c>
      <c r="O79" s="11"/>
      <c r="P79" s="43"/>
      <c r="Q79" s="43"/>
      <c r="R79" s="166"/>
      <c r="S79" s="43"/>
    </row>
    <row r="80" spans="2:19" hidden="1" x14ac:dyDescent="0.25">
      <c r="L80" s="240"/>
      <c r="M80" s="240"/>
      <c r="N80" s="31" t="s">
        <v>121</v>
      </c>
      <c r="O80" s="11">
        <v>1</v>
      </c>
      <c r="P80" s="43"/>
      <c r="Q80" s="43"/>
      <c r="R80" s="166">
        <v>6706</v>
      </c>
      <c r="S80" s="43"/>
    </row>
    <row r="81" spans="12:19" hidden="1" x14ac:dyDescent="0.25">
      <c r="L81" s="240"/>
      <c r="M81" s="240"/>
      <c r="N81" s="31" t="s">
        <v>124</v>
      </c>
      <c r="O81" s="11">
        <v>1</v>
      </c>
      <c r="P81" s="43"/>
      <c r="Q81" s="43"/>
      <c r="R81" s="166">
        <v>6708</v>
      </c>
      <c r="S81" s="43"/>
    </row>
    <row r="82" spans="12:19" hidden="1" x14ac:dyDescent="0.25">
      <c r="L82" s="240"/>
      <c r="M82" s="240"/>
      <c r="N82" s="31" t="s">
        <v>126</v>
      </c>
      <c r="O82" s="11"/>
      <c r="P82" s="43"/>
      <c r="Q82" s="43"/>
      <c r="R82" s="166"/>
      <c r="S82" s="43"/>
    </row>
    <row r="83" spans="12:19" hidden="1" x14ac:dyDescent="0.25">
      <c r="L83" s="240"/>
      <c r="M83" s="240"/>
      <c r="N83" s="31" t="s">
        <v>129</v>
      </c>
      <c r="O83" s="11">
        <f>2+1+1</f>
        <v>4</v>
      </c>
      <c r="P83" s="43">
        <v>1</v>
      </c>
      <c r="Q83" s="43" t="s">
        <v>391</v>
      </c>
      <c r="R83" s="166" t="s">
        <v>397</v>
      </c>
      <c r="S83" s="43"/>
    </row>
    <row r="84" spans="12:19" hidden="1" x14ac:dyDescent="0.25">
      <c r="L84" s="240"/>
      <c r="M84" s="240"/>
      <c r="N84" s="31" t="s">
        <v>132</v>
      </c>
      <c r="O84" s="11"/>
      <c r="P84" s="43"/>
      <c r="Q84" s="43"/>
      <c r="R84" s="166"/>
      <c r="S84" s="43"/>
    </row>
    <row r="85" spans="12:19" hidden="1" x14ac:dyDescent="0.25">
      <c r="L85" s="240"/>
      <c r="M85" s="240"/>
      <c r="N85" s="31" t="s">
        <v>133</v>
      </c>
      <c r="O85" s="11"/>
      <c r="P85" s="43"/>
      <c r="Q85" s="43"/>
      <c r="R85" s="166"/>
      <c r="S85" s="43"/>
    </row>
    <row r="86" spans="12:19" hidden="1" x14ac:dyDescent="0.25">
      <c r="L86" s="240"/>
      <c r="M86" s="240"/>
      <c r="N86" s="31" t="s">
        <v>134</v>
      </c>
      <c r="O86" s="11"/>
      <c r="P86" s="43"/>
      <c r="Q86" s="43"/>
      <c r="R86" s="166"/>
      <c r="S86" s="43"/>
    </row>
    <row r="87" spans="12:19" hidden="1" x14ac:dyDescent="0.25">
      <c r="L87" s="240"/>
      <c r="M87" s="240"/>
      <c r="N87" s="31" t="s">
        <v>136</v>
      </c>
      <c r="O87" s="11"/>
      <c r="P87" s="43"/>
      <c r="Q87" s="43"/>
      <c r="R87" s="166"/>
      <c r="S87" s="43"/>
    </row>
    <row r="88" spans="12:19" hidden="1" x14ac:dyDescent="0.25">
      <c r="L88" s="240"/>
      <c r="M88" s="240"/>
      <c r="N88" s="31" t="s">
        <v>82</v>
      </c>
      <c r="O88" s="11">
        <v>1</v>
      </c>
      <c r="P88" s="43"/>
      <c r="Q88" s="43"/>
      <c r="R88" s="166"/>
      <c r="S88" s="43"/>
    </row>
    <row r="89" spans="12:19" hidden="1" x14ac:dyDescent="0.25">
      <c r="L89" s="240"/>
      <c r="M89" s="240"/>
      <c r="N89" s="31" t="s">
        <v>85</v>
      </c>
      <c r="O89" s="11"/>
      <c r="P89" s="43"/>
      <c r="Q89" s="43"/>
      <c r="R89" s="166"/>
      <c r="S89" s="43"/>
    </row>
    <row r="90" spans="12:19" hidden="1" x14ac:dyDescent="0.25">
      <c r="L90" s="240"/>
      <c r="M90" s="240"/>
      <c r="N90" s="31" t="s">
        <v>88</v>
      </c>
      <c r="O90" s="11"/>
      <c r="P90" s="43"/>
      <c r="Q90" s="43"/>
      <c r="R90" s="166"/>
      <c r="S90" s="43"/>
    </row>
    <row r="91" spans="12:19" hidden="1" x14ac:dyDescent="0.25">
      <c r="L91" s="240"/>
      <c r="M91" s="240"/>
      <c r="N91" s="31" t="s">
        <v>90</v>
      </c>
      <c r="O91" s="11">
        <f>2+1</f>
        <v>3</v>
      </c>
      <c r="P91" s="43">
        <v>1</v>
      </c>
      <c r="Q91" s="43" t="s">
        <v>398</v>
      </c>
      <c r="R91" s="166" t="s">
        <v>399</v>
      </c>
      <c r="S91" s="43"/>
    </row>
    <row r="92" spans="12:19" hidden="1" x14ac:dyDescent="0.25">
      <c r="L92" s="240"/>
      <c r="M92" s="240"/>
      <c r="N92" s="31" t="s">
        <v>137</v>
      </c>
      <c r="O92" s="11"/>
      <c r="P92" s="43"/>
      <c r="Q92" s="43"/>
      <c r="R92" s="166"/>
      <c r="S92" s="43"/>
    </row>
    <row r="93" spans="12:19" hidden="1" x14ac:dyDescent="0.25">
      <c r="L93" s="240"/>
      <c r="M93" s="240"/>
      <c r="N93" s="31" t="s">
        <v>94</v>
      </c>
      <c r="O93" s="11"/>
      <c r="P93" s="43"/>
      <c r="Q93" s="43"/>
      <c r="R93" s="166"/>
      <c r="S93" s="43"/>
    </row>
    <row r="94" spans="12:19" hidden="1" x14ac:dyDescent="0.25">
      <c r="L94" s="240"/>
      <c r="M94" s="240"/>
      <c r="N94" s="31" t="s">
        <v>95</v>
      </c>
      <c r="O94" s="11"/>
      <c r="P94" s="43"/>
      <c r="Q94" s="43"/>
      <c r="R94" s="43"/>
      <c r="S94" s="43"/>
    </row>
    <row r="95" spans="12:19" hidden="1" x14ac:dyDescent="0.25">
      <c r="L95" s="240"/>
      <c r="M95" s="240"/>
      <c r="N95" s="31" t="s">
        <v>96</v>
      </c>
      <c r="O95" s="11"/>
      <c r="P95" s="43"/>
      <c r="Q95" s="43"/>
      <c r="R95" s="43"/>
      <c r="S95" s="43"/>
    </row>
    <row r="96" spans="12:19" hidden="1" x14ac:dyDescent="0.25">
      <c r="L96" s="240"/>
      <c r="M96" s="240"/>
      <c r="N96" s="31" t="s">
        <v>139</v>
      </c>
      <c r="O96" s="11"/>
      <c r="P96" s="43"/>
      <c r="Q96" s="43"/>
      <c r="R96" s="43"/>
      <c r="S96" s="43"/>
    </row>
    <row r="97" spans="12:19" hidden="1" x14ac:dyDescent="0.25">
      <c r="L97" s="240"/>
      <c r="M97" s="240"/>
      <c r="N97" s="31" t="s">
        <v>140</v>
      </c>
      <c r="O97" s="11"/>
      <c r="P97" s="43"/>
      <c r="Q97" s="43"/>
      <c r="R97" s="43"/>
      <c r="S97" s="43"/>
    </row>
    <row r="98" spans="12:19" hidden="1" x14ac:dyDescent="0.25">
      <c r="L98" s="240"/>
      <c r="M98" s="240"/>
      <c r="N98" s="31" t="s">
        <v>141</v>
      </c>
      <c r="O98" s="43"/>
      <c r="P98" s="43"/>
      <c r="Q98" s="43"/>
      <c r="R98" s="43"/>
      <c r="S98" s="43"/>
    </row>
    <row r="99" spans="12:19" hidden="1" x14ac:dyDescent="0.25">
      <c r="L99" s="240"/>
      <c r="M99" s="240"/>
      <c r="N99" s="31" t="s">
        <v>142</v>
      </c>
      <c r="O99" s="43"/>
      <c r="P99" s="43"/>
      <c r="Q99" s="43"/>
      <c r="R99" s="43"/>
      <c r="S99" s="43"/>
    </row>
    <row r="100" spans="12:19" hidden="1" x14ac:dyDescent="0.25">
      <c r="L100" s="240"/>
      <c r="M100" s="240"/>
      <c r="N100" s="31" t="s">
        <v>143</v>
      </c>
      <c r="O100" s="43"/>
      <c r="P100" s="43"/>
      <c r="Q100" s="43"/>
      <c r="R100" s="43"/>
      <c r="S100" s="43"/>
    </row>
    <row r="101" spans="12:19" hidden="1" x14ac:dyDescent="0.25">
      <c r="L101" s="240"/>
      <c r="M101" s="240"/>
      <c r="N101" s="31" t="s">
        <v>144</v>
      </c>
      <c r="O101" s="43"/>
      <c r="P101" s="43"/>
      <c r="Q101" s="43"/>
      <c r="R101" s="43"/>
      <c r="S101" s="43"/>
    </row>
    <row r="102" spans="12:19" hidden="1" x14ac:dyDescent="0.25">
      <c r="L102" s="240"/>
      <c r="M102" s="240"/>
      <c r="N102" s="31" t="s">
        <v>145</v>
      </c>
      <c r="O102" s="43"/>
      <c r="P102" s="43"/>
      <c r="Q102" s="43"/>
      <c r="R102" s="43"/>
      <c r="S102" s="43"/>
    </row>
    <row r="103" spans="12:19" hidden="1" x14ac:dyDescent="0.25">
      <c r="L103" s="240"/>
      <c r="M103" s="240"/>
      <c r="N103" s="31" t="s">
        <v>146</v>
      </c>
      <c r="O103" s="43"/>
      <c r="P103" s="43"/>
      <c r="Q103" s="43"/>
      <c r="R103" s="43"/>
      <c r="S103" s="43"/>
    </row>
    <row r="104" spans="12:19" hidden="1" x14ac:dyDescent="0.25">
      <c r="L104" s="240"/>
      <c r="M104" s="240"/>
      <c r="N104" s="31" t="s">
        <v>147</v>
      </c>
      <c r="O104" s="43"/>
      <c r="P104" s="43"/>
      <c r="Q104" s="43"/>
      <c r="R104" s="43"/>
      <c r="S104" s="43"/>
    </row>
    <row r="105" spans="12:19" hidden="1" x14ac:dyDescent="0.25">
      <c r="L105" s="240"/>
      <c r="M105" s="240"/>
      <c r="N105" s="31" t="s">
        <v>148</v>
      </c>
      <c r="O105" s="43"/>
      <c r="P105" s="43"/>
      <c r="Q105" s="43"/>
      <c r="R105" s="43"/>
      <c r="S105" s="43"/>
    </row>
    <row r="106" spans="12:19" hidden="1" x14ac:dyDescent="0.25">
      <c r="L106" s="240"/>
      <c r="M106" s="240"/>
      <c r="N106" s="31" t="s">
        <v>149</v>
      </c>
      <c r="O106" s="43"/>
      <c r="P106" s="43"/>
      <c r="Q106" s="43"/>
      <c r="R106" s="43"/>
      <c r="S106" s="43"/>
    </row>
    <row r="107" spans="12:19" hidden="1" x14ac:dyDescent="0.25">
      <c r="L107" s="240"/>
      <c r="M107" s="240"/>
      <c r="N107" s="31" t="s">
        <v>150</v>
      </c>
      <c r="O107" s="43"/>
      <c r="P107" s="43"/>
      <c r="Q107" s="43"/>
      <c r="R107" s="43"/>
      <c r="S107" s="43"/>
    </row>
    <row r="108" spans="12:19" hidden="1" x14ac:dyDescent="0.25">
      <c r="L108" s="240"/>
      <c r="M108" s="240"/>
      <c r="N108" s="31" t="s">
        <v>151</v>
      </c>
      <c r="O108" s="43"/>
      <c r="P108" s="43"/>
      <c r="Q108" s="43"/>
      <c r="R108" s="43"/>
      <c r="S108" s="43"/>
    </row>
    <row r="109" spans="12:19" hidden="1" x14ac:dyDescent="0.25">
      <c r="L109" s="240"/>
      <c r="M109" s="240"/>
      <c r="N109" s="31" t="s">
        <v>152</v>
      </c>
      <c r="O109" s="43"/>
      <c r="P109" s="43"/>
      <c r="Q109" s="43"/>
      <c r="R109" s="43"/>
      <c r="S109" s="43"/>
    </row>
    <row r="110" spans="12:19" hidden="1" x14ac:dyDescent="0.25">
      <c r="L110" s="240"/>
      <c r="M110" s="240"/>
      <c r="N110" s="31" t="s">
        <v>153</v>
      </c>
      <c r="O110" s="43"/>
      <c r="P110" s="43"/>
      <c r="Q110" s="43"/>
      <c r="R110" s="43"/>
      <c r="S110" s="43"/>
    </row>
    <row r="111" spans="12:19" hidden="1" x14ac:dyDescent="0.25">
      <c r="L111" s="240"/>
      <c r="M111" s="240"/>
      <c r="N111" s="31" t="s">
        <v>154</v>
      </c>
      <c r="O111" s="43"/>
      <c r="P111" s="43"/>
      <c r="Q111" s="43"/>
      <c r="R111" s="43"/>
      <c r="S111" s="43"/>
    </row>
    <row r="112" spans="12:19" hidden="1" x14ac:dyDescent="0.25">
      <c r="L112" s="240" t="s">
        <v>155</v>
      </c>
      <c r="M112" s="240"/>
      <c r="N112" s="31" t="s">
        <v>40</v>
      </c>
      <c r="O112" s="43">
        <v>9</v>
      </c>
      <c r="P112" s="43"/>
      <c r="Q112" s="43"/>
      <c r="R112" s="43">
        <v>6706</v>
      </c>
      <c r="S112" s="43"/>
    </row>
    <row r="113" spans="12:19" hidden="1" x14ac:dyDescent="0.25">
      <c r="L113" s="240"/>
      <c r="M113" s="240"/>
      <c r="N113" s="31" t="s">
        <v>43</v>
      </c>
      <c r="O113" s="43"/>
      <c r="P113" s="43"/>
      <c r="Q113" s="43"/>
      <c r="R113" s="43"/>
      <c r="S113" s="43"/>
    </row>
    <row r="114" spans="12:19" hidden="1" x14ac:dyDescent="0.25">
      <c r="L114" s="240"/>
      <c r="M114" s="240"/>
      <c r="N114" s="31" t="s">
        <v>45</v>
      </c>
      <c r="O114" s="43"/>
      <c r="P114" s="43"/>
      <c r="Q114" s="43"/>
      <c r="R114" s="43"/>
      <c r="S114" s="43"/>
    </row>
    <row r="115" spans="12:19" hidden="1" x14ac:dyDescent="0.25">
      <c r="L115" s="240"/>
      <c r="M115" s="240"/>
      <c r="N115" s="31" t="s">
        <v>48</v>
      </c>
      <c r="O115" s="43"/>
      <c r="P115" s="43"/>
      <c r="Q115" s="43"/>
      <c r="R115" s="43"/>
      <c r="S115" s="43"/>
    </row>
    <row r="116" spans="12:19" hidden="1" x14ac:dyDescent="0.25">
      <c r="L116" s="240"/>
      <c r="M116" s="240"/>
      <c r="N116" s="31" t="s">
        <v>51</v>
      </c>
      <c r="O116" s="43"/>
      <c r="P116" s="43"/>
      <c r="Q116" s="43"/>
      <c r="R116" s="43"/>
      <c r="S116" s="43"/>
    </row>
    <row r="117" spans="12:19" hidden="1" x14ac:dyDescent="0.25">
      <c r="L117" s="240"/>
      <c r="M117" s="240"/>
      <c r="N117" s="31" t="s">
        <v>52</v>
      </c>
      <c r="O117" s="43"/>
      <c r="P117" s="43"/>
      <c r="Q117" s="43"/>
      <c r="R117" s="43"/>
      <c r="S117" s="43"/>
    </row>
    <row r="118" spans="12:19" hidden="1" x14ac:dyDescent="0.25">
      <c r="L118" s="240"/>
      <c r="M118" s="240"/>
      <c r="N118" s="31" t="s">
        <v>53</v>
      </c>
      <c r="O118" s="43"/>
      <c r="P118" s="43"/>
      <c r="Q118" s="43"/>
      <c r="R118" s="43"/>
      <c r="S118" s="43"/>
    </row>
    <row r="119" spans="12:19" hidden="1" x14ac:dyDescent="0.25">
      <c r="L119" s="240" t="s">
        <v>159</v>
      </c>
      <c r="M119" s="240" t="s">
        <v>40</v>
      </c>
      <c r="N119" s="31" t="s">
        <v>160</v>
      </c>
      <c r="O119" s="43"/>
      <c r="P119" s="43"/>
      <c r="Q119" s="43"/>
      <c r="R119" s="43"/>
      <c r="S119" s="43"/>
    </row>
    <row r="120" spans="12:19" hidden="1" x14ac:dyDescent="0.25">
      <c r="L120" s="240"/>
      <c r="M120" s="240"/>
      <c r="N120" s="31" t="s">
        <v>161</v>
      </c>
      <c r="O120" s="43"/>
      <c r="P120" s="43"/>
      <c r="Q120" s="43"/>
      <c r="R120" s="43"/>
      <c r="S120" s="43"/>
    </row>
    <row r="121" spans="12:19" hidden="1" x14ac:dyDescent="0.25">
      <c r="L121" s="240"/>
      <c r="M121" s="240" t="s">
        <v>43</v>
      </c>
      <c r="N121" s="31" t="s">
        <v>160</v>
      </c>
      <c r="O121" s="43"/>
      <c r="P121" s="43"/>
      <c r="Q121" s="43"/>
      <c r="R121" s="43"/>
      <c r="S121" s="43"/>
    </row>
    <row r="122" spans="12:19" hidden="1" x14ac:dyDescent="0.25">
      <c r="L122" s="240"/>
      <c r="M122" s="240"/>
      <c r="N122" s="31" t="s">
        <v>161</v>
      </c>
      <c r="O122" s="43"/>
      <c r="P122" s="43"/>
      <c r="Q122" s="43"/>
      <c r="R122" s="43"/>
      <c r="S122" s="43"/>
    </row>
    <row r="123" spans="12:19" hidden="1" x14ac:dyDescent="0.25">
      <c r="L123" s="240"/>
      <c r="M123" s="240" t="s">
        <v>45</v>
      </c>
      <c r="N123" s="31" t="s">
        <v>160</v>
      </c>
      <c r="O123" s="43"/>
      <c r="P123" s="43"/>
      <c r="Q123" s="43"/>
      <c r="R123" s="43"/>
      <c r="S123" s="43"/>
    </row>
    <row r="124" spans="12:19" hidden="1" x14ac:dyDescent="0.25">
      <c r="L124" s="240"/>
      <c r="M124" s="240"/>
      <c r="N124" s="31" t="s">
        <v>161</v>
      </c>
      <c r="O124" s="43"/>
      <c r="P124" s="43"/>
      <c r="Q124" s="43"/>
      <c r="R124" s="43"/>
      <c r="S124" s="43"/>
    </row>
    <row r="125" spans="12:19" hidden="1" x14ac:dyDescent="0.25">
      <c r="L125" s="240"/>
      <c r="M125" s="240" t="s">
        <v>48</v>
      </c>
      <c r="N125" s="31" t="s">
        <v>160</v>
      </c>
      <c r="O125" s="43"/>
      <c r="P125" s="43"/>
      <c r="Q125" s="43"/>
      <c r="R125" s="43"/>
      <c r="S125" s="43"/>
    </row>
    <row r="126" spans="12:19" hidden="1" x14ac:dyDescent="0.25">
      <c r="L126" s="240"/>
      <c r="M126" s="240"/>
      <c r="N126" s="31" t="s">
        <v>161</v>
      </c>
      <c r="O126" s="43"/>
      <c r="P126" s="43"/>
      <c r="Q126" s="43"/>
      <c r="R126" s="43"/>
      <c r="S126" s="43"/>
    </row>
    <row r="127" spans="12:19" hidden="1" x14ac:dyDescent="0.25">
      <c r="L127" s="240"/>
      <c r="M127" s="240" t="s">
        <v>51</v>
      </c>
      <c r="N127" s="31" t="s">
        <v>160</v>
      </c>
      <c r="O127" s="43"/>
      <c r="P127" s="43"/>
      <c r="Q127" s="43"/>
      <c r="R127" s="43"/>
      <c r="S127" s="43"/>
    </row>
    <row r="128" spans="12:19" hidden="1" x14ac:dyDescent="0.25">
      <c r="L128" s="240"/>
      <c r="M128" s="240"/>
      <c r="N128" s="31" t="s">
        <v>161</v>
      </c>
      <c r="O128" s="43"/>
      <c r="P128" s="43"/>
      <c r="Q128" s="43"/>
      <c r="R128" s="43"/>
      <c r="S128" s="43"/>
    </row>
    <row r="129" spans="12:19" hidden="1" x14ac:dyDescent="0.25">
      <c r="L129" s="240"/>
      <c r="M129" s="240" t="s">
        <v>52</v>
      </c>
      <c r="N129" s="31" t="s">
        <v>160</v>
      </c>
      <c r="O129" s="43"/>
      <c r="P129" s="43"/>
      <c r="Q129" s="43"/>
      <c r="R129" s="43"/>
      <c r="S129" s="43"/>
    </row>
    <row r="130" spans="12:19" hidden="1" x14ac:dyDescent="0.25">
      <c r="L130" s="240"/>
      <c r="M130" s="240"/>
      <c r="N130" s="31" t="s">
        <v>161</v>
      </c>
      <c r="O130" s="43"/>
      <c r="P130" s="43"/>
      <c r="Q130" s="43"/>
      <c r="R130" s="43"/>
      <c r="S130" s="43"/>
    </row>
    <row r="131" spans="12:19" hidden="1" x14ac:dyDescent="0.25">
      <c r="L131" s="240"/>
      <c r="M131" s="240" t="s">
        <v>53</v>
      </c>
      <c r="N131" s="31" t="s">
        <v>160</v>
      </c>
      <c r="O131" s="43">
        <v>1</v>
      </c>
      <c r="P131" s="43"/>
      <c r="Q131" s="43"/>
      <c r="R131" s="43"/>
      <c r="S131" s="43"/>
    </row>
    <row r="132" spans="12:19" hidden="1" x14ac:dyDescent="0.25">
      <c r="L132" s="240"/>
      <c r="M132" s="240"/>
      <c r="N132" s="31" t="s">
        <v>161</v>
      </c>
      <c r="O132" s="43"/>
      <c r="P132" s="43"/>
      <c r="Q132" s="43"/>
      <c r="R132" s="43"/>
      <c r="S132" s="43"/>
    </row>
    <row r="133" spans="12:19" hidden="1" x14ac:dyDescent="0.25">
      <c r="L133" s="240"/>
      <c r="M133" s="240" t="s">
        <v>54</v>
      </c>
      <c r="N133" s="31" t="s">
        <v>160</v>
      </c>
      <c r="O133" s="43"/>
      <c r="P133" s="43"/>
      <c r="Q133" s="43"/>
      <c r="R133" s="43"/>
      <c r="S133" s="43"/>
    </row>
    <row r="134" spans="12:19" hidden="1" x14ac:dyDescent="0.25">
      <c r="L134" s="240"/>
      <c r="M134" s="240"/>
      <c r="N134" s="31" t="s">
        <v>161</v>
      </c>
      <c r="O134" s="43"/>
      <c r="P134" s="43"/>
      <c r="Q134" s="43"/>
      <c r="R134" s="43"/>
      <c r="S134" s="43"/>
    </row>
    <row r="135" spans="12:19" hidden="1" x14ac:dyDescent="0.25">
      <c r="L135" s="240"/>
      <c r="M135" s="240" t="s">
        <v>55</v>
      </c>
      <c r="N135" s="31" t="s">
        <v>160</v>
      </c>
      <c r="O135" s="43"/>
      <c r="P135" s="43"/>
      <c r="Q135" s="43"/>
      <c r="R135" s="43"/>
      <c r="S135" s="43"/>
    </row>
    <row r="136" spans="12:19" hidden="1" x14ac:dyDescent="0.25">
      <c r="L136" s="240"/>
      <c r="M136" s="240"/>
      <c r="N136" s="31" t="s">
        <v>161</v>
      </c>
      <c r="O136" s="43"/>
      <c r="P136" s="43"/>
      <c r="Q136" s="43"/>
      <c r="R136" s="43"/>
      <c r="S136" s="43"/>
    </row>
    <row r="137" spans="12:19" hidden="1" x14ac:dyDescent="0.25">
      <c r="L137" s="240" t="s">
        <v>164</v>
      </c>
      <c r="M137" s="240"/>
      <c r="N137" s="31" t="s">
        <v>165</v>
      </c>
      <c r="O137" s="43"/>
      <c r="P137" s="43"/>
      <c r="Q137" s="43"/>
      <c r="R137" s="43"/>
      <c r="S137" s="43"/>
    </row>
    <row r="138" spans="12:19" hidden="1" x14ac:dyDescent="0.25">
      <c r="L138" s="240"/>
      <c r="M138" s="240"/>
      <c r="N138" s="31" t="s">
        <v>40</v>
      </c>
      <c r="O138" s="43"/>
      <c r="P138" s="43"/>
      <c r="Q138" s="43"/>
      <c r="R138" s="43"/>
      <c r="S138" s="43"/>
    </row>
    <row r="139" spans="12:19" hidden="1" x14ac:dyDescent="0.25">
      <c r="L139" s="240"/>
      <c r="M139" s="240"/>
      <c r="N139" s="31" t="s">
        <v>43</v>
      </c>
      <c r="O139" s="43"/>
      <c r="P139" s="43"/>
      <c r="Q139" s="43"/>
      <c r="R139" s="43"/>
      <c r="S139" s="43"/>
    </row>
    <row r="140" spans="12:19" hidden="1" x14ac:dyDescent="0.25">
      <c r="L140" s="240"/>
      <c r="M140" s="240"/>
      <c r="N140" s="31" t="s">
        <v>45</v>
      </c>
      <c r="O140" s="43"/>
      <c r="P140" s="43"/>
      <c r="Q140" s="43"/>
      <c r="R140" s="43"/>
      <c r="S140" s="43"/>
    </row>
    <row r="141" spans="12:19" hidden="1" x14ac:dyDescent="0.25">
      <c r="L141" s="240"/>
      <c r="M141" s="240"/>
      <c r="N141" s="31" t="s">
        <v>48</v>
      </c>
      <c r="O141" s="43"/>
      <c r="P141" s="43"/>
      <c r="Q141" s="43"/>
      <c r="R141" s="43"/>
      <c r="S141" s="43"/>
    </row>
    <row r="142" spans="12:19" hidden="1" x14ac:dyDescent="0.25">
      <c r="L142" s="240"/>
      <c r="M142" s="240"/>
      <c r="N142" s="31" t="s">
        <v>51</v>
      </c>
      <c r="O142" s="43"/>
      <c r="P142" s="43"/>
      <c r="Q142" s="43"/>
      <c r="R142" s="43"/>
      <c r="S142" s="43"/>
    </row>
    <row r="143" spans="12:19" hidden="1" x14ac:dyDescent="0.25">
      <c r="L143" s="240"/>
      <c r="M143" s="240"/>
      <c r="N143" s="31" t="s">
        <v>52</v>
      </c>
      <c r="O143" s="43"/>
      <c r="P143" s="43"/>
      <c r="Q143" s="43"/>
      <c r="R143" s="43"/>
      <c r="S143" s="43"/>
    </row>
    <row r="144" spans="12:19" hidden="1" x14ac:dyDescent="0.25">
      <c r="L144" s="240"/>
      <c r="M144" s="240"/>
      <c r="N144" s="31" t="s">
        <v>53</v>
      </c>
      <c r="O144" s="43"/>
      <c r="P144" s="43"/>
      <c r="Q144" s="43"/>
      <c r="R144" s="43"/>
      <c r="S144" s="43"/>
    </row>
    <row r="145" spans="12:19" hidden="1" x14ac:dyDescent="0.25">
      <c r="L145" s="240"/>
      <c r="M145" s="240"/>
      <c r="N145" s="31" t="s">
        <v>54</v>
      </c>
      <c r="O145" s="43"/>
      <c r="P145" s="43"/>
      <c r="Q145" s="43"/>
      <c r="R145" s="43"/>
      <c r="S145" s="43"/>
    </row>
    <row r="146" spans="12:19" hidden="1" x14ac:dyDescent="0.25">
      <c r="L146" s="240" t="s">
        <v>166</v>
      </c>
      <c r="M146" s="240"/>
      <c r="N146" s="31" t="s">
        <v>165</v>
      </c>
      <c r="O146" s="43"/>
      <c r="P146" s="43"/>
      <c r="Q146" s="43"/>
      <c r="R146" s="43"/>
      <c r="S146" s="43"/>
    </row>
    <row r="147" spans="12:19" hidden="1" x14ac:dyDescent="0.25">
      <c r="L147" s="240"/>
      <c r="M147" s="240"/>
      <c r="N147" s="31" t="s">
        <v>40</v>
      </c>
      <c r="O147" s="43"/>
      <c r="P147" s="43"/>
      <c r="Q147" s="43"/>
      <c r="R147" s="43"/>
      <c r="S147" s="43"/>
    </row>
    <row r="148" spans="12:19" hidden="1" x14ac:dyDescent="0.25">
      <c r="L148" s="240"/>
      <c r="M148" s="240"/>
      <c r="N148" s="31" t="s">
        <v>43</v>
      </c>
      <c r="O148" s="43"/>
      <c r="P148" s="43"/>
      <c r="Q148" s="43"/>
      <c r="R148" s="43"/>
      <c r="S148" s="43"/>
    </row>
    <row r="149" spans="12:19" hidden="1" x14ac:dyDescent="0.25">
      <c r="L149" s="240"/>
      <c r="M149" s="240"/>
      <c r="N149" s="31" t="s">
        <v>45</v>
      </c>
      <c r="O149" s="43"/>
      <c r="P149" s="43"/>
      <c r="Q149" s="43"/>
      <c r="R149" s="43"/>
      <c r="S149" s="43"/>
    </row>
    <row r="150" spans="12:19" hidden="1" x14ac:dyDescent="0.25">
      <c r="L150" s="240"/>
      <c r="M150" s="240"/>
      <c r="N150" s="31" t="s">
        <v>48</v>
      </c>
      <c r="O150" s="43"/>
      <c r="P150" s="43"/>
      <c r="Q150" s="43"/>
      <c r="R150" s="43"/>
      <c r="S150" s="43"/>
    </row>
    <row r="151" spans="12:19" hidden="1" x14ac:dyDescent="0.25">
      <c r="L151" s="240"/>
      <c r="M151" s="240"/>
      <c r="N151" s="31" t="s">
        <v>51</v>
      </c>
      <c r="O151" s="43"/>
      <c r="P151" s="43"/>
      <c r="Q151" s="43"/>
      <c r="R151" s="43"/>
      <c r="S151" s="43"/>
    </row>
    <row r="152" spans="12:19" hidden="1" x14ac:dyDescent="0.25">
      <c r="L152" s="240"/>
      <c r="M152" s="240"/>
      <c r="N152" s="31" t="s">
        <v>52</v>
      </c>
      <c r="O152" s="43"/>
      <c r="P152" s="43"/>
      <c r="Q152" s="43"/>
      <c r="R152" s="43"/>
      <c r="S152" s="43"/>
    </row>
    <row r="153" spans="12:19" hidden="1" x14ac:dyDescent="0.25">
      <c r="L153" s="240"/>
      <c r="M153" s="240"/>
      <c r="N153" s="31" t="s">
        <v>53</v>
      </c>
      <c r="O153" s="43"/>
      <c r="P153" s="43"/>
      <c r="Q153" s="43"/>
      <c r="R153" s="43"/>
      <c r="S153" s="43"/>
    </row>
    <row r="154" spans="12:19" hidden="1" x14ac:dyDescent="0.25">
      <c r="L154" s="240"/>
      <c r="M154" s="240"/>
      <c r="N154" s="31" t="s">
        <v>54</v>
      </c>
      <c r="O154" s="43"/>
      <c r="P154" s="43"/>
      <c r="Q154" s="43"/>
      <c r="R154" s="43"/>
      <c r="S154" s="43"/>
    </row>
    <row r="155" spans="12:19" hidden="1" x14ac:dyDescent="0.25">
      <c r="L155" s="241" t="s">
        <v>167</v>
      </c>
      <c r="M155" s="241"/>
      <c r="N155" s="37" t="s">
        <v>40</v>
      </c>
      <c r="O155" s="43"/>
      <c r="P155" s="43"/>
      <c r="Q155" s="43"/>
      <c r="R155" s="43"/>
      <c r="S155" s="43"/>
    </row>
    <row r="156" spans="12:19" hidden="1" x14ac:dyDescent="0.25">
      <c r="L156" s="241"/>
      <c r="M156" s="241"/>
      <c r="N156" s="37" t="s">
        <v>43</v>
      </c>
      <c r="O156" s="43"/>
      <c r="P156" s="43"/>
      <c r="Q156" s="43"/>
      <c r="R156" s="43"/>
      <c r="S156" s="43"/>
    </row>
    <row r="157" spans="12:19" hidden="1" x14ac:dyDescent="0.25">
      <c r="L157" s="241"/>
      <c r="M157" s="241"/>
      <c r="N157" s="37" t="s">
        <v>45</v>
      </c>
      <c r="O157" s="43"/>
      <c r="P157" s="43"/>
      <c r="Q157" s="43"/>
      <c r="R157" s="43"/>
      <c r="S157" s="43"/>
    </row>
    <row r="158" spans="12:19" hidden="1" x14ac:dyDescent="0.25">
      <c r="L158" s="241"/>
      <c r="M158" s="241"/>
      <c r="N158" s="37" t="s">
        <v>48</v>
      </c>
      <c r="O158" s="43"/>
      <c r="P158" s="43"/>
      <c r="Q158" s="43"/>
      <c r="R158" s="43"/>
      <c r="S158" s="43"/>
    </row>
    <row r="159" spans="12:19" hidden="1" x14ac:dyDescent="0.25">
      <c r="L159" s="241"/>
      <c r="M159" s="241"/>
      <c r="N159" s="37" t="s">
        <v>51</v>
      </c>
      <c r="O159" s="43"/>
      <c r="P159" s="43"/>
      <c r="Q159" s="43"/>
      <c r="R159" s="43"/>
      <c r="S159" s="43"/>
    </row>
    <row r="160" spans="12:19" hidden="1" x14ac:dyDescent="0.25">
      <c r="L160" s="241"/>
      <c r="M160" s="241"/>
      <c r="N160" s="37" t="s">
        <v>52</v>
      </c>
      <c r="O160" s="43"/>
      <c r="P160" s="43"/>
      <c r="Q160" s="43"/>
      <c r="R160" s="43"/>
      <c r="S160" s="43"/>
    </row>
    <row r="161" spans="12:19" hidden="1" x14ac:dyDescent="0.25">
      <c r="L161" s="241"/>
      <c r="M161" s="241"/>
      <c r="N161" s="37" t="s">
        <v>53</v>
      </c>
      <c r="O161" s="43"/>
      <c r="P161" s="43"/>
      <c r="Q161" s="43"/>
      <c r="R161" s="43"/>
      <c r="S161" s="43"/>
    </row>
    <row r="162" spans="12:19" hidden="1" x14ac:dyDescent="0.25">
      <c r="L162" s="241"/>
      <c r="M162" s="241"/>
      <c r="N162" s="37" t="s">
        <v>54</v>
      </c>
      <c r="O162" s="43"/>
      <c r="P162" s="43"/>
      <c r="Q162" s="43"/>
      <c r="R162" s="43"/>
      <c r="S162" s="43"/>
    </row>
    <row r="163" spans="12:19" hidden="1" x14ac:dyDescent="0.25">
      <c r="L163" s="241"/>
      <c r="M163" s="241"/>
      <c r="N163" s="37" t="s">
        <v>55</v>
      </c>
      <c r="O163" s="43"/>
      <c r="P163" s="43"/>
      <c r="Q163" s="43"/>
      <c r="R163" s="43"/>
      <c r="S163" s="43"/>
    </row>
    <row r="164" spans="12:19" hidden="1" x14ac:dyDescent="0.25">
      <c r="L164" s="241" t="s">
        <v>168</v>
      </c>
      <c r="M164" s="241"/>
      <c r="N164" s="37" t="s">
        <v>40</v>
      </c>
      <c r="O164" s="43"/>
      <c r="P164" s="43"/>
      <c r="Q164" s="43"/>
      <c r="R164" s="43"/>
      <c r="S164" s="43"/>
    </row>
    <row r="165" spans="12:19" hidden="1" x14ac:dyDescent="0.25">
      <c r="L165" s="241"/>
      <c r="M165" s="241"/>
      <c r="N165" s="37" t="s">
        <v>43</v>
      </c>
      <c r="O165" s="43"/>
      <c r="P165" s="43"/>
      <c r="Q165" s="43"/>
      <c r="R165" s="43"/>
      <c r="S165" s="43"/>
    </row>
    <row r="166" spans="12:19" hidden="1" x14ac:dyDescent="0.25">
      <c r="L166" s="241"/>
      <c r="M166" s="241"/>
      <c r="N166" s="37" t="s">
        <v>45</v>
      </c>
      <c r="O166" s="43"/>
      <c r="P166" s="43"/>
      <c r="Q166" s="43"/>
      <c r="R166" s="43"/>
      <c r="S166" s="43"/>
    </row>
    <row r="167" spans="12:19" hidden="1" x14ac:dyDescent="0.25">
      <c r="L167" s="241"/>
      <c r="M167" s="241"/>
      <c r="N167" s="37" t="s">
        <v>48</v>
      </c>
      <c r="O167" s="43"/>
      <c r="P167" s="43"/>
      <c r="Q167" s="43"/>
      <c r="R167" s="43"/>
      <c r="S167" s="43"/>
    </row>
    <row r="168" spans="12:19" hidden="1" x14ac:dyDescent="0.25">
      <c r="L168" s="241"/>
      <c r="M168" s="241"/>
      <c r="N168" s="37" t="s">
        <v>51</v>
      </c>
      <c r="O168" s="43"/>
      <c r="P168" s="43"/>
      <c r="Q168" s="43"/>
      <c r="R168" s="43"/>
      <c r="S168" s="43"/>
    </row>
    <row r="169" spans="12:19" hidden="1" x14ac:dyDescent="0.25">
      <c r="L169" s="241"/>
      <c r="M169" s="241"/>
      <c r="N169" s="37" t="s">
        <v>52</v>
      </c>
      <c r="O169" s="43"/>
      <c r="P169" s="43"/>
      <c r="Q169" s="43"/>
      <c r="R169" s="43"/>
      <c r="S169" s="43"/>
    </row>
    <row r="170" spans="12:19" hidden="1" x14ac:dyDescent="0.25">
      <c r="L170" s="241"/>
      <c r="M170" s="241"/>
      <c r="N170" s="37" t="s">
        <v>53</v>
      </c>
      <c r="O170" s="43"/>
      <c r="P170" s="43"/>
      <c r="Q170" s="43"/>
      <c r="R170" s="43"/>
      <c r="S170" s="43"/>
    </row>
    <row r="171" spans="12:19" hidden="1" x14ac:dyDescent="0.25">
      <c r="L171" s="241"/>
      <c r="M171" s="241"/>
      <c r="N171" s="37" t="s">
        <v>54</v>
      </c>
      <c r="O171" s="43"/>
      <c r="P171" s="43"/>
      <c r="Q171" s="43"/>
      <c r="R171" s="43"/>
      <c r="S171" s="43"/>
    </row>
    <row r="172" spans="12:19" hidden="1" x14ac:dyDescent="0.25">
      <c r="L172" s="241"/>
      <c r="M172" s="241"/>
      <c r="N172" s="37" t="s">
        <v>55</v>
      </c>
      <c r="O172" s="43"/>
      <c r="P172" s="43"/>
      <c r="Q172" s="43"/>
      <c r="R172" s="43"/>
      <c r="S172" s="43"/>
    </row>
    <row r="173" spans="12:19" hidden="1" x14ac:dyDescent="0.25">
      <c r="L173" s="241" t="s">
        <v>169</v>
      </c>
      <c r="M173" s="241"/>
      <c r="N173" s="37" t="s">
        <v>40</v>
      </c>
      <c r="O173" s="43"/>
      <c r="P173" s="43"/>
      <c r="Q173" s="43"/>
      <c r="R173" s="43"/>
      <c r="S173" s="43"/>
    </row>
    <row r="174" spans="12:19" hidden="1" x14ac:dyDescent="0.25">
      <c r="L174" s="241"/>
      <c r="M174" s="241"/>
      <c r="N174" s="37" t="s">
        <v>43</v>
      </c>
      <c r="O174" s="43"/>
      <c r="P174" s="43"/>
      <c r="Q174" s="43"/>
      <c r="R174" s="43"/>
      <c r="S174" s="43"/>
    </row>
    <row r="175" spans="12:19" hidden="1" x14ac:dyDescent="0.25">
      <c r="L175" s="241"/>
      <c r="M175" s="241"/>
      <c r="N175" s="37" t="s">
        <v>45</v>
      </c>
      <c r="O175" s="43"/>
      <c r="P175" s="43"/>
      <c r="Q175" s="43"/>
      <c r="R175" s="43"/>
      <c r="S175" s="43"/>
    </row>
    <row r="176" spans="12:19" hidden="1" x14ac:dyDescent="0.25">
      <c r="L176" s="241"/>
      <c r="M176" s="241"/>
      <c r="N176" s="37" t="s">
        <v>48</v>
      </c>
      <c r="O176" s="43"/>
      <c r="P176" s="43"/>
      <c r="Q176" s="43"/>
      <c r="R176" s="43"/>
      <c r="S176" s="43"/>
    </row>
    <row r="177" spans="12:19" hidden="1" x14ac:dyDescent="0.25">
      <c r="L177" s="241"/>
      <c r="M177" s="241"/>
      <c r="N177" s="37" t="s">
        <v>51</v>
      </c>
      <c r="O177" s="43"/>
      <c r="P177" s="43"/>
      <c r="Q177" s="43"/>
      <c r="R177" s="43"/>
      <c r="S177" s="43"/>
    </row>
    <row r="178" spans="12:19" hidden="1" x14ac:dyDescent="0.25">
      <c r="L178" s="241"/>
      <c r="M178" s="241"/>
      <c r="N178" s="37" t="s">
        <v>52</v>
      </c>
      <c r="O178" s="43"/>
      <c r="P178" s="43"/>
      <c r="Q178" s="43"/>
      <c r="R178" s="43"/>
      <c r="S178" s="43"/>
    </row>
    <row r="179" spans="12:19" hidden="1" x14ac:dyDescent="0.25">
      <c r="L179" s="241"/>
      <c r="M179" s="241"/>
      <c r="N179" s="37" t="s">
        <v>53</v>
      </c>
      <c r="O179" s="43"/>
      <c r="P179" s="43"/>
      <c r="Q179" s="43"/>
      <c r="R179" s="43"/>
      <c r="S179" s="43"/>
    </row>
    <row r="180" spans="12:19" hidden="1" x14ac:dyDescent="0.25">
      <c r="L180" s="241"/>
      <c r="M180" s="241"/>
      <c r="N180" s="37" t="s">
        <v>54</v>
      </c>
      <c r="O180" s="43"/>
      <c r="P180" s="43"/>
      <c r="Q180" s="43"/>
      <c r="R180" s="43"/>
      <c r="S180" s="43"/>
    </row>
    <row r="181" spans="12:19" ht="18.75" hidden="1" x14ac:dyDescent="0.25">
      <c r="L181" s="38" t="s">
        <v>170</v>
      </c>
      <c r="M181" s="38"/>
      <c r="N181" s="39"/>
      <c r="O181" s="43"/>
      <c r="P181" s="43"/>
      <c r="Q181" s="43"/>
      <c r="R181" s="43"/>
      <c r="S181" s="43"/>
    </row>
    <row r="182" spans="12:19" hidden="1" x14ac:dyDescent="0.25">
      <c r="L182" s="240" t="s">
        <v>171</v>
      </c>
      <c r="M182" s="240" t="s">
        <v>54</v>
      </c>
      <c r="N182" s="31" t="s">
        <v>160</v>
      </c>
      <c r="O182" s="43"/>
      <c r="P182" s="43"/>
      <c r="Q182" s="43"/>
      <c r="R182" s="43"/>
      <c r="S182" s="43"/>
    </row>
    <row r="183" spans="12:19" hidden="1" x14ac:dyDescent="0.25">
      <c r="L183" s="240"/>
      <c r="M183" s="240"/>
      <c r="N183" s="31" t="s">
        <v>161</v>
      </c>
      <c r="O183" s="43"/>
      <c r="P183" s="43"/>
      <c r="Q183" s="43"/>
      <c r="R183" s="43"/>
      <c r="S183" s="43"/>
    </row>
    <row r="184" spans="12:19" hidden="1" x14ac:dyDescent="0.25">
      <c r="L184" s="240"/>
      <c r="M184" s="240"/>
      <c r="N184" s="31" t="s">
        <v>172</v>
      </c>
      <c r="O184" s="43"/>
      <c r="P184" s="43"/>
      <c r="Q184" s="43"/>
      <c r="R184" s="43"/>
      <c r="S184" s="43"/>
    </row>
    <row r="185" spans="12:19" hidden="1" x14ac:dyDescent="0.25">
      <c r="L185" s="240"/>
      <c r="M185" s="240" t="s">
        <v>55</v>
      </c>
      <c r="N185" s="31" t="s">
        <v>160</v>
      </c>
      <c r="O185" s="43"/>
      <c r="P185" s="43"/>
      <c r="Q185" s="43"/>
      <c r="R185" s="43"/>
      <c r="S185" s="43"/>
    </row>
    <row r="186" spans="12:19" hidden="1" x14ac:dyDescent="0.25">
      <c r="L186" s="240"/>
      <c r="M186" s="240"/>
      <c r="N186" s="31" t="s">
        <v>161</v>
      </c>
      <c r="O186" s="43"/>
      <c r="P186" s="43"/>
      <c r="Q186" s="43"/>
      <c r="R186" s="43"/>
      <c r="S186" s="43"/>
    </row>
    <row r="187" spans="12:19" hidden="1" x14ac:dyDescent="0.25">
      <c r="L187" s="240"/>
      <c r="M187" s="240"/>
      <c r="N187" s="31" t="s">
        <v>172</v>
      </c>
      <c r="O187" s="43"/>
      <c r="P187" s="43"/>
      <c r="Q187" s="43"/>
      <c r="R187" s="43"/>
      <c r="S187" s="43"/>
    </row>
    <row r="188" spans="12:19" hidden="1" x14ac:dyDescent="0.25">
      <c r="L188" s="242" t="s">
        <v>173</v>
      </c>
      <c r="M188" s="242"/>
      <c r="N188" s="41" t="s">
        <v>174</v>
      </c>
      <c r="O188" s="43"/>
      <c r="P188" s="43"/>
      <c r="Q188" s="43"/>
      <c r="R188" s="43"/>
      <c r="S188" s="43"/>
    </row>
    <row r="189" spans="12:19" hidden="1" x14ac:dyDescent="0.25">
      <c r="L189" s="242"/>
      <c r="M189" s="242"/>
      <c r="N189" s="41" t="s">
        <v>175</v>
      </c>
      <c r="O189" s="43"/>
      <c r="P189" s="43"/>
      <c r="Q189" s="43"/>
      <c r="R189" s="43"/>
      <c r="S189" s="43"/>
    </row>
    <row r="190" spans="12:19" hidden="1" x14ac:dyDescent="0.25">
      <c r="L190" s="242"/>
      <c r="M190" s="242"/>
      <c r="N190" s="41" t="s">
        <v>176</v>
      </c>
      <c r="O190" s="43"/>
      <c r="P190" s="43"/>
      <c r="Q190" s="43"/>
      <c r="R190" s="43"/>
      <c r="S190" s="43"/>
    </row>
    <row r="191" spans="12:19" hidden="1" x14ac:dyDescent="0.25">
      <c r="L191" s="242"/>
      <c r="M191" s="242"/>
      <c r="N191" s="41" t="s">
        <v>177</v>
      </c>
      <c r="O191" s="43"/>
      <c r="P191" s="43"/>
      <c r="Q191" s="43"/>
      <c r="R191" s="43"/>
      <c r="S191" s="43"/>
    </row>
    <row r="192" spans="12:19" hidden="1" x14ac:dyDescent="0.25">
      <c r="L192" s="242"/>
      <c r="M192" s="242"/>
      <c r="N192" s="41" t="s">
        <v>178</v>
      </c>
      <c r="O192" s="43"/>
      <c r="P192" s="43"/>
      <c r="Q192" s="43"/>
      <c r="R192" s="43"/>
      <c r="S192" s="43"/>
    </row>
    <row r="193" spans="12:19" hidden="1" x14ac:dyDescent="0.25">
      <c r="L193" s="242"/>
      <c r="M193" s="242"/>
      <c r="N193" s="41" t="s">
        <v>179</v>
      </c>
      <c r="O193" s="43"/>
      <c r="P193" s="43"/>
      <c r="Q193" s="43"/>
      <c r="R193" s="43"/>
      <c r="S193" s="43"/>
    </row>
    <row r="194" spans="12:19" hidden="1" x14ac:dyDescent="0.25">
      <c r="L194" s="243" t="s">
        <v>180</v>
      </c>
      <c r="M194" s="243"/>
      <c r="N194" s="42" t="s">
        <v>174</v>
      </c>
      <c r="O194" s="43"/>
      <c r="P194" s="43"/>
      <c r="Q194" s="43"/>
      <c r="R194" s="43"/>
      <c r="S194" s="43"/>
    </row>
    <row r="195" spans="12:19" hidden="1" x14ac:dyDescent="0.25">
      <c r="L195" s="243"/>
      <c r="M195" s="243"/>
      <c r="N195" s="42" t="s">
        <v>175</v>
      </c>
      <c r="O195" s="43"/>
      <c r="P195" s="43"/>
      <c r="Q195" s="43"/>
      <c r="R195" s="43"/>
      <c r="S195" s="43"/>
    </row>
    <row r="196" spans="12:19" hidden="1" x14ac:dyDescent="0.25">
      <c r="L196" s="243"/>
      <c r="M196" s="243"/>
      <c r="N196" s="42" t="s">
        <v>176</v>
      </c>
      <c r="O196" s="43"/>
      <c r="P196" s="43"/>
      <c r="Q196" s="43"/>
      <c r="R196" s="43"/>
      <c r="S196" s="43"/>
    </row>
    <row r="197" spans="12:19" hidden="1" x14ac:dyDescent="0.25">
      <c r="L197" s="243" t="s">
        <v>181</v>
      </c>
      <c r="M197" s="243"/>
      <c r="N197" s="42" t="s">
        <v>182</v>
      </c>
      <c r="O197" s="43"/>
      <c r="P197" s="43"/>
      <c r="Q197" s="43"/>
      <c r="R197" s="43"/>
      <c r="S197" s="43"/>
    </row>
    <row r="198" spans="12:19" hidden="1" x14ac:dyDescent="0.25">
      <c r="L198" s="243"/>
      <c r="M198" s="243"/>
      <c r="N198" s="42" t="s">
        <v>175</v>
      </c>
      <c r="O198" s="43"/>
      <c r="P198" s="43"/>
      <c r="Q198" s="43"/>
      <c r="R198" s="43"/>
      <c r="S198" s="43"/>
    </row>
    <row r="199" spans="12:19" hidden="1" x14ac:dyDescent="0.25">
      <c r="L199" s="243"/>
      <c r="M199" s="243"/>
      <c r="N199" s="42" t="s">
        <v>176</v>
      </c>
      <c r="O199" s="43"/>
      <c r="P199" s="43"/>
      <c r="Q199" s="43"/>
      <c r="R199" s="43"/>
      <c r="S199" s="43"/>
    </row>
    <row r="200" spans="12:19" hidden="1" x14ac:dyDescent="0.25">
      <c r="L200" s="243"/>
      <c r="M200" s="243"/>
      <c r="N200" s="42" t="s">
        <v>178</v>
      </c>
      <c r="O200" s="43"/>
      <c r="P200" s="43"/>
      <c r="Q200" s="43"/>
      <c r="R200" s="43"/>
      <c r="S200" s="43"/>
    </row>
    <row r="201" spans="12:19" hidden="1" x14ac:dyDescent="0.25">
      <c r="L201" s="243"/>
      <c r="M201" s="243"/>
      <c r="N201" s="42" t="s">
        <v>179</v>
      </c>
      <c r="O201" s="43"/>
      <c r="P201" s="43"/>
      <c r="Q201" s="43"/>
      <c r="R201" s="43"/>
      <c r="S201" s="43"/>
    </row>
    <row r="202" spans="12:19" hidden="1" x14ac:dyDescent="0.25">
      <c r="L202" s="243" t="s">
        <v>183</v>
      </c>
      <c r="M202" s="243"/>
      <c r="N202" s="42" t="s">
        <v>54</v>
      </c>
      <c r="O202" s="43"/>
      <c r="P202" s="43"/>
      <c r="Q202" s="43"/>
      <c r="R202" s="43"/>
      <c r="S202" s="43"/>
    </row>
    <row r="203" spans="12:19" hidden="1" x14ac:dyDescent="0.25">
      <c r="L203" s="243" t="s">
        <v>184</v>
      </c>
      <c r="M203" s="243"/>
      <c r="N203" s="42" t="s">
        <v>185</v>
      </c>
      <c r="O203" s="43"/>
      <c r="P203" s="43"/>
      <c r="Q203" s="43"/>
      <c r="R203" s="43"/>
      <c r="S203" s="43"/>
    </row>
    <row r="204" spans="12:19" hidden="1" x14ac:dyDescent="0.25">
      <c r="L204" s="243"/>
      <c r="M204" s="243"/>
      <c r="N204" s="42" t="s">
        <v>186</v>
      </c>
      <c r="O204" s="43"/>
      <c r="P204" s="43"/>
      <c r="Q204" s="43"/>
      <c r="R204" s="43"/>
      <c r="S204" s="43"/>
    </row>
    <row r="205" spans="12:19" hidden="1" x14ac:dyDescent="0.25">
      <c r="L205" s="243"/>
      <c r="M205" s="243"/>
      <c r="N205" s="42" t="s">
        <v>187</v>
      </c>
      <c r="O205" s="43"/>
      <c r="P205" s="43"/>
      <c r="Q205" s="43"/>
      <c r="R205" s="43"/>
      <c r="S205" s="43"/>
    </row>
    <row r="206" spans="12:19" hidden="1" x14ac:dyDescent="0.25">
      <c r="L206" s="243"/>
      <c r="M206" s="243"/>
      <c r="N206" s="42" t="s">
        <v>54</v>
      </c>
      <c r="O206" s="43"/>
      <c r="P206" s="43"/>
      <c r="Q206" s="43"/>
      <c r="R206" s="43"/>
      <c r="S206" s="43"/>
    </row>
    <row r="207" spans="12:19" hidden="1" x14ac:dyDescent="0.25">
      <c r="L207" s="243"/>
      <c r="M207" s="243"/>
      <c r="N207" s="42" t="s">
        <v>55</v>
      </c>
      <c r="O207" s="43"/>
      <c r="P207" s="43"/>
      <c r="Q207" s="43"/>
      <c r="R207" s="43"/>
      <c r="S207" s="43"/>
    </row>
    <row r="208" spans="12:19" hidden="1" x14ac:dyDescent="0.25">
      <c r="L208" s="243" t="s">
        <v>188</v>
      </c>
      <c r="M208" s="243"/>
      <c r="N208" s="42" t="s">
        <v>189</v>
      </c>
      <c r="O208" s="43"/>
      <c r="P208" s="43"/>
      <c r="Q208" s="43"/>
      <c r="R208" s="43"/>
      <c r="S208" s="43"/>
    </row>
    <row r="209" spans="12:21" hidden="1" x14ac:dyDescent="0.25">
      <c r="L209" s="243"/>
      <c r="M209" s="243"/>
      <c r="N209" s="42" t="s">
        <v>55</v>
      </c>
      <c r="O209" s="43"/>
      <c r="P209" s="43"/>
      <c r="Q209" s="43"/>
      <c r="R209" s="43"/>
      <c r="S209" s="43"/>
    </row>
    <row r="210" spans="12:21" hidden="1" x14ac:dyDescent="0.25">
      <c r="L210" s="240" t="s">
        <v>190</v>
      </c>
      <c r="M210" s="240"/>
      <c r="N210" s="42" t="s">
        <v>189</v>
      </c>
      <c r="O210" s="43"/>
      <c r="P210" s="43"/>
      <c r="Q210" s="43"/>
      <c r="R210" s="43"/>
      <c r="S210" s="43"/>
    </row>
    <row r="211" spans="12:21" hidden="1" x14ac:dyDescent="0.25">
      <c r="L211" s="240"/>
      <c r="M211" s="240"/>
      <c r="N211" s="42" t="s">
        <v>55</v>
      </c>
      <c r="O211" s="43"/>
      <c r="P211" s="43"/>
      <c r="Q211" s="43"/>
      <c r="R211" s="43"/>
      <c r="S211" s="43"/>
    </row>
    <row r="212" spans="12:21" ht="30" hidden="1" x14ac:dyDescent="0.25">
      <c r="L212" s="240" t="s">
        <v>191</v>
      </c>
      <c r="M212" s="240"/>
      <c r="N212" s="44" t="s">
        <v>192</v>
      </c>
      <c r="O212" s="43"/>
      <c r="P212" s="43"/>
      <c r="Q212" s="43"/>
      <c r="R212" s="43"/>
      <c r="S212" s="43"/>
    </row>
    <row r="213" spans="12:21" hidden="1" x14ac:dyDescent="0.25">
      <c r="L213" s="240" t="s">
        <v>193</v>
      </c>
      <c r="M213" s="240"/>
      <c r="N213" s="41" t="s">
        <v>194</v>
      </c>
      <c r="O213" s="43"/>
      <c r="P213" s="43"/>
      <c r="Q213" s="43"/>
      <c r="R213" s="43"/>
      <c r="S213" s="43"/>
    </row>
    <row r="215" spans="12:21" x14ac:dyDescent="0.25">
      <c r="U215">
        <f>562-150</f>
        <v>412</v>
      </c>
    </row>
    <row r="218" spans="12:21" x14ac:dyDescent="0.25">
      <c r="T218">
        <f>984+56</f>
        <v>1040</v>
      </c>
    </row>
    <row r="219" spans="12:21" x14ac:dyDescent="0.25">
      <c r="T219">
        <f>1309-1040</f>
        <v>269</v>
      </c>
    </row>
  </sheetData>
  <mergeCells count="44">
    <mergeCell ref="L210:M211"/>
    <mergeCell ref="L212:M212"/>
    <mergeCell ref="L213:M213"/>
    <mergeCell ref="L188:M193"/>
    <mergeCell ref="L194:M196"/>
    <mergeCell ref="L197:M201"/>
    <mergeCell ref="L202:M202"/>
    <mergeCell ref="L203:M207"/>
    <mergeCell ref="L208:M209"/>
    <mergeCell ref="L155:M163"/>
    <mergeCell ref="L164:M172"/>
    <mergeCell ref="L173:M180"/>
    <mergeCell ref="L182:L187"/>
    <mergeCell ref="M182:M184"/>
    <mergeCell ref="M185:M187"/>
    <mergeCell ref="L146:M154"/>
    <mergeCell ref="B69:G69"/>
    <mergeCell ref="L69:M77"/>
    <mergeCell ref="L78:M111"/>
    <mergeCell ref="L112:M118"/>
    <mergeCell ref="L119:L136"/>
    <mergeCell ref="M119:M120"/>
    <mergeCell ref="M121:M122"/>
    <mergeCell ref="M123:M124"/>
    <mergeCell ref="M125:M126"/>
    <mergeCell ref="M127:M128"/>
    <mergeCell ref="M129:M130"/>
    <mergeCell ref="M131:M132"/>
    <mergeCell ref="M133:M134"/>
    <mergeCell ref="M135:M136"/>
    <mergeCell ref="L137:M145"/>
    <mergeCell ref="L19:M27"/>
    <mergeCell ref="B20:G20"/>
    <mergeCell ref="L28:M68"/>
    <mergeCell ref="B34:G34"/>
    <mergeCell ref="B47:G47"/>
    <mergeCell ref="B59:G59"/>
    <mergeCell ref="N7:S7"/>
    <mergeCell ref="L18:M18"/>
    <mergeCell ref="B4:C4"/>
    <mergeCell ref="B5:C5"/>
    <mergeCell ref="B6:C6"/>
    <mergeCell ref="B7:G7"/>
    <mergeCell ref="L17:M1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L16"/>
  <sheetViews>
    <sheetView workbookViewId="0">
      <selection activeCell="F15" sqref="F15"/>
    </sheetView>
  </sheetViews>
  <sheetFormatPr defaultRowHeight="15" x14ac:dyDescent="0.25"/>
  <cols>
    <col min="3" max="3" width="17.5703125" customWidth="1"/>
    <col min="4" max="4" width="16.5703125" customWidth="1"/>
    <col min="5" max="5" width="18.42578125" customWidth="1"/>
    <col min="6" max="7" width="28.28515625" customWidth="1"/>
    <col min="8" max="8" width="47.85546875" customWidth="1"/>
  </cols>
  <sheetData>
    <row r="4" spans="3:12" ht="15.75" thickBot="1" x14ac:dyDescent="0.3"/>
    <row r="5" spans="3:12" ht="21.75" thickBot="1" x14ac:dyDescent="0.4">
      <c r="C5" s="244" t="s">
        <v>416</v>
      </c>
      <c r="D5" s="245"/>
      <c r="E5" s="245"/>
      <c r="F5" s="245"/>
      <c r="G5" s="245"/>
      <c r="H5" s="246"/>
    </row>
    <row r="6" spans="3:12" x14ac:dyDescent="0.25">
      <c r="C6" s="209" t="s">
        <v>407</v>
      </c>
      <c r="D6" s="209" t="s">
        <v>12</v>
      </c>
      <c r="E6" s="209" t="s">
        <v>13</v>
      </c>
      <c r="F6" s="209" t="s">
        <v>14</v>
      </c>
      <c r="G6" s="209" t="s">
        <v>412</v>
      </c>
      <c r="H6" s="209" t="s">
        <v>37</v>
      </c>
    </row>
    <row r="7" spans="3:12" x14ac:dyDescent="0.25">
      <c r="C7" s="206">
        <v>63</v>
      </c>
      <c r="D7" s="11">
        <f>12400+930</f>
        <v>13330</v>
      </c>
      <c r="E7" s="11">
        <v>13480</v>
      </c>
      <c r="F7" s="11">
        <f>+D7-E7</f>
        <v>-150</v>
      </c>
      <c r="G7" s="225" t="s">
        <v>413</v>
      </c>
      <c r="H7" s="207" t="s">
        <v>410</v>
      </c>
    </row>
    <row r="8" spans="3:12" x14ac:dyDescent="0.25">
      <c r="C8" s="206">
        <v>75</v>
      </c>
      <c r="D8" s="11">
        <f>4686+300</f>
        <v>4986</v>
      </c>
      <c r="E8" s="11">
        <v>4696.5</v>
      </c>
      <c r="F8" s="11">
        <f t="shared" ref="F8:F13" si="0">+D8-E8</f>
        <v>289.5</v>
      </c>
      <c r="G8" s="226"/>
      <c r="H8" s="207" t="s">
        <v>408</v>
      </c>
    </row>
    <row r="9" spans="3:12" x14ac:dyDescent="0.25">
      <c r="C9" s="206">
        <v>90</v>
      </c>
      <c r="D9" s="11">
        <v>4200</v>
      </c>
      <c r="E9" s="11">
        <v>4124.6000000000004</v>
      </c>
      <c r="F9" s="11">
        <f t="shared" si="0"/>
        <v>75.399999999999636</v>
      </c>
      <c r="G9" s="226"/>
      <c r="H9" s="207"/>
    </row>
    <row r="10" spans="3:12" x14ac:dyDescent="0.25">
      <c r="C10" s="206">
        <v>110</v>
      </c>
      <c r="D10" s="11">
        <f>5950+100</f>
        <v>6050</v>
      </c>
      <c r="E10" s="11">
        <f>3275.5+1840+1182</f>
        <v>6297.5</v>
      </c>
      <c r="F10" s="11">
        <f t="shared" si="0"/>
        <v>-247.5</v>
      </c>
      <c r="G10" s="226"/>
      <c r="H10" s="207" t="s">
        <v>409</v>
      </c>
      <c r="L10">
        <f>2800+3468</f>
        <v>6268</v>
      </c>
    </row>
    <row r="11" spans="3:12" x14ac:dyDescent="0.25">
      <c r="C11" s="206">
        <v>125</v>
      </c>
      <c r="D11" s="11">
        <v>600</v>
      </c>
      <c r="E11" s="11">
        <v>484.4</v>
      </c>
      <c r="F11" s="11">
        <f t="shared" si="0"/>
        <v>115.60000000000002</v>
      </c>
      <c r="G11" s="226"/>
      <c r="H11" s="207"/>
      <c r="L11">
        <v>5900</v>
      </c>
    </row>
    <row r="12" spans="3:12" x14ac:dyDescent="0.25">
      <c r="C12" s="206">
        <v>140</v>
      </c>
      <c r="D12" s="11">
        <v>2736</v>
      </c>
      <c r="E12" s="11">
        <v>2792</v>
      </c>
      <c r="F12" s="11">
        <f t="shared" si="0"/>
        <v>-56</v>
      </c>
      <c r="G12" s="226"/>
      <c r="H12" s="207" t="s">
        <v>415</v>
      </c>
      <c r="L12">
        <f>SUM(L10:L11)</f>
        <v>12168</v>
      </c>
    </row>
    <row r="13" spans="3:12" x14ac:dyDescent="0.25">
      <c r="C13" s="206">
        <v>160</v>
      </c>
      <c r="D13" s="11">
        <v>1020</v>
      </c>
      <c r="E13" s="11">
        <v>1034</v>
      </c>
      <c r="F13" s="11">
        <f t="shared" si="0"/>
        <v>-14</v>
      </c>
      <c r="G13" s="227"/>
      <c r="H13" s="207" t="s">
        <v>411</v>
      </c>
      <c r="L13">
        <v>868</v>
      </c>
    </row>
    <row r="14" spans="3:12" x14ac:dyDescent="0.25">
      <c r="L14">
        <f>SUM(L12:L13)</f>
        <v>13036</v>
      </c>
    </row>
    <row r="16" spans="3:12" x14ac:dyDescent="0.25">
      <c r="L16">
        <f>11850+930</f>
        <v>12780</v>
      </c>
    </row>
  </sheetData>
  <mergeCells count="2">
    <mergeCell ref="C5:H5"/>
    <mergeCell ref="G7:G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X216"/>
  <sheetViews>
    <sheetView topLeftCell="A7" workbookViewId="0">
      <selection activeCell="AE9" sqref="AE9"/>
    </sheetView>
  </sheetViews>
  <sheetFormatPr defaultRowHeight="15" x14ac:dyDescent="0.25"/>
  <cols>
    <col min="3" max="3" width="10.28515625" customWidth="1"/>
    <col min="11" max="11" width="12.28515625" bestFit="1" customWidth="1"/>
    <col min="13" max="13" width="16.85546875" bestFit="1" customWidth="1"/>
    <col min="14" max="14" width="16.28515625" customWidth="1"/>
    <col min="15" max="15" width="24" customWidth="1"/>
    <col min="18" max="24" width="0" hidden="1" customWidth="1"/>
  </cols>
  <sheetData>
    <row r="3" spans="2:24" ht="15.75" x14ac:dyDescent="0.25">
      <c r="B3" s="233" t="s">
        <v>0</v>
      </c>
      <c r="C3" s="233"/>
      <c r="D3" s="167" t="s">
        <v>1</v>
      </c>
      <c r="E3" s="168"/>
      <c r="F3" s="168"/>
      <c r="G3" s="169"/>
    </row>
    <row r="4" spans="2:24" ht="15.75" x14ac:dyDescent="0.25">
      <c r="B4" s="233" t="s">
        <v>2</v>
      </c>
      <c r="C4" s="233"/>
      <c r="D4" s="247" t="s">
        <v>379</v>
      </c>
      <c r="E4" s="248"/>
      <c r="F4" s="248"/>
      <c r="G4" s="249"/>
    </row>
    <row r="5" spans="2:24" ht="15.75" x14ac:dyDescent="0.25">
      <c r="B5" s="234" t="s">
        <v>4</v>
      </c>
      <c r="C5" s="234"/>
      <c r="D5" s="184" t="s">
        <v>380</v>
      </c>
      <c r="E5" s="185"/>
      <c r="F5" s="185"/>
      <c r="G5" s="186"/>
    </row>
    <row r="6" spans="2:24" ht="52.5" customHeight="1" x14ac:dyDescent="0.25">
      <c r="B6" s="235" t="s">
        <v>6</v>
      </c>
      <c r="C6" s="236"/>
      <c r="D6" s="236"/>
      <c r="E6" s="236"/>
      <c r="F6" s="236"/>
      <c r="G6" s="237"/>
    </row>
    <row r="7" spans="2:24" ht="58.5" customHeight="1" x14ac:dyDescent="0.25">
      <c r="B7" s="163" t="s">
        <v>10</v>
      </c>
      <c r="C7" s="163" t="s">
        <v>11</v>
      </c>
      <c r="D7" s="163" t="s">
        <v>12</v>
      </c>
      <c r="E7" s="13" t="s">
        <v>13</v>
      </c>
      <c r="F7" s="13" t="s">
        <v>14</v>
      </c>
      <c r="G7" s="163" t="s">
        <v>15</v>
      </c>
      <c r="J7" s="162" t="s">
        <v>376</v>
      </c>
      <c r="K7" s="163" t="s">
        <v>377</v>
      </c>
      <c r="L7" s="163" t="s">
        <v>12</v>
      </c>
      <c r="M7" s="13" t="s">
        <v>13</v>
      </c>
      <c r="N7" s="13" t="s">
        <v>14</v>
      </c>
      <c r="O7" s="163" t="s">
        <v>381</v>
      </c>
    </row>
    <row r="8" spans="2:24" x14ac:dyDescent="0.25">
      <c r="B8" s="20">
        <v>1</v>
      </c>
      <c r="C8" s="171">
        <v>45022</v>
      </c>
      <c r="D8" s="11">
        <v>1300</v>
      </c>
      <c r="E8" s="166"/>
      <c r="F8" s="166"/>
      <c r="G8" s="11">
        <v>20004</v>
      </c>
      <c r="J8" s="11">
        <v>63</v>
      </c>
      <c r="K8" s="11">
        <f>+[155]PADAMPUR!$G$82</f>
        <v>11213</v>
      </c>
      <c r="L8" s="166">
        <f>+D18</f>
        <v>9293</v>
      </c>
      <c r="M8" s="166">
        <f>+R8</f>
        <v>9055.2000000000007</v>
      </c>
      <c r="N8" s="166">
        <f>+L8-M8</f>
        <v>237.79999999999927</v>
      </c>
      <c r="O8" s="250" t="s">
        <v>382</v>
      </c>
      <c r="R8" s="166">
        <v>9055.2000000000007</v>
      </c>
      <c r="S8" s="166">
        <v>897.5</v>
      </c>
      <c r="T8" s="166">
        <v>498.7</v>
      </c>
      <c r="U8" s="166">
        <v>346</v>
      </c>
      <c r="V8" s="166">
        <v>415.9</v>
      </c>
      <c r="W8" s="166">
        <v>279.89999999999998</v>
      </c>
      <c r="X8" s="166">
        <v>179.7</v>
      </c>
    </row>
    <row r="9" spans="2:24" x14ac:dyDescent="0.25">
      <c r="B9" s="20">
        <f>1+B8</f>
        <v>2</v>
      </c>
      <c r="C9" s="43"/>
      <c r="D9" s="11">
        <v>3043</v>
      </c>
      <c r="E9" s="43"/>
      <c r="F9" s="43"/>
      <c r="G9" s="11">
        <v>20003</v>
      </c>
      <c r="J9" s="11">
        <v>75</v>
      </c>
      <c r="K9" s="11">
        <f>+[155]PADAMPUR!$H$82</f>
        <v>898</v>
      </c>
      <c r="L9" s="166">
        <f>+D32</f>
        <v>900</v>
      </c>
      <c r="M9" s="166">
        <f>+S8</f>
        <v>897.5</v>
      </c>
      <c r="N9" s="166">
        <f t="shared" ref="N9:N14" si="0">+L9-M9</f>
        <v>2.5</v>
      </c>
      <c r="O9" s="251"/>
    </row>
    <row r="10" spans="2:24" x14ac:dyDescent="0.25">
      <c r="B10" s="20">
        <f>1+B9</f>
        <v>3</v>
      </c>
      <c r="C10" s="174">
        <v>45007</v>
      </c>
      <c r="D10" s="11">
        <v>3000</v>
      </c>
      <c r="E10" s="43"/>
      <c r="F10" s="43"/>
      <c r="G10" s="11">
        <v>20001</v>
      </c>
      <c r="J10" s="11">
        <v>90</v>
      </c>
      <c r="K10" s="11">
        <f>+[155]PADAMPUR!$I$81</f>
        <v>489</v>
      </c>
      <c r="L10" s="166">
        <f>+D45</f>
        <v>500</v>
      </c>
      <c r="M10" s="166">
        <f>+T8</f>
        <v>498.7</v>
      </c>
      <c r="N10" s="166">
        <f t="shared" si="0"/>
        <v>1.3000000000000114</v>
      </c>
      <c r="O10" s="251"/>
    </row>
    <row r="11" spans="2:24" x14ac:dyDescent="0.25">
      <c r="B11" s="20">
        <v>4</v>
      </c>
      <c r="C11" s="19">
        <v>45027</v>
      </c>
      <c r="D11" s="20">
        <v>1950</v>
      </c>
      <c r="E11" s="20"/>
      <c r="F11" s="20"/>
      <c r="G11" s="20">
        <v>20005</v>
      </c>
      <c r="J11" s="11">
        <v>110</v>
      </c>
      <c r="K11" s="11">
        <f>+[155]PADAMPUR!$J$81</f>
        <v>347</v>
      </c>
      <c r="L11" s="166">
        <f>+D57</f>
        <v>400</v>
      </c>
      <c r="M11" s="166">
        <f>+U8</f>
        <v>346</v>
      </c>
      <c r="N11" s="166">
        <f t="shared" si="0"/>
        <v>54</v>
      </c>
      <c r="O11" s="251"/>
    </row>
    <row r="12" spans="2:24" x14ac:dyDescent="0.25">
      <c r="B12" s="20"/>
      <c r="C12" s="19"/>
      <c r="D12" s="20"/>
      <c r="E12" s="20"/>
      <c r="F12" s="20"/>
      <c r="G12" s="20"/>
      <c r="J12" s="11">
        <v>125</v>
      </c>
      <c r="K12" s="11">
        <f>+[155]PADAMPUR!$K$81</f>
        <v>408</v>
      </c>
      <c r="L12" s="166">
        <f>+D70</f>
        <v>408</v>
      </c>
      <c r="M12" s="166">
        <f>+V8</f>
        <v>415.9</v>
      </c>
      <c r="N12" s="166">
        <f t="shared" si="0"/>
        <v>-7.8999999999999773</v>
      </c>
      <c r="O12" s="251"/>
    </row>
    <row r="13" spans="2:24" x14ac:dyDescent="0.25">
      <c r="B13" s="20"/>
      <c r="C13" s="19"/>
      <c r="D13" s="20"/>
      <c r="E13" s="20"/>
      <c r="F13" s="20"/>
      <c r="G13" s="20"/>
      <c r="J13" s="11">
        <v>140</v>
      </c>
      <c r="K13" s="11">
        <f>+[155]PADAMPUR!$L$81</f>
        <v>200</v>
      </c>
      <c r="L13" s="166">
        <f>+D81</f>
        <v>274</v>
      </c>
      <c r="M13" s="166">
        <f>+W8</f>
        <v>279.89999999999998</v>
      </c>
      <c r="N13" s="166">
        <f t="shared" si="0"/>
        <v>-5.8999999999999773</v>
      </c>
      <c r="O13" s="251"/>
    </row>
    <row r="14" spans="2:24" x14ac:dyDescent="0.25">
      <c r="B14" s="20"/>
      <c r="C14" s="19"/>
      <c r="D14" s="20"/>
      <c r="E14" s="20"/>
      <c r="F14" s="20"/>
      <c r="G14" s="175"/>
      <c r="J14" s="11">
        <v>160</v>
      </c>
      <c r="K14" s="11">
        <f>+[155]PADAMPUR!$M$82</f>
        <v>188</v>
      </c>
      <c r="L14" s="166">
        <f>+D91</f>
        <v>192</v>
      </c>
      <c r="M14" s="166">
        <f>+X8</f>
        <v>179.7</v>
      </c>
      <c r="N14" s="166">
        <f t="shared" si="0"/>
        <v>12.300000000000011</v>
      </c>
      <c r="O14" s="252"/>
    </row>
    <row r="15" spans="2:24" x14ac:dyDescent="0.25">
      <c r="B15" s="20"/>
      <c r="C15" s="19"/>
      <c r="D15" s="20"/>
      <c r="E15" s="20"/>
      <c r="F15" s="20"/>
      <c r="G15" s="175"/>
    </row>
    <row r="16" spans="2:24" x14ac:dyDescent="0.25">
      <c r="B16" s="20"/>
      <c r="C16" s="19"/>
      <c r="D16" s="20"/>
      <c r="E16" s="20"/>
      <c r="F16" s="20"/>
      <c r="G16" s="175"/>
    </row>
    <row r="17" spans="2:17" x14ac:dyDescent="0.25">
      <c r="B17" s="20"/>
      <c r="C17" s="19"/>
      <c r="D17" s="20"/>
      <c r="E17" s="20"/>
      <c r="F17" s="20"/>
      <c r="G17" s="175"/>
    </row>
    <row r="18" spans="2:17" x14ac:dyDescent="0.25">
      <c r="B18" s="20"/>
      <c r="C18" s="19" t="s">
        <v>16</v>
      </c>
      <c r="D18" s="20">
        <f>SUM(D8:D17)</f>
        <v>9293</v>
      </c>
      <c r="E18" s="20"/>
      <c r="F18" s="20"/>
      <c r="G18" s="175"/>
    </row>
    <row r="19" spans="2:17" ht="21.75" customHeight="1" x14ac:dyDescent="0.25">
      <c r="B19" s="235" t="s">
        <v>20</v>
      </c>
      <c r="C19" s="236"/>
      <c r="D19" s="236"/>
      <c r="E19" s="236"/>
      <c r="F19" s="236"/>
      <c r="G19" s="237"/>
    </row>
    <row r="20" spans="2:17" ht="46.5" customHeight="1" x14ac:dyDescent="0.25">
      <c r="B20" s="163" t="s">
        <v>10</v>
      </c>
      <c r="C20" s="163" t="s">
        <v>11</v>
      </c>
      <c r="D20" s="163" t="s">
        <v>12</v>
      </c>
      <c r="E20" s="13" t="s">
        <v>13</v>
      </c>
      <c r="F20" s="13" t="s">
        <v>14</v>
      </c>
      <c r="G20" s="163" t="s">
        <v>37</v>
      </c>
      <c r="K20" s="238"/>
      <c r="L20" s="239"/>
      <c r="M20" s="43"/>
      <c r="N20" s="43"/>
      <c r="O20" s="43"/>
      <c r="P20" s="43"/>
      <c r="Q20" s="43"/>
    </row>
    <row r="21" spans="2:17" ht="45" x14ac:dyDescent="0.25">
      <c r="B21" s="20">
        <v>1</v>
      </c>
      <c r="C21" s="171">
        <v>45022</v>
      </c>
      <c r="D21" s="166">
        <v>450</v>
      </c>
      <c r="E21" s="43"/>
      <c r="F21" s="43"/>
      <c r="G21" s="166">
        <v>20004</v>
      </c>
      <c r="K21" s="232" t="s">
        <v>32</v>
      </c>
      <c r="L21" s="232"/>
      <c r="M21" s="164" t="s">
        <v>33</v>
      </c>
      <c r="N21" s="29" t="s">
        <v>34</v>
      </c>
      <c r="O21" s="29" t="s">
        <v>35</v>
      </c>
      <c r="P21" s="29" t="s">
        <v>36</v>
      </c>
      <c r="Q21" s="29" t="s">
        <v>37</v>
      </c>
    </row>
    <row r="22" spans="2:17" x14ac:dyDescent="0.25">
      <c r="B22" s="20">
        <v>2</v>
      </c>
      <c r="C22" s="187">
        <v>45027</v>
      </c>
      <c r="D22" s="166">
        <v>450</v>
      </c>
      <c r="E22" s="43"/>
      <c r="F22" s="43"/>
      <c r="G22" s="166">
        <v>20005</v>
      </c>
      <c r="K22" s="240" t="s">
        <v>39</v>
      </c>
      <c r="L22" s="240"/>
      <c r="M22" s="31" t="s">
        <v>40</v>
      </c>
      <c r="N22" s="166"/>
      <c r="O22" s="43"/>
      <c r="P22" s="43"/>
      <c r="Q22" s="43"/>
    </row>
    <row r="23" spans="2:17" x14ac:dyDescent="0.25">
      <c r="B23" s="20">
        <v>3</v>
      </c>
      <c r="C23" s="19"/>
      <c r="D23" s="20"/>
      <c r="E23" s="20"/>
      <c r="F23" s="20"/>
      <c r="G23" s="20"/>
      <c r="K23" s="240"/>
      <c r="L23" s="240"/>
      <c r="M23" s="31" t="s">
        <v>43</v>
      </c>
      <c r="N23" s="43"/>
      <c r="O23" s="43"/>
      <c r="P23" s="43"/>
      <c r="Q23" s="43"/>
    </row>
    <row r="24" spans="2:17" x14ac:dyDescent="0.25">
      <c r="B24" s="20">
        <v>3</v>
      </c>
      <c r="C24" s="19"/>
      <c r="D24" s="20"/>
      <c r="E24" s="20"/>
      <c r="F24" s="20"/>
      <c r="G24" s="20"/>
      <c r="K24" s="240"/>
      <c r="L24" s="240"/>
      <c r="M24" s="31" t="s">
        <v>45</v>
      </c>
      <c r="N24" s="166"/>
      <c r="O24" s="43"/>
      <c r="P24" s="43"/>
      <c r="Q24" s="43"/>
    </row>
    <row r="25" spans="2:17" x14ac:dyDescent="0.25">
      <c r="B25" s="20"/>
      <c r="C25" s="19"/>
      <c r="D25" s="20"/>
      <c r="E25" s="20"/>
      <c r="F25" s="20"/>
      <c r="G25" s="20"/>
      <c r="K25" s="240"/>
      <c r="L25" s="240"/>
      <c r="M25" s="31" t="s">
        <v>48</v>
      </c>
      <c r="N25" s="43"/>
      <c r="O25" s="43"/>
      <c r="P25" s="43"/>
      <c r="Q25" s="43"/>
    </row>
    <row r="26" spans="2:17" x14ac:dyDescent="0.25">
      <c r="B26" s="20"/>
      <c r="C26" s="19"/>
      <c r="D26" s="20"/>
      <c r="E26" s="20"/>
      <c r="F26" s="20"/>
      <c r="G26" s="20"/>
      <c r="K26" s="240"/>
      <c r="L26" s="240"/>
      <c r="M26" s="31" t="s">
        <v>51</v>
      </c>
      <c r="N26" s="43"/>
      <c r="O26" s="43"/>
      <c r="P26" s="43"/>
      <c r="Q26" s="43"/>
    </row>
    <row r="27" spans="2:17" x14ac:dyDescent="0.25">
      <c r="B27" s="20"/>
      <c r="C27" s="19"/>
      <c r="D27" s="20"/>
      <c r="E27" s="20"/>
      <c r="F27" s="20"/>
      <c r="G27" s="20"/>
      <c r="K27" s="240"/>
      <c r="L27" s="240"/>
      <c r="M27" s="31" t="s">
        <v>52</v>
      </c>
      <c r="N27" s="43"/>
      <c r="O27" s="43"/>
      <c r="P27" s="43"/>
      <c r="Q27" s="43"/>
    </row>
    <row r="28" spans="2:17" x14ac:dyDescent="0.25">
      <c r="B28" s="20"/>
      <c r="C28" s="19"/>
      <c r="D28" s="20"/>
      <c r="E28" s="20"/>
      <c r="F28" s="20"/>
      <c r="G28" s="20"/>
      <c r="K28" s="240"/>
      <c r="L28" s="240"/>
      <c r="M28" s="31" t="s">
        <v>53</v>
      </c>
      <c r="N28" s="43"/>
      <c r="O28" s="43"/>
      <c r="P28" s="43"/>
      <c r="Q28" s="43"/>
    </row>
    <row r="29" spans="2:17" x14ac:dyDescent="0.25">
      <c r="B29" s="20"/>
      <c r="C29" s="19"/>
      <c r="D29" s="20"/>
      <c r="E29" s="20"/>
      <c r="F29" s="20"/>
      <c r="G29" s="20"/>
      <c r="K29" s="240"/>
      <c r="L29" s="240"/>
      <c r="M29" s="31" t="s">
        <v>54</v>
      </c>
      <c r="N29" s="43"/>
      <c r="O29" s="43"/>
      <c r="P29" s="43"/>
      <c r="Q29" s="43"/>
    </row>
    <row r="30" spans="2:17" x14ac:dyDescent="0.25">
      <c r="B30" s="20"/>
      <c r="C30" s="19"/>
      <c r="D30" s="20"/>
      <c r="E30" s="20"/>
      <c r="F30" s="20"/>
      <c r="G30" s="20"/>
      <c r="K30" s="240"/>
      <c r="L30" s="240"/>
      <c r="M30" s="31" t="s">
        <v>55</v>
      </c>
      <c r="N30" s="43"/>
      <c r="O30" s="43"/>
      <c r="P30" s="43"/>
      <c r="Q30" s="43"/>
    </row>
    <row r="31" spans="2:17" x14ac:dyDescent="0.25">
      <c r="B31" s="20"/>
      <c r="C31" s="19"/>
      <c r="D31" s="20"/>
      <c r="E31" s="20"/>
      <c r="F31" s="20"/>
      <c r="G31" s="175"/>
      <c r="K31" s="240" t="s">
        <v>56</v>
      </c>
      <c r="L31" s="240"/>
      <c r="M31" s="31" t="s">
        <v>57</v>
      </c>
      <c r="N31" s="43"/>
      <c r="O31" s="43"/>
      <c r="P31" s="43"/>
      <c r="Q31" s="43"/>
    </row>
    <row r="32" spans="2:17" x14ac:dyDescent="0.25">
      <c r="B32" s="20"/>
      <c r="C32" s="19" t="s">
        <v>16</v>
      </c>
      <c r="D32" s="20">
        <f>SUM(D21:D31)</f>
        <v>900</v>
      </c>
      <c r="E32" s="20"/>
      <c r="F32" s="20"/>
      <c r="G32" s="175"/>
      <c r="K32" s="240"/>
      <c r="L32" s="240"/>
      <c r="M32" s="31" t="s">
        <v>58</v>
      </c>
      <c r="N32" s="43"/>
      <c r="O32" s="43"/>
      <c r="P32" s="43"/>
      <c r="Q32" s="43"/>
    </row>
    <row r="33" spans="2:17" ht="18.75" x14ac:dyDescent="0.25">
      <c r="B33" s="235" t="s">
        <v>27</v>
      </c>
      <c r="C33" s="236"/>
      <c r="D33" s="236"/>
      <c r="E33" s="236"/>
      <c r="F33" s="236"/>
      <c r="G33" s="237"/>
      <c r="K33" s="240"/>
      <c r="L33" s="240"/>
      <c r="M33" s="31" t="s">
        <v>59</v>
      </c>
      <c r="N33" s="43"/>
      <c r="O33" s="43"/>
      <c r="P33" s="43"/>
      <c r="Q33" s="43"/>
    </row>
    <row r="34" spans="2:17" ht="60" x14ac:dyDescent="0.25">
      <c r="B34" s="163" t="s">
        <v>10</v>
      </c>
      <c r="C34" s="163" t="s">
        <v>11</v>
      </c>
      <c r="D34" s="163" t="s">
        <v>12</v>
      </c>
      <c r="E34" s="13" t="s">
        <v>13</v>
      </c>
      <c r="F34" s="13" t="s">
        <v>14</v>
      </c>
      <c r="G34" s="163" t="s">
        <v>37</v>
      </c>
      <c r="K34" s="240"/>
      <c r="L34" s="240"/>
      <c r="M34" s="31" t="s">
        <v>60</v>
      </c>
      <c r="N34" s="43"/>
      <c r="O34" s="43"/>
      <c r="P34" s="43"/>
      <c r="Q34" s="43"/>
    </row>
    <row r="35" spans="2:17" x14ac:dyDescent="0.25">
      <c r="B35" s="172">
        <v>1</v>
      </c>
      <c r="C35" s="171">
        <v>45022</v>
      </c>
      <c r="D35" s="20">
        <v>300</v>
      </c>
      <c r="E35" s="20"/>
      <c r="F35" s="20"/>
      <c r="G35" s="166">
        <v>20004</v>
      </c>
      <c r="K35" s="240"/>
      <c r="L35" s="240"/>
      <c r="M35" s="31" t="s">
        <v>61</v>
      </c>
      <c r="N35" s="43"/>
      <c r="O35" s="43"/>
      <c r="P35" s="43"/>
      <c r="Q35" s="43"/>
    </row>
    <row r="36" spans="2:17" x14ac:dyDescent="0.25">
      <c r="B36" s="172">
        <f>+B35+1</f>
        <v>2</v>
      </c>
      <c r="C36" s="173">
        <v>45027</v>
      </c>
      <c r="D36" s="172">
        <v>200</v>
      </c>
      <c r="E36" s="172"/>
      <c r="F36" s="172"/>
      <c r="G36" s="20">
        <v>20005</v>
      </c>
      <c r="K36" s="240"/>
      <c r="L36" s="240"/>
      <c r="M36" s="31" t="s">
        <v>62</v>
      </c>
      <c r="N36" s="43"/>
      <c r="O36" s="43"/>
      <c r="P36" s="43"/>
      <c r="Q36" s="43"/>
    </row>
    <row r="37" spans="2:17" x14ac:dyDescent="0.25">
      <c r="B37" s="20"/>
      <c r="C37" s="19"/>
      <c r="D37" s="20"/>
      <c r="E37" s="20"/>
      <c r="F37" s="20"/>
      <c r="G37" s="20"/>
      <c r="K37" s="240"/>
      <c r="L37" s="240"/>
      <c r="M37" s="31" t="s">
        <v>63</v>
      </c>
      <c r="N37" s="43"/>
      <c r="O37" s="43"/>
      <c r="P37" s="43"/>
      <c r="Q37" s="43"/>
    </row>
    <row r="38" spans="2:17" x14ac:dyDescent="0.25">
      <c r="B38" s="20"/>
      <c r="C38" s="19"/>
      <c r="D38" s="20"/>
      <c r="E38" s="20"/>
      <c r="F38" s="20"/>
      <c r="G38" s="20"/>
      <c r="K38" s="240"/>
      <c r="L38" s="240"/>
      <c r="M38" s="31" t="s">
        <v>64</v>
      </c>
      <c r="N38" s="166"/>
      <c r="O38" s="166"/>
      <c r="P38" s="166"/>
      <c r="Q38" s="166"/>
    </row>
    <row r="39" spans="2:17" x14ac:dyDescent="0.25">
      <c r="B39" s="20"/>
      <c r="C39" s="19"/>
      <c r="D39" s="20"/>
      <c r="E39" s="20"/>
      <c r="F39" s="20"/>
      <c r="G39" s="20"/>
      <c r="K39" s="240"/>
      <c r="L39" s="240"/>
      <c r="M39" s="31" t="s">
        <v>66</v>
      </c>
      <c r="N39" s="43"/>
      <c r="O39" s="43"/>
      <c r="P39" s="43"/>
      <c r="Q39" s="43"/>
    </row>
    <row r="40" spans="2:17" x14ac:dyDescent="0.25">
      <c r="B40" s="172"/>
      <c r="C40" s="173"/>
      <c r="D40" s="172"/>
      <c r="E40" s="172"/>
      <c r="F40" s="172"/>
      <c r="G40" s="20"/>
      <c r="K40" s="240"/>
      <c r="L40" s="240"/>
      <c r="M40" s="31" t="s">
        <v>69</v>
      </c>
      <c r="N40" s="43"/>
      <c r="O40" s="43"/>
      <c r="P40" s="43"/>
      <c r="Q40" s="43"/>
    </row>
    <row r="41" spans="2:17" x14ac:dyDescent="0.25">
      <c r="B41" s="172"/>
      <c r="C41" s="173"/>
      <c r="D41" s="176"/>
      <c r="E41" s="172"/>
      <c r="F41" s="172"/>
      <c r="G41" s="20"/>
      <c r="K41" s="240"/>
      <c r="L41" s="240"/>
      <c r="M41" s="31" t="s">
        <v>71</v>
      </c>
      <c r="N41" s="43"/>
      <c r="O41" s="43"/>
      <c r="P41" s="43"/>
      <c r="Q41" s="43"/>
    </row>
    <row r="42" spans="2:17" x14ac:dyDescent="0.25">
      <c r="B42" s="172"/>
      <c r="C42" s="173"/>
      <c r="D42" s="176"/>
      <c r="E42" s="172"/>
      <c r="F42" s="172"/>
      <c r="G42" s="20"/>
      <c r="K42" s="240"/>
      <c r="L42" s="240"/>
      <c r="M42" s="31" t="s">
        <v>74</v>
      </c>
      <c r="N42" s="11"/>
      <c r="O42" s="43"/>
      <c r="P42" s="43"/>
      <c r="Q42" s="43"/>
    </row>
    <row r="43" spans="2:17" x14ac:dyDescent="0.25">
      <c r="B43" s="172"/>
      <c r="C43" s="173"/>
      <c r="D43" s="176"/>
      <c r="E43" s="172"/>
      <c r="F43" s="172"/>
      <c r="G43" s="175"/>
      <c r="K43" s="240"/>
      <c r="L43" s="240"/>
      <c r="M43" s="31" t="s">
        <v>75</v>
      </c>
      <c r="N43" s="43"/>
      <c r="O43" s="43"/>
      <c r="P43" s="43"/>
      <c r="Q43" s="43"/>
    </row>
    <row r="44" spans="2:17" x14ac:dyDescent="0.25">
      <c r="B44" s="172"/>
      <c r="C44" s="173"/>
      <c r="D44" s="176"/>
      <c r="E44" s="172"/>
      <c r="F44" s="172"/>
      <c r="G44" s="175"/>
      <c r="K44" s="240"/>
      <c r="L44" s="240"/>
      <c r="M44" s="31" t="s">
        <v>78</v>
      </c>
      <c r="N44" s="43"/>
      <c r="O44" s="43"/>
      <c r="P44" s="43"/>
      <c r="Q44" s="43"/>
    </row>
    <row r="45" spans="2:17" x14ac:dyDescent="0.25">
      <c r="B45" s="172"/>
      <c r="C45" s="19" t="s">
        <v>16</v>
      </c>
      <c r="D45" s="20">
        <f>SUM(D35:D44)</f>
        <v>500</v>
      </c>
      <c r="E45" s="172"/>
      <c r="F45" s="172"/>
      <c r="G45" s="175"/>
      <c r="K45" s="240"/>
      <c r="L45" s="240"/>
      <c r="M45" s="31" t="s">
        <v>79</v>
      </c>
      <c r="N45" s="43"/>
      <c r="O45" s="43"/>
      <c r="P45" s="43"/>
      <c r="Q45" s="43"/>
    </row>
    <row r="46" spans="2:17" ht="18.75" x14ac:dyDescent="0.25">
      <c r="B46" s="235" t="s">
        <v>28</v>
      </c>
      <c r="C46" s="236"/>
      <c r="D46" s="236"/>
      <c r="E46" s="236"/>
      <c r="F46" s="236"/>
      <c r="G46" s="237"/>
      <c r="K46" s="240"/>
      <c r="L46" s="240"/>
      <c r="M46" s="31" t="s">
        <v>80</v>
      </c>
      <c r="N46" s="43"/>
      <c r="O46" s="43"/>
      <c r="P46" s="43"/>
      <c r="Q46" s="43"/>
    </row>
    <row r="47" spans="2:17" ht="60" x14ac:dyDescent="0.25">
      <c r="B47" s="163" t="s">
        <v>10</v>
      </c>
      <c r="C47" s="163" t="s">
        <v>11</v>
      </c>
      <c r="D47" s="163" t="s">
        <v>12</v>
      </c>
      <c r="E47" s="13" t="s">
        <v>13</v>
      </c>
      <c r="F47" s="13" t="s">
        <v>14</v>
      </c>
      <c r="G47" s="163" t="s">
        <v>37</v>
      </c>
      <c r="K47" s="240"/>
      <c r="L47" s="240"/>
      <c r="M47" s="31" t="s">
        <v>81</v>
      </c>
      <c r="N47" s="43"/>
      <c r="O47" s="43"/>
      <c r="P47" s="43"/>
      <c r="Q47" s="43"/>
    </row>
    <row r="48" spans="2:17" x14ac:dyDescent="0.25">
      <c r="B48" s="20">
        <v>1</v>
      </c>
      <c r="C48" s="187">
        <v>45022</v>
      </c>
      <c r="D48" s="166">
        <v>400</v>
      </c>
      <c r="E48" s="43"/>
      <c r="F48" s="43"/>
      <c r="G48" s="166">
        <v>20004</v>
      </c>
      <c r="K48" s="240"/>
      <c r="L48" s="240"/>
      <c r="M48" s="31" t="s">
        <v>82</v>
      </c>
      <c r="N48" s="43"/>
      <c r="O48" s="43"/>
      <c r="P48" s="43"/>
      <c r="Q48" s="43"/>
    </row>
    <row r="49" spans="2:17" x14ac:dyDescent="0.25">
      <c r="B49" s="20">
        <v>2</v>
      </c>
      <c r="C49" s="177"/>
      <c r="D49" s="11"/>
      <c r="E49" s="11"/>
      <c r="F49" s="11"/>
      <c r="G49" s="11"/>
      <c r="K49" s="240"/>
      <c r="L49" s="240"/>
      <c r="M49" s="31" t="s">
        <v>85</v>
      </c>
      <c r="N49" s="43"/>
      <c r="O49" s="43"/>
      <c r="P49" s="43"/>
      <c r="Q49" s="43"/>
    </row>
    <row r="50" spans="2:17" x14ac:dyDescent="0.25">
      <c r="B50" s="20">
        <v>3</v>
      </c>
      <c r="C50" s="178"/>
      <c r="D50" s="35"/>
      <c r="E50" s="35"/>
      <c r="F50" s="35"/>
      <c r="G50" s="35"/>
      <c r="K50" s="240"/>
      <c r="L50" s="240"/>
      <c r="M50" s="31" t="s">
        <v>88</v>
      </c>
      <c r="N50" s="11"/>
      <c r="O50" s="43"/>
      <c r="P50" s="43"/>
      <c r="Q50" s="43"/>
    </row>
    <row r="51" spans="2:17" x14ac:dyDescent="0.25">
      <c r="B51" s="20">
        <v>4</v>
      </c>
      <c r="C51" s="178"/>
      <c r="D51" s="20"/>
      <c r="E51" s="20"/>
      <c r="F51" s="20"/>
      <c r="G51" s="20"/>
      <c r="K51" s="240"/>
      <c r="L51" s="240"/>
      <c r="M51" s="31" t="s">
        <v>90</v>
      </c>
      <c r="N51" s="43"/>
      <c r="O51" s="43"/>
      <c r="P51" s="43"/>
      <c r="Q51" s="43"/>
    </row>
    <row r="52" spans="2:17" x14ac:dyDescent="0.25">
      <c r="B52" s="20">
        <v>5</v>
      </c>
      <c r="C52" s="19"/>
      <c r="D52" s="20"/>
      <c r="E52" s="20"/>
      <c r="F52" s="20"/>
      <c r="G52" s="20"/>
      <c r="K52" s="240"/>
      <c r="L52" s="240"/>
      <c r="M52" s="31" t="s">
        <v>93</v>
      </c>
      <c r="N52" s="43"/>
      <c r="O52" s="43"/>
      <c r="P52" s="43"/>
      <c r="Q52" s="43"/>
    </row>
    <row r="53" spans="2:17" x14ac:dyDescent="0.25">
      <c r="B53" s="20">
        <v>6</v>
      </c>
      <c r="C53" s="19"/>
      <c r="D53" s="20"/>
      <c r="E53" s="20"/>
      <c r="F53" s="20"/>
      <c r="G53" s="20"/>
      <c r="K53" s="240"/>
      <c r="L53" s="240"/>
      <c r="M53" s="31" t="s">
        <v>94</v>
      </c>
      <c r="N53" s="43"/>
      <c r="O53" s="43"/>
      <c r="P53" s="43"/>
      <c r="Q53" s="43"/>
    </row>
    <row r="54" spans="2:17" x14ac:dyDescent="0.25">
      <c r="B54" s="20">
        <v>7</v>
      </c>
      <c r="C54" s="19"/>
      <c r="D54" s="20"/>
      <c r="E54" s="20"/>
      <c r="F54" s="20"/>
      <c r="G54" s="20"/>
      <c r="K54" s="240"/>
      <c r="L54" s="240"/>
      <c r="M54" s="31" t="s">
        <v>95</v>
      </c>
      <c r="N54" s="43"/>
      <c r="O54" s="43"/>
      <c r="P54" s="43"/>
      <c r="Q54" s="43"/>
    </row>
    <row r="55" spans="2:17" x14ac:dyDescent="0.25">
      <c r="B55" s="20">
        <f>+B54+1</f>
        <v>8</v>
      </c>
      <c r="C55" s="19"/>
      <c r="D55" s="20"/>
      <c r="E55" s="20"/>
      <c r="F55" s="20"/>
      <c r="G55" s="175"/>
      <c r="K55" s="240"/>
      <c r="L55" s="240"/>
      <c r="M55" s="31" t="s">
        <v>96</v>
      </c>
      <c r="N55" s="43"/>
      <c r="O55" s="43"/>
      <c r="P55" s="43"/>
      <c r="Q55" s="43"/>
    </row>
    <row r="56" spans="2:17" x14ac:dyDescent="0.25">
      <c r="B56" s="20"/>
      <c r="C56" s="19"/>
      <c r="D56" s="20"/>
      <c r="E56" s="20"/>
      <c r="F56" s="20"/>
      <c r="G56" s="175"/>
      <c r="K56" s="240"/>
      <c r="L56" s="240"/>
      <c r="M56" s="31" t="s">
        <v>97</v>
      </c>
      <c r="N56" s="43"/>
      <c r="O56" s="43"/>
      <c r="P56" s="43"/>
      <c r="Q56" s="43"/>
    </row>
    <row r="57" spans="2:17" x14ac:dyDescent="0.25">
      <c r="B57" s="20"/>
      <c r="C57" s="19" t="s">
        <v>16</v>
      </c>
      <c r="D57" s="20">
        <f>SUM(D47:D56)</f>
        <v>400</v>
      </c>
      <c r="E57" s="20"/>
      <c r="F57" s="20"/>
      <c r="G57" s="175"/>
      <c r="K57" s="240"/>
      <c r="L57" s="240"/>
      <c r="M57" s="31" t="s">
        <v>98</v>
      </c>
      <c r="N57" s="43"/>
      <c r="O57" s="43"/>
      <c r="P57" s="43"/>
      <c r="Q57" s="43"/>
    </row>
    <row r="58" spans="2:17" x14ac:dyDescent="0.25">
      <c r="B58" s="179"/>
      <c r="C58" s="180"/>
      <c r="D58" s="181"/>
      <c r="E58" s="181"/>
      <c r="F58" s="181"/>
      <c r="G58" s="175"/>
      <c r="K58" s="240"/>
      <c r="L58" s="240"/>
      <c r="M58" s="31" t="s">
        <v>99</v>
      </c>
      <c r="N58" s="43"/>
      <c r="O58" s="43"/>
      <c r="P58" s="43"/>
      <c r="Q58" s="43"/>
    </row>
    <row r="59" spans="2:17" ht="18.75" x14ac:dyDescent="0.25">
      <c r="B59" s="235" t="s">
        <v>29</v>
      </c>
      <c r="C59" s="236"/>
      <c r="D59" s="236"/>
      <c r="E59" s="236"/>
      <c r="F59" s="236"/>
      <c r="G59" s="237"/>
      <c r="K59" s="240"/>
      <c r="L59" s="240"/>
      <c r="M59" s="31" t="s">
        <v>100</v>
      </c>
      <c r="N59" s="43"/>
      <c r="O59" s="43"/>
      <c r="P59" s="43"/>
      <c r="Q59" s="43"/>
    </row>
    <row r="60" spans="2:17" ht="60" x14ac:dyDescent="0.25">
      <c r="B60" s="163" t="s">
        <v>10</v>
      </c>
      <c r="C60" s="163" t="s">
        <v>11</v>
      </c>
      <c r="D60" s="163" t="s">
        <v>12</v>
      </c>
      <c r="E60" s="13" t="s">
        <v>13</v>
      </c>
      <c r="F60" s="13" t="s">
        <v>14</v>
      </c>
      <c r="G60" s="163" t="s">
        <v>37</v>
      </c>
      <c r="K60" s="240"/>
      <c r="L60" s="240"/>
      <c r="M60" s="31" t="s">
        <v>101</v>
      </c>
      <c r="N60" s="43"/>
      <c r="O60" s="43"/>
      <c r="P60" s="43"/>
      <c r="Q60" s="43"/>
    </row>
    <row r="61" spans="2:17" x14ac:dyDescent="0.25">
      <c r="B61" s="20">
        <v>1</v>
      </c>
      <c r="C61" s="19">
        <v>44983</v>
      </c>
      <c r="D61" s="20">
        <v>408</v>
      </c>
      <c r="E61" s="20"/>
      <c r="F61" s="20"/>
      <c r="G61" s="20">
        <v>20002</v>
      </c>
      <c r="K61" s="240"/>
      <c r="L61" s="240"/>
      <c r="M61" s="31" t="s">
        <v>102</v>
      </c>
      <c r="N61" s="43"/>
      <c r="O61" s="43"/>
      <c r="P61" s="43"/>
      <c r="Q61" s="43"/>
    </row>
    <row r="62" spans="2:17" x14ac:dyDescent="0.25">
      <c r="B62" s="20">
        <v>2</v>
      </c>
      <c r="C62" s="177"/>
      <c r="D62" s="11"/>
      <c r="E62" s="11"/>
      <c r="F62" s="11"/>
      <c r="G62" s="11"/>
      <c r="K62" s="240"/>
      <c r="L62" s="240"/>
      <c r="M62" s="31" t="s">
        <v>103</v>
      </c>
      <c r="N62" s="43"/>
      <c r="O62" s="43"/>
      <c r="P62" s="43"/>
      <c r="Q62" s="43"/>
    </row>
    <row r="63" spans="2:17" x14ac:dyDescent="0.25">
      <c r="B63" s="20">
        <v>3</v>
      </c>
      <c r="C63" s="178"/>
      <c r="D63" s="35"/>
      <c r="E63" s="35"/>
      <c r="F63" s="35"/>
      <c r="G63" s="35"/>
      <c r="K63" s="240"/>
      <c r="L63" s="240"/>
      <c r="M63" s="31" t="s">
        <v>104</v>
      </c>
      <c r="N63" s="43"/>
      <c r="O63" s="43"/>
      <c r="P63" s="43"/>
      <c r="Q63" s="43"/>
    </row>
    <row r="64" spans="2:17" x14ac:dyDescent="0.25">
      <c r="B64" s="20">
        <v>4</v>
      </c>
      <c r="C64" s="178"/>
      <c r="D64" s="20"/>
      <c r="E64" s="20"/>
      <c r="F64" s="20"/>
      <c r="G64" s="20"/>
      <c r="K64" s="240"/>
      <c r="L64" s="240"/>
      <c r="M64" s="31" t="s">
        <v>105</v>
      </c>
      <c r="N64" s="43"/>
      <c r="O64" s="43"/>
      <c r="P64" s="43"/>
      <c r="Q64" s="43"/>
    </row>
    <row r="65" spans="2:17" x14ac:dyDescent="0.25">
      <c r="B65" s="20">
        <v>5</v>
      </c>
      <c r="C65" s="19"/>
      <c r="D65" s="20"/>
      <c r="E65" s="20"/>
      <c r="F65" s="20"/>
      <c r="G65" s="20"/>
      <c r="K65" s="240"/>
      <c r="L65" s="240"/>
      <c r="M65" s="31" t="s">
        <v>106</v>
      </c>
      <c r="N65" s="43"/>
      <c r="O65" s="43"/>
      <c r="P65" s="43"/>
      <c r="Q65" s="43"/>
    </row>
    <row r="66" spans="2:17" x14ac:dyDescent="0.25">
      <c r="B66" s="20">
        <v>6</v>
      </c>
      <c r="C66" s="19"/>
      <c r="D66" s="20"/>
      <c r="E66" s="20"/>
      <c r="F66" s="20"/>
      <c r="G66" s="20"/>
      <c r="K66" s="240"/>
      <c r="L66" s="240"/>
      <c r="M66" s="31" t="s">
        <v>107</v>
      </c>
      <c r="N66" s="43"/>
      <c r="O66" s="43"/>
      <c r="P66" s="43"/>
      <c r="Q66" s="43"/>
    </row>
    <row r="67" spans="2:17" x14ac:dyDescent="0.25">
      <c r="B67" s="20">
        <v>7</v>
      </c>
      <c r="C67" s="19"/>
      <c r="D67" s="20"/>
      <c r="E67" s="20"/>
      <c r="F67" s="20"/>
      <c r="G67" s="20"/>
      <c r="K67" s="240"/>
      <c r="L67" s="240"/>
      <c r="M67" s="31" t="s">
        <v>108</v>
      </c>
      <c r="N67" s="43"/>
      <c r="O67" s="43"/>
      <c r="P67" s="43"/>
      <c r="Q67" s="43"/>
    </row>
    <row r="68" spans="2:17" x14ac:dyDescent="0.25">
      <c r="B68" s="20">
        <f>+B67+1</f>
        <v>8</v>
      </c>
      <c r="C68" s="19"/>
      <c r="D68" s="20"/>
      <c r="E68" s="20"/>
      <c r="F68" s="20"/>
      <c r="G68" s="175"/>
      <c r="K68" s="240"/>
      <c r="L68" s="240"/>
      <c r="M68" s="31" t="s">
        <v>109</v>
      </c>
      <c r="N68" s="43"/>
      <c r="O68" s="43"/>
      <c r="P68" s="43"/>
      <c r="Q68" s="43"/>
    </row>
    <row r="69" spans="2:17" x14ac:dyDescent="0.25">
      <c r="B69" s="20"/>
      <c r="C69" s="19"/>
      <c r="D69" s="20"/>
      <c r="E69" s="20"/>
      <c r="F69" s="20"/>
      <c r="G69" s="175"/>
      <c r="K69" s="240"/>
      <c r="L69" s="240"/>
      <c r="M69" s="31" t="s">
        <v>110</v>
      </c>
      <c r="N69" s="43"/>
      <c r="O69" s="43"/>
      <c r="P69" s="43"/>
      <c r="Q69" s="43"/>
    </row>
    <row r="70" spans="2:17" x14ac:dyDescent="0.25">
      <c r="B70" s="20"/>
      <c r="C70" s="19" t="s">
        <v>16</v>
      </c>
      <c r="D70" s="20">
        <f>SUM(D60:D69)</f>
        <v>408</v>
      </c>
      <c r="E70" s="20"/>
      <c r="F70" s="20"/>
      <c r="G70" s="175"/>
      <c r="K70" s="240"/>
      <c r="L70" s="240"/>
      <c r="M70" s="31" t="s">
        <v>111</v>
      </c>
      <c r="N70" s="43"/>
      <c r="O70" s="43"/>
      <c r="P70" s="43"/>
      <c r="Q70" s="43"/>
    </row>
    <row r="71" spans="2:17" x14ac:dyDescent="0.25">
      <c r="B71" s="179"/>
      <c r="C71" s="180"/>
      <c r="D71" s="181"/>
      <c r="E71" s="181"/>
      <c r="F71" s="181"/>
      <c r="G71" s="175"/>
      <c r="K71" s="240"/>
      <c r="L71" s="240"/>
      <c r="M71" s="31" t="s">
        <v>112</v>
      </c>
      <c r="N71" s="43"/>
      <c r="O71" s="43"/>
      <c r="P71" s="43"/>
      <c r="Q71" s="43"/>
    </row>
    <row r="72" spans="2:17" ht="18.75" x14ac:dyDescent="0.25">
      <c r="B72" s="235" t="s">
        <v>30</v>
      </c>
      <c r="C72" s="236"/>
      <c r="D72" s="236"/>
      <c r="E72" s="236"/>
      <c r="F72" s="236"/>
      <c r="G72" s="237"/>
      <c r="K72" s="240" t="s">
        <v>113</v>
      </c>
      <c r="L72" s="240"/>
      <c r="M72" s="31" t="s">
        <v>40</v>
      </c>
      <c r="N72" s="43"/>
      <c r="O72" s="43"/>
      <c r="P72" s="43"/>
      <c r="Q72" s="43"/>
    </row>
    <row r="73" spans="2:17" ht="60" x14ac:dyDescent="0.25">
      <c r="B73" s="163" t="s">
        <v>10</v>
      </c>
      <c r="C73" s="163" t="s">
        <v>11</v>
      </c>
      <c r="D73" s="163" t="s">
        <v>12</v>
      </c>
      <c r="E73" s="13" t="s">
        <v>13</v>
      </c>
      <c r="F73" s="13" t="s">
        <v>14</v>
      </c>
      <c r="G73" s="163" t="s">
        <v>37</v>
      </c>
      <c r="K73" s="240"/>
      <c r="L73" s="240"/>
      <c r="M73" s="31" t="s">
        <v>43</v>
      </c>
      <c r="N73" s="43"/>
      <c r="O73" s="43"/>
      <c r="P73" s="43"/>
      <c r="Q73" s="43"/>
    </row>
    <row r="74" spans="2:17" x14ac:dyDescent="0.25">
      <c r="B74" s="20">
        <v>1</v>
      </c>
      <c r="C74" s="19">
        <v>44983</v>
      </c>
      <c r="D74" s="20">
        <v>274</v>
      </c>
      <c r="E74" s="20"/>
      <c r="F74" s="20"/>
      <c r="G74" s="20">
        <v>20002</v>
      </c>
      <c r="K74" s="240"/>
      <c r="L74" s="240"/>
      <c r="M74" s="31" t="s">
        <v>45</v>
      </c>
      <c r="N74" s="43"/>
      <c r="O74" s="43"/>
      <c r="P74" s="43"/>
      <c r="Q74" s="43"/>
    </row>
    <row r="75" spans="2:17" x14ac:dyDescent="0.25">
      <c r="B75" s="20"/>
      <c r="C75" s="19"/>
      <c r="D75" s="20"/>
      <c r="E75" s="20"/>
      <c r="F75" s="20"/>
      <c r="G75" s="20"/>
      <c r="K75" s="240"/>
      <c r="L75" s="240"/>
      <c r="M75" s="31" t="s">
        <v>48</v>
      </c>
      <c r="N75" s="43"/>
      <c r="O75" s="43"/>
      <c r="P75" s="43"/>
      <c r="Q75" s="43"/>
    </row>
    <row r="76" spans="2:17" x14ac:dyDescent="0.25">
      <c r="B76" s="20"/>
      <c r="C76" s="19"/>
      <c r="D76" s="20"/>
      <c r="E76" s="20"/>
      <c r="F76" s="20"/>
      <c r="G76" s="20"/>
      <c r="K76" s="240"/>
      <c r="L76" s="240"/>
      <c r="M76" s="31" t="s">
        <v>51</v>
      </c>
      <c r="N76" s="43"/>
      <c r="O76" s="43"/>
      <c r="P76" s="43"/>
      <c r="Q76" s="43"/>
    </row>
    <row r="77" spans="2:17" x14ac:dyDescent="0.25">
      <c r="B77" s="20"/>
      <c r="C77" s="19"/>
      <c r="D77" s="20"/>
      <c r="E77" s="20"/>
      <c r="F77" s="20"/>
      <c r="G77" s="20"/>
      <c r="K77" s="240"/>
      <c r="L77" s="240"/>
      <c r="M77" s="31" t="s">
        <v>52</v>
      </c>
      <c r="N77" s="11"/>
      <c r="O77" s="43"/>
      <c r="P77" s="43"/>
      <c r="Q77" s="43"/>
    </row>
    <row r="78" spans="2:17" x14ac:dyDescent="0.25">
      <c r="B78" s="20"/>
      <c r="C78" s="19"/>
      <c r="D78" s="20"/>
      <c r="E78" s="20"/>
      <c r="F78" s="20"/>
      <c r="G78" s="20"/>
      <c r="K78" s="240"/>
      <c r="L78" s="240"/>
      <c r="M78" s="31" t="s">
        <v>53</v>
      </c>
      <c r="N78" s="11"/>
      <c r="O78" s="43"/>
      <c r="P78" s="43"/>
      <c r="Q78" s="43"/>
    </row>
    <row r="79" spans="2:17" x14ac:dyDescent="0.25">
      <c r="B79" s="20"/>
      <c r="C79" s="19"/>
      <c r="D79" s="20"/>
      <c r="E79" s="20"/>
      <c r="F79" s="20"/>
      <c r="G79" s="20"/>
      <c r="K79" s="240"/>
      <c r="L79" s="240"/>
      <c r="M79" s="31" t="s">
        <v>54</v>
      </c>
      <c r="N79" s="43"/>
      <c r="O79" s="43"/>
      <c r="P79" s="43"/>
      <c r="Q79" s="43"/>
    </row>
    <row r="80" spans="2:17" x14ac:dyDescent="0.25">
      <c r="B80" s="20"/>
      <c r="C80" s="19"/>
      <c r="D80" s="20"/>
      <c r="E80" s="20"/>
      <c r="F80" s="20"/>
      <c r="G80" s="20"/>
      <c r="K80" s="240"/>
      <c r="L80" s="240"/>
      <c r="M80" s="31" t="s">
        <v>55</v>
      </c>
      <c r="N80" s="43"/>
      <c r="O80" s="43"/>
      <c r="P80" s="43"/>
      <c r="Q80" s="43"/>
    </row>
    <row r="81" spans="2:17" x14ac:dyDescent="0.25">
      <c r="B81" s="20"/>
      <c r="C81" s="19" t="s">
        <v>16</v>
      </c>
      <c r="D81" s="20">
        <f>+SUM(D74:D80)</f>
        <v>274</v>
      </c>
      <c r="E81" s="20"/>
      <c r="F81" s="20"/>
      <c r="G81" s="20"/>
      <c r="K81" s="240" t="s">
        <v>114</v>
      </c>
      <c r="L81" s="240"/>
      <c r="M81" s="31" t="s">
        <v>115</v>
      </c>
      <c r="N81" s="166"/>
      <c r="O81" s="43"/>
      <c r="P81" s="43"/>
      <c r="Q81" s="43"/>
    </row>
    <row r="82" spans="2:17" ht="18.75" x14ac:dyDescent="0.25">
      <c r="B82" s="235" t="s">
        <v>31</v>
      </c>
      <c r="C82" s="236"/>
      <c r="D82" s="236"/>
      <c r="E82" s="236"/>
      <c r="F82" s="236"/>
      <c r="G82" s="237"/>
      <c r="K82" s="240"/>
      <c r="L82" s="240"/>
      <c r="M82" s="31" t="s">
        <v>118</v>
      </c>
      <c r="N82" s="11"/>
      <c r="O82" s="43"/>
      <c r="P82" s="43"/>
      <c r="Q82" s="43"/>
    </row>
    <row r="83" spans="2:17" ht="60" x14ac:dyDescent="0.25">
      <c r="B83" s="163" t="s">
        <v>10</v>
      </c>
      <c r="C83" s="163" t="s">
        <v>11</v>
      </c>
      <c r="D83" s="163" t="s">
        <v>12</v>
      </c>
      <c r="E83" s="13" t="s">
        <v>13</v>
      </c>
      <c r="F83" s="13" t="s">
        <v>14</v>
      </c>
      <c r="G83" s="163" t="s">
        <v>37</v>
      </c>
      <c r="K83" s="240"/>
      <c r="L83" s="240"/>
      <c r="M83" s="31" t="s">
        <v>121</v>
      </c>
      <c r="N83" s="11"/>
      <c r="O83" s="43"/>
      <c r="P83" s="43"/>
      <c r="Q83" s="43"/>
    </row>
    <row r="84" spans="2:17" x14ac:dyDescent="0.25">
      <c r="B84" s="20">
        <v>1</v>
      </c>
      <c r="C84" s="19">
        <v>44983</v>
      </c>
      <c r="D84" s="20">
        <v>192</v>
      </c>
      <c r="E84" s="20"/>
      <c r="F84" s="20"/>
      <c r="G84" s="20">
        <v>20002</v>
      </c>
      <c r="K84" s="240"/>
      <c r="L84" s="240"/>
      <c r="M84" s="31" t="s">
        <v>124</v>
      </c>
      <c r="N84" s="11"/>
      <c r="O84" s="43"/>
      <c r="P84" s="43"/>
      <c r="Q84" s="43"/>
    </row>
    <row r="85" spans="2:17" x14ac:dyDescent="0.25">
      <c r="B85" s="20"/>
      <c r="C85" s="19"/>
      <c r="D85" s="20"/>
      <c r="E85" s="20"/>
      <c r="F85" s="20"/>
      <c r="G85" s="20"/>
      <c r="K85" s="240"/>
      <c r="L85" s="240"/>
      <c r="M85" s="31" t="s">
        <v>126</v>
      </c>
      <c r="N85" s="11"/>
      <c r="O85" s="43"/>
      <c r="P85" s="43"/>
      <c r="Q85" s="43"/>
    </row>
    <row r="86" spans="2:17" x14ac:dyDescent="0.25">
      <c r="B86" s="20"/>
      <c r="C86" s="19"/>
      <c r="D86" s="20"/>
      <c r="E86" s="20"/>
      <c r="F86" s="20"/>
      <c r="G86" s="20"/>
      <c r="K86" s="240"/>
      <c r="L86" s="240"/>
      <c r="M86" s="31" t="s">
        <v>129</v>
      </c>
      <c r="N86" s="11"/>
      <c r="O86" s="43"/>
      <c r="P86" s="43"/>
      <c r="Q86" s="43"/>
    </row>
    <row r="87" spans="2:17" x14ac:dyDescent="0.25">
      <c r="B87" s="20"/>
      <c r="C87" s="19"/>
      <c r="D87" s="20"/>
      <c r="E87" s="20"/>
      <c r="F87" s="20"/>
      <c r="G87" s="20"/>
      <c r="K87" s="240"/>
      <c r="L87" s="240"/>
      <c r="M87" s="31" t="s">
        <v>132</v>
      </c>
      <c r="N87" s="43"/>
      <c r="O87" s="43"/>
      <c r="P87" s="43"/>
      <c r="Q87" s="43"/>
    </row>
    <row r="88" spans="2:17" x14ac:dyDescent="0.25">
      <c r="B88" s="20"/>
      <c r="C88" s="19"/>
      <c r="D88" s="20"/>
      <c r="E88" s="20"/>
      <c r="F88" s="20"/>
      <c r="G88" s="20"/>
      <c r="K88" s="240"/>
      <c r="L88" s="240"/>
      <c r="M88" s="31" t="s">
        <v>133</v>
      </c>
      <c r="N88" s="43"/>
      <c r="O88" s="43"/>
      <c r="P88" s="43"/>
      <c r="Q88" s="43"/>
    </row>
    <row r="89" spans="2:17" x14ac:dyDescent="0.25">
      <c r="B89" s="20"/>
      <c r="C89" s="19"/>
      <c r="D89" s="20"/>
      <c r="E89" s="20"/>
      <c r="F89" s="20"/>
      <c r="G89" s="20"/>
      <c r="K89" s="240"/>
      <c r="L89" s="240"/>
      <c r="M89" s="31" t="s">
        <v>134</v>
      </c>
      <c r="N89" s="43"/>
      <c r="O89" s="43"/>
      <c r="P89" s="43"/>
      <c r="Q89" s="43"/>
    </row>
    <row r="90" spans="2:17" x14ac:dyDescent="0.25">
      <c r="B90" s="20"/>
      <c r="C90" s="19"/>
      <c r="D90" s="20"/>
      <c r="E90" s="20"/>
      <c r="F90" s="20"/>
      <c r="G90" s="20"/>
      <c r="K90" s="240"/>
      <c r="L90" s="240"/>
      <c r="M90" s="31" t="s">
        <v>136</v>
      </c>
      <c r="N90" s="43"/>
      <c r="O90" s="43"/>
      <c r="P90" s="43"/>
      <c r="Q90" s="43"/>
    </row>
    <row r="91" spans="2:17" x14ac:dyDescent="0.25">
      <c r="B91" s="20"/>
      <c r="C91" s="19" t="s">
        <v>16</v>
      </c>
      <c r="D91" s="11">
        <f>+SUM(D84:D90)</f>
        <v>192</v>
      </c>
      <c r="E91" s="20"/>
      <c r="F91" s="20"/>
      <c r="G91" s="20"/>
      <c r="K91" s="240"/>
      <c r="L91" s="240"/>
      <c r="M91" s="31" t="s">
        <v>82</v>
      </c>
      <c r="N91" s="43"/>
      <c r="O91" s="43"/>
      <c r="P91" s="43"/>
      <c r="Q91" s="43"/>
    </row>
    <row r="92" spans="2:17" x14ac:dyDescent="0.25">
      <c r="K92" s="240"/>
      <c r="L92" s="240"/>
      <c r="M92" s="31" t="s">
        <v>85</v>
      </c>
      <c r="N92" s="43"/>
      <c r="O92" s="43"/>
      <c r="P92" s="43"/>
      <c r="Q92" s="43"/>
    </row>
    <row r="93" spans="2:17" x14ac:dyDescent="0.25">
      <c r="K93" s="240"/>
      <c r="L93" s="240"/>
      <c r="M93" s="31" t="s">
        <v>88</v>
      </c>
      <c r="N93" s="43"/>
      <c r="O93" s="43"/>
      <c r="P93" s="43"/>
      <c r="Q93" s="43"/>
    </row>
    <row r="94" spans="2:17" x14ac:dyDescent="0.25">
      <c r="K94" s="240"/>
      <c r="L94" s="240"/>
      <c r="M94" s="31" t="s">
        <v>90</v>
      </c>
      <c r="N94" s="43"/>
      <c r="O94" s="43"/>
      <c r="P94" s="43"/>
      <c r="Q94" s="43"/>
    </row>
    <row r="95" spans="2:17" x14ac:dyDescent="0.25">
      <c r="K95" s="240"/>
      <c r="L95" s="240"/>
      <c r="M95" s="31" t="s">
        <v>137</v>
      </c>
      <c r="N95" s="43"/>
      <c r="O95" s="43"/>
      <c r="P95" s="43"/>
      <c r="Q95" s="43"/>
    </row>
    <row r="96" spans="2:17" x14ac:dyDescent="0.25">
      <c r="K96" s="240"/>
      <c r="L96" s="240"/>
      <c r="M96" s="31" t="s">
        <v>94</v>
      </c>
      <c r="N96" s="43"/>
      <c r="O96" s="43"/>
      <c r="P96" s="43"/>
      <c r="Q96" s="43"/>
    </row>
    <row r="97" spans="11:17" x14ac:dyDescent="0.25">
      <c r="K97" s="240"/>
      <c r="L97" s="240"/>
      <c r="M97" s="31" t="s">
        <v>95</v>
      </c>
      <c r="N97" s="43"/>
      <c r="O97" s="43"/>
      <c r="P97" s="43"/>
      <c r="Q97" s="43"/>
    </row>
    <row r="98" spans="11:17" x14ac:dyDescent="0.25">
      <c r="K98" s="240"/>
      <c r="L98" s="240"/>
      <c r="M98" s="31" t="s">
        <v>96</v>
      </c>
      <c r="N98" s="43"/>
      <c r="O98" s="43"/>
      <c r="P98" s="43"/>
      <c r="Q98" s="43"/>
    </row>
    <row r="99" spans="11:17" x14ac:dyDescent="0.25">
      <c r="K99" s="240"/>
      <c r="L99" s="240"/>
      <c r="M99" s="31" t="s">
        <v>139</v>
      </c>
      <c r="N99" s="43"/>
      <c r="O99" s="43"/>
      <c r="P99" s="43"/>
      <c r="Q99" s="43"/>
    </row>
    <row r="100" spans="11:17" x14ac:dyDescent="0.25">
      <c r="K100" s="240"/>
      <c r="L100" s="240"/>
      <c r="M100" s="31" t="s">
        <v>140</v>
      </c>
      <c r="N100" s="43"/>
      <c r="O100" s="43"/>
      <c r="P100" s="43"/>
      <c r="Q100" s="43"/>
    </row>
    <row r="101" spans="11:17" x14ac:dyDescent="0.25">
      <c r="K101" s="240"/>
      <c r="L101" s="240"/>
      <c r="M101" s="31" t="s">
        <v>141</v>
      </c>
      <c r="N101" s="43"/>
      <c r="O101" s="43"/>
      <c r="P101" s="43"/>
      <c r="Q101" s="43"/>
    </row>
    <row r="102" spans="11:17" x14ac:dyDescent="0.25">
      <c r="K102" s="240"/>
      <c r="L102" s="240"/>
      <c r="M102" s="31" t="s">
        <v>142</v>
      </c>
      <c r="N102" s="43"/>
      <c r="O102" s="43"/>
      <c r="P102" s="43"/>
      <c r="Q102" s="43"/>
    </row>
    <row r="103" spans="11:17" x14ac:dyDescent="0.25">
      <c r="K103" s="240"/>
      <c r="L103" s="240"/>
      <c r="M103" s="31" t="s">
        <v>143</v>
      </c>
      <c r="N103" s="43"/>
      <c r="O103" s="43"/>
      <c r="P103" s="43"/>
      <c r="Q103" s="43"/>
    </row>
    <row r="104" spans="11:17" x14ac:dyDescent="0.25">
      <c r="K104" s="240"/>
      <c r="L104" s="240"/>
      <c r="M104" s="31" t="s">
        <v>144</v>
      </c>
      <c r="N104" s="43"/>
      <c r="O104" s="43"/>
      <c r="P104" s="43"/>
      <c r="Q104" s="43"/>
    </row>
    <row r="105" spans="11:17" x14ac:dyDescent="0.25">
      <c r="K105" s="240"/>
      <c r="L105" s="240"/>
      <c r="M105" s="31" t="s">
        <v>145</v>
      </c>
      <c r="N105" s="43"/>
      <c r="O105" s="43"/>
      <c r="P105" s="43"/>
      <c r="Q105" s="43"/>
    </row>
    <row r="106" spans="11:17" x14ac:dyDescent="0.25">
      <c r="K106" s="240"/>
      <c r="L106" s="240"/>
      <c r="M106" s="31" t="s">
        <v>146</v>
      </c>
      <c r="N106" s="43"/>
      <c r="O106" s="43"/>
      <c r="P106" s="43"/>
      <c r="Q106" s="43"/>
    </row>
    <row r="107" spans="11:17" x14ac:dyDescent="0.25">
      <c r="K107" s="240"/>
      <c r="L107" s="240"/>
      <c r="M107" s="31" t="s">
        <v>147</v>
      </c>
      <c r="N107" s="43"/>
      <c r="O107" s="43"/>
      <c r="P107" s="43"/>
      <c r="Q107" s="43"/>
    </row>
    <row r="108" spans="11:17" x14ac:dyDescent="0.25">
      <c r="K108" s="240"/>
      <c r="L108" s="240"/>
      <c r="M108" s="31" t="s">
        <v>148</v>
      </c>
      <c r="N108" s="43"/>
      <c r="O108" s="43"/>
      <c r="P108" s="43"/>
      <c r="Q108" s="43"/>
    </row>
    <row r="109" spans="11:17" x14ac:dyDescent="0.25">
      <c r="K109" s="240"/>
      <c r="L109" s="240"/>
      <c r="M109" s="31" t="s">
        <v>149</v>
      </c>
      <c r="N109" s="43"/>
      <c r="O109" s="43"/>
      <c r="P109" s="43"/>
      <c r="Q109" s="43"/>
    </row>
    <row r="110" spans="11:17" x14ac:dyDescent="0.25">
      <c r="K110" s="240"/>
      <c r="L110" s="240"/>
      <c r="M110" s="31" t="s">
        <v>150</v>
      </c>
      <c r="N110" s="43"/>
      <c r="O110" s="43"/>
      <c r="P110" s="43"/>
      <c r="Q110" s="43"/>
    </row>
    <row r="111" spans="11:17" x14ac:dyDescent="0.25">
      <c r="K111" s="240"/>
      <c r="L111" s="240"/>
      <c r="M111" s="31" t="s">
        <v>151</v>
      </c>
      <c r="N111" s="43"/>
      <c r="O111" s="43"/>
      <c r="P111" s="43"/>
      <c r="Q111" s="43"/>
    </row>
    <row r="112" spans="11:17" x14ac:dyDescent="0.25">
      <c r="K112" s="240"/>
      <c r="L112" s="240"/>
      <c r="M112" s="31" t="s">
        <v>152</v>
      </c>
      <c r="N112" s="43"/>
      <c r="O112" s="43"/>
      <c r="P112" s="43"/>
      <c r="Q112" s="43"/>
    </row>
    <row r="113" spans="11:17" x14ac:dyDescent="0.25">
      <c r="K113" s="240"/>
      <c r="L113" s="240"/>
      <c r="M113" s="31" t="s">
        <v>153</v>
      </c>
      <c r="N113" s="43"/>
      <c r="O113" s="43"/>
      <c r="P113" s="43"/>
      <c r="Q113" s="43"/>
    </row>
    <row r="114" spans="11:17" x14ac:dyDescent="0.25">
      <c r="K114" s="240"/>
      <c r="L114" s="240"/>
      <c r="M114" s="31" t="s">
        <v>154</v>
      </c>
      <c r="N114" s="43"/>
      <c r="O114" s="43"/>
      <c r="P114" s="43"/>
      <c r="Q114" s="43"/>
    </row>
    <row r="115" spans="11:17" x14ac:dyDescent="0.25">
      <c r="K115" s="240" t="s">
        <v>155</v>
      </c>
      <c r="L115" s="240"/>
      <c r="M115" s="31" t="s">
        <v>40</v>
      </c>
      <c r="N115" s="43"/>
      <c r="O115" s="43"/>
      <c r="P115" s="43"/>
      <c r="Q115" s="43"/>
    </row>
    <row r="116" spans="11:17" x14ac:dyDescent="0.25">
      <c r="K116" s="240"/>
      <c r="L116" s="240"/>
      <c r="M116" s="31" t="s">
        <v>43</v>
      </c>
      <c r="N116" s="43"/>
      <c r="O116" s="43"/>
      <c r="P116" s="43"/>
      <c r="Q116" s="43"/>
    </row>
    <row r="117" spans="11:17" x14ac:dyDescent="0.25">
      <c r="K117" s="240"/>
      <c r="L117" s="240"/>
      <c r="M117" s="31" t="s">
        <v>45</v>
      </c>
      <c r="N117" s="43"/>
      <c r="O117" s="43"/>
      <c r="P117" s="43"/>
      <c r="Q117" s="43"/>
    </row>
    <row r="118" spans="11:17" x14ac:dyDescent="0.25">
      <c r="K118" s="240"/>
      <c r="L118" s="240"/>
      <c r="M118" s="31" t="s">
        <v>48</v>
      </c>
      <c r="N118" s="43"/>
      <c r="O118" s="43"/>
      <c r="P118" s="43"/>
      <c r="Q118" s="43"/>
    </row>
    <row r="119" spans="11:17" x14ac:dyDescent="0.25">
      <c r="K119" s="240"/>
      <c r="L119" s="240"/>
      <c r="M119" s="31" t="s">
        <v>51</v>
      </c>
      <c r="N119" s="43"/>
      <c r="O119" s="43"/>
      <c r="P119" s="43"/>
      <c r="Q119" s="43"/>
    </row>
    <row r="120" spans="11:17" x14ac:dyDescent="0.25">
      <c r="K120" s="240"/>
      <c r="L120" s="240"/>
      <c r="M120" s="31" t="s">
        <v>52</v>
      </c>
      <c r="N120" s="43"/>
      <c r="O120" s="43"/>
      <c r="P120" s="43"/>
      <c r="Q120" s="43"/>
    </row>
    <row r="121" spans="11:17" x14ac:dyDescent="0.25">
      <c r="K121" s="240"/>
      <c r="L121" s="240"/>
      <c r="M121" s="31" t="s">
        <v>53</v>
      </c>
      <c r="N121" s="43"/>
      <c r="O121" s="43"/>
      <c r="P121" s="43"/>
      <c r="Q121" s="43"/>
    </row>
    <row r="122" spans="11:17" x14ac:dyDescent="0.25">
      <c r="K122" s="240" t="s">
        <v>159</v>
      </c>
      <c r="L122" s="240" t="s">
        <v>40</v>
      </c>
      <c r="M122" s="31" t="s">
        <v>160</v>
      </c>
      <c r="N122" s="43"/>
      <c r="O122" s="43"/>
      <c r="P122" s="43"/>
      <c r="Q122" s="43"/>
    </row>
    <row r="123" spans="11:17" x14ac:dyDescent="0.25">
      <c r="K123" s="240"/>
      <c r="L123" s="240"/>
      <c r="M123" s="31" t="s">
        <v>161</v>
      </c>
      <c r="N123" s="43"/>
      <c r="O123" s="43"/>
      <c r="P123" s="43"/>
      <c r="Q123" s="43"/>
    </row>
    <row r="124" spans="11:17" x14ac:dyDescent="0.25">
      <c r="K124" s="240"/>
      <c r="L124" s="240" t="s">
        <v>43</v>
      </c>
      <c r="M124" s="31" t="s">
        <v>160</v>
      </c>
      <c r="N124" s="43"/>
      <c r="O124" s="43"/>
      <c r="P124" s="43"/>
      <c r="Q124" s="43"/>
    </row>
    <row r="125" spans="11:17" x14ac:dyDescent="0.25">
      <c r="K125" s="240"/>
      <c r="L125" s="240"/>
      <c r="M125" s="31" t="s">
        <v>161</v>
      </c>
      <c r="N125" s="43"/>
      <c r="O125" s="43"/>
      <c r="P125" s="43"/>
      <c r="Q125" s="43"/>
    </row>
    <row r="126" spans="11:17" x14ac:dyDescent="0.25">
      <c r="K126" s="240"/>
      <c r="L126" s="240" t="s">
        <v>45</v>
      </c>
      <c r="M126" s="31" t="s">
        <v>160</v>
      </c>
      <c r="N126" s="43"/>
      <c r="O126" s="43"/>
      <c r="P126" s="43"/>
      <c r="Q126" s="43"/>
    </row>
    <row r="127" spans="11:17" x14ac:dyDescent="0.25">
      <c r="K127" s="240"/>
      <c r="L127" s="240"/>
      <c r="M127" s="31" t="s">
        <v>161</v>
      </c>
      <c r="N127" s="43"/>
      <c r="O127" s="43"/>
      <c r="P127" s="43"/>
      <c r="Q127" s="43"/>
    </row>
    <row r="128" spans="11:17" x14ac:dyDescent="0.25">
      <c r="K128" s="240"/>
      <c r="L128" s="240" t="s">
        <v>48</v>
      </c>
      <c r="M128" s="31" t="s">
        <v>160</v>
      </c>
      <c r="N128" s="43"/>
      <c r="O128" s="43"/>
      <c r="P128" s="43"/>
      <c r="Q128" s="43"/>
    </row>
    <row r="129" spans="11:17" x14ac:dyDescent="0.25">
      <c r="K129" s="240"/>
      <c r="L129" s="240"/>
      <c r="M129" s="31" t="s">
        <v>161</v>
      </c>
      <c r="N129" s="43"/>
      <c r="O129" s="43"/>
      <c r="P129" s="43"/>
      <c r="Q129" s="43"/>
    </row>
    <row r="130" spans="11:17" x14ac:dyDescent="0.25">
      <c r="K130" s="240"/>
      <c r="L130" s="240" t="s">
        <v>51</v>
      </c>
      <c r="M130" s="31" t="s">
        <v>160</v>
      </c>
      <c r="N130" s="43"/>
      <c r="O130" s="43"/>
      <c r="P130" s="43"/>
      <c r="Q130" s="43"/>
    </row>
    <row r="131" spans="11:17" x14ac:dyDescent="0.25">
      <c r="K131" s="240"/>
      <c r="L131" s="240"/>
      <c r="M131" s="31" t="s">
        <v>161</v>
      </c>
      <c r="N131" s="43"/>
      <c r="O131" s="43"/>
      <c r="P131" s="43"/>
      <c r="Q131" s="43"/>
    </row>
    <row r="132" spans="11:17" x14ac:dyDescent="0.25">
      <c r="K132" s="240"/>
      <c r="L132" s="240" t="s">
        <v>52</v>
      </c>
      <c r="M132" s="31" t="s">
        <v>160</v>
      </c>
      <c r="N132" s="43"/>
      <c r="O132" s="43"/>
      <c r="P132" s="43"/>
      <c r="Q132" s="43"/>
    </row>
    <row r="133" spans="11:17" x14ac:dyDescent="0.25">
      <c r="K133" s="240"/>
      <c r="L133" s="240"/>
      <c r="M133" s="31" t="s">
        <v>161</v>
      </c>
      <c r="N133" s="43"/>
      <c r="O133" s="43"/>
      <c r="P133" s="43"/>
      <c r="Q133" s="43"/>
    </row>
    <row r="134" spans="11:17" x14ac:dyDescent="0.25">
      <c r="K134" s="240"/>
      <c r="L134" s="240" t="s">
        <v>53</v>
      </c>
      <c r="M134" s="31" t="s">
        <v>160</v>
      </c>
      <c r="N134" s="43"/>
      <c r="O134" s="43"/>
      <c r="P134" s="43"/>
      <c r="Q134" s="43"/>
    </row>
    <row r="135" spans="11:17" x14ac:dyDescent="0.25">
      <c r="K135" s="240"/>
      <c r="L135" s="240"/>
      <c r="M135" s="31" t="s">
        <v>161</v>
      </c>
      <c r="N135" s="43"/>
      <c r="O135" s="43"/>
      <c r="P135" s="43"/>
      <c r="Q135" s="43"/>
    </row>
    <row r="136" spans="11:17" x14ac:dyDescent="0.25">
      <c r="K136" s="240"/>
      <c r="L136" s="240" t="s">
        <v>54</v>
      </c>
      <c r="M136" s="31" t="s">
        <v>160</v>
      </c>
      <c r="N136" s="43"/>
      <c r="O136" s="43"/>
      <c r="P136" s="43"/>
      <c r="Q136" s="43"/>
    </row>
    <row r="137" spans="11:17" x14ac:dyDescent="0.25">
      <c r="K137" s="240"/>
      <c r="L137" s="240"/>
      <c r="M137" s="31" t="s">
        <v>161</v>
      </c>
      <c r="N137" s="43"/>
      <c r="O137" s="43"/>
      <c r="P137" s="43"/>
      <c r="Q137" s="43"/>
    </row>
    <row r="138" spans="11:17" x14ac:dyDescent="0.25">
      <c r="K138" s="240"/>
      <c r="L138" s="240" t="s">
        <v>55</v>
      </c>
      <c r="M138" s="31" t="s">
        <v>160</v>
      </c>
      <c r="N138" s="43"/>
      <c r="O138" s="43"/>
      <c r="P138" s="43"/>
      <c r="Q138" s="43"/>
    </row>
    <row r="139" spans="11:17" x14ac:dyDescent="0.25">
      <c r="K139" s="240"/>
      <c r="L139" s="240"/>
      <c r="M139" s="31" t="s">
        <v>161</v>
      </c>
      <c r="N139" s="43"/>
      <c r="O139" s="43"/>
      <c r="P139" s="43"/>
      <c r="Q139" s="43"/>
    </row>
    <row r="140" spans="11:17" x14ac:dyDescent="0.25">
      <c r="K140" s="240" t="s">
        <v>164</v>
      </c>
      <c r="L140" s="240"/>
      <c r="M140" s="31" t="s">
        <v>165</v>
      </c>
      <c r="N140" s="43"/>
      <c r="O140" s="43"/>
      <c r="P140" s="43"/>
      <c r="Q140" s="43"/>
    </row>
    <row r="141" spans="11:17" x14ac:dyDescent="0.25">
      <c r="K141" s="240"/>
      <c r="L141" s="240"/>
      <c r="M141" s="31" t="s">
        <v>40</v>
      </c>
      <c r="N141" s="43"/>
      <c r="O141" s="43"/>
      <c r="P141" s="43"/>
      <c r="Q141" s="43"/>
    </row>
    <row r="142" spans="11:17" x14ac:dyDescent="0.25">
      <c r="K142" s="240"/>
      <c r="L142" s="240"/>
      <c r="M142" s="31" t="s">
        <v>43</v>
      </c>
      <c r="N142" s="43"/>
      <c r="O142" s="43"/>
      <c r="P142" s="43"/>
      <c r="Q142" s="43"/>
    </row>
    <row r="143" spans="11:17" x14ac:dyDescent="0.25">
      <c r="K143" s="240"/>
      <c r="L143" s="240"/>
      <c r="M143" s="31" t="s">
        <v>45</v>
      </c>
      <c r="N143" s="43"/>
      <c r="O143" s="43"/>
      <c r="P143" s="43"/>
      <c r="Q143" s="43"/>
    </row>
    <row r="144" spans="11:17" x14ac:dyDescent="0.25">
      <c r="K144" s="240"/>
      <c r="L144" s="240"/>
      <c r="M144" s="31" t="s">
        <v>48</v>
      </c>
      <c r="N144" s="43"/>
      <c r="O144" s="43"/>
      <c r="P144" s="43"/>
      <c r="Q144" s="43"/>
    </row>
    <row r="145" spans="11:17" x14ac:dyDescent="0.25">
      <c r="K145" s="240"/>
      <c r="L145" s="240"/>
      <c r="M145" s="31" t="s">
        <v>51</v>
      </c>
      <c r="N145" s="43"/>
      <c r="O145" s="43"/>
      <c r="P145" s="43"/>
      <c r="Q145" s="43"/>
    </row>
    <row r="146" spans="11:17" x14ac:dyDescent="0.25">
      <c r="K146" s="240"/>
      <c r="L146" s="240"/>
      <c r="M146" s="31" t="s">
        <v>52</v>
      </c>
      <c r="N146" s="43"/>
      <c r="O146" s="43"/>
      <c r="P146" s="43"/>
      <c r="Q146" s="43"/>
    </row>
    <row r="147" spans="11:17" x14ac:dyDescent="0.25">
      <c r="K147" s="240"/>
      <c r="L147" s="240"/>
      <c r="M147" s="31" t="s">
        <v>53</v>
      </c>
      <c r="N147" s="43"/>
      <c r="O147" s="43"/>
      <c r="P147" s="43"/>
      <c r="Q147" s="43"/>
    </row>
    <row r="148" spans="11:17" x14ac:dyDescent="0.25">
      <c r="K148" s="240"/>
      <c r="L148" s="240"/>
      <c r="M148" s="31" t="s">
        <v>54</v>
      </c>
      <c r="N148" s="43"/>
      <c r="O148" s="43"/>
      <c r="P148" s="43"/>
      <c r="Q148" s="43"/>
    </row>
    <row r="149" spans="11:17" x14ac:dyDescent="0.25">
      <c r="K149" s="240" t="s">
        <v>166</v>
      </c>
      <c r="L149" s="240"/>
      <c r="M149" s="31" t="s">
        <v>165</v>
      </c>
      <c r="N149" s="43"/>
      <c r="O149" s="43"/>
      <c r="P149" s="43"/>
      <c r="Q149" s="43"/>
    </row>
    <row r="150" spans="11:17" x14ac:dyDescent="0.25">
      <c r="K150" s="240"/>
      <c r="L150" s="240"/>
      <c r="M150" s="31" t="s">
        <v>40</v>
      </c>
      <c r="N150" s="43"/>
      <c r="O150" s="43"/>
      <c r="P150" s="43"/>
      <c r="Q150" s="43"/>
    </row>
    <row r="151" spans="11:17" x14ac:dyDescent="0.25">
      <c r="K151" s="240"/>
      <c r="L151" s="240"/>
      <c r="M151" s="31" t="s">
        <v>43</v>
      </c>
      <c r="N151" s="43"/>
      <c r="O151" s="43"/>
      <c r="P151" s="43"/>
      <c r="Q151" s="43"/>
    </row>
    <row r="152" spans="11:17" x14ac:dyDescent="0.25">
      <c r="K152" s="240"/>
      <c r="L152" s="240"/>
      <c r="M152" s="31" t="s">
        <v>45</v>
      </c>
      <c r="N152" s="43"/>
      <c r="O152" s="43"/>
      <c r="P152" s="43"/>
      <c r="Q152" s="43"/>
    </row>
    <row r="153" spans="11:17" x14ac:dyDescent="0.25">
      <c r="K153" s="240"/>
      <c r="L153" s="240"/>
      <c r="M153" s="31" t="s">
        <v>48</v>
      </c>
      <c r="N153" s="43"/>
      <c r="O153" s="43"/>
      <c r="P153" s="43"/>
      <c r="Q153" s="43"/>
    </row>
    <row r="154" spans="11:17" x14ac:dyDescent="0.25">
      <c r="K154" s="240"/>
      <c r="L154" s="240"/>
      <c r="M154" s="31" t="s">
        <v>51</v>
      </c>
      <c r="N154" s="43"/>
      <c r="O154" s="43"/>
      <c r="P154" s="43"/>
      <c r="Q154" s="43"/>
    </row>
    <row r="155" spans="11:17" x14ac:dyDescent="0.25">
      <c r="K155" s="240"/>
      <c r="L155" s="240"/>
      <c r="M155" s="31" t="s">
        <v>52</v>
      </c>
      <c r="N155" s="43"/>
      <c r="O155" s="43"/>
      <c r="P155" s="43"/>
      <c r="Q155" s="43"/>
    </row>
    <row r="156" spans="11:17" x14ac:dyDescent="0.25">
      <c r="K156" s="240"/>
      <c r="L156" s="240"/>
      <c r="M156" s="31" t="s">
        <v>53</v>
      </c>
      <c r="N156" s="43"/>
      <c r="O156" s="43"/>
      <c r="P156" s="43"/>
      <c r="Q156" s="43"/>
    </row>
    <row r="157" spans="11:17" x14ac:dyDescent="0.25">
      <c r="K157" s="240"/>
      <c r="L157" s="240"/>
      <c r="M157" s="31" t="s">
        <v>54</v>
      </c>
      <c r="N157" s="43"/>
      <c r="O157" s="43"/>
      <c r="P157" s="43"/>
      <c r="Q157" s="43"/>
    </row>
    <row r="158" spans="11:17" x14ac:dyDescent="0.25">
      <c r="K158" s="241" t="s">
        <v>167</v>
      </c>
      <c r="L158" s="241"/>
      <c r="M158" s="37" t="s">
        <v>40</v>
      </c>
      <c r="N158" s="43"/>
      <c r="O158" s="43"/>
      <c r="P158" s="43"/>
      <c r="Q158" s="43"/>
    </row>
    <row r="159" spans="11:17" x14ac:dyDescent="0.25">
      <c r="K159" s="241"/>
      <c r="L159" s="241"/>
      <c r="M159" s="37" t="s">
        <v>43</v>
      </c>
      <c r="N159" s="43"/>
      <c r="O159" s="43"/>
      <c r="P159" s="43"/>
      <c r="Q159" s="43"/>
    </row>
    <row r="160" spans="11:17" x14ac:dyDescent="0.25">
      <c r="K160" s="241"/>
      <c r="L160" s="241"/>
      <c r="M160" s="37" t="s">
        <v>45</v>
      </c>
      <c r="N160" s="43"/>
      <c r="O160" s="43"/>
      <c r="P160" s="43"/>
      <c r="Q160" s="43"/>
    </row>
    <row r="161" spans="11:17" x14ac:dyDescent="0.25">
      <c r="K161" s="241"/>
      <c r="L161" s="241"/>
      <c r="M161" s="37" t="s">
        <v>48</v>
      </c>
      <c r="N161" s="43"/>
      <c r="O161" s="43"/>
      <c r="P161" s="43"/>
      <c r="Q161" s="43"/>
    </row>
    <row r="162" spans="11:17" x14ac:dyDescent="0.25">
      <c r="K162" s="241"/>
      <c r="L162" s="241"/>
      <c r="M162" s="37" t="s">
        <v>51</v>
      </c>
      <c r="N162" s="43"/>
      <c r="O162" s="43"/>
      <c r="P162" s="43"/>
      <c r="Q162" s="43"/>
    </row>
    <row r="163" spans="11:17" x14ac:dyDescent="0.25">
      <c r="K163" s="241"/>
      <c r="L163" s="241"/>
      <c r="M163" s="37" t="s">
        <v>52</v>
      </c>
      <c r="N163" s="43"/>
      <c r="O163" s="43"/>
      <c r="P163" s="43"/>
      <c r="Q163" s="43"/>
    </row>
    <row r="164" spans="11:17" x14ac:dyDescent="0.25">
      <c r="K164" s="241"/>
      <c r="L164" s="241"/>
      <c r="M164" s="37" t="s">
        <v>53</v>
      </c>
      <c r="N164" s="43"/>
      <c r="O164" s="43"/>
      <c r="P164" s="43"/>
      <c r="Q164" s="43"/>
    </row>
    <row r="165" spans="11:17" x14ac:dyDescent="0.25">
      <c r="K165" s="241"/>
      <c r="L165" s="241"/>
      <c r="M165" s="37" t="s">
        <v>54</v>
      </c>
      <c r="N165" s="43"/>
      <c r="O165" s="43"/>
      <c r="P165" s="43"/>
      <c r="Q165" s="43"/>
    </row>
    <row r="166" spans="11:17" x14ac:dyDescent="0.25">
      <c r="K166" s="241"/>
      <c r="L166" s="241"/>
      <c r="M166" s="37" t="s">
        <v>55</v>
      </c>
      <c r="N166" s="43"/>
      <c r="O166" s="43"/>
      <c r="P166" s="43"/>
      <c r="Q166" s="43"/>
    </row>
    <row r="167" spans="11:17" x14ac:dyDescent="0.25">
      <c r="K167" s="241" t="s">
        <v>168</v>
      </c>
      <c r="L167" s="241"/>
      <c r="M167" s="37" t="s">
        <v>40</v>
      </c>
      <c r="N167" s="43"/>
      <c r="O167" s="43"/>
      <c r="P167" s="43"/>
      <c r="Q167" s="43"/>
    </row>
    <row r="168" spans="11:17" x14ac:dyDescent="0.25">
      <c r="K168" s="241"/>
      <c r="L168" s="241"/>
      <c r="M168" s="37" t="s">
        <v>43</v>
      </c>
      <c r="N168" s="43"/>
      <c r="O168" s="43"/>
      <c r="P168" s="43"/>
      <c r="Q168" s="43"/>
    </row>
    <row r="169" spans="11:17" x14ac:dyDescent="0.25">
      <c r="K169" s="241"/>
      <c r="L169" s="241"/>
      <c r="M169" s="37" t="s">
        <v>45</v>
      </c>
      <c r="N169" s="43"/>
      <c r="O169" s="43"/>
      <c r="P169" s="43"/>
      <c r="Q169" s="43"/>
    </row>
    <row r="170" spans="11:17" x14ac:dyDescent="0.25">
      <c r="K170" s="241"/>
      <c r="L170" s="241"/>
      <c r="M170" s="37" t="s">
        <v>48</v>
      </c>
      <c r="N170" s="43"/>
      <c r="O170" s="43"/>
      <c r="P170" s="43"/>
      <c r="Q170" s="43"/>
    </row>
    <row r="171" spans="11:17" x14ac:dyDescent="0.25">
      <c r="K171" s="241"/>
      <c r="L171" s="241"/>
      <c r="M171" s="37" t="s">
        <v>51</v>
      </c>
      <c r="N171" s="43"/>
      <c r="O171" s="43"/>
      <c r="P171" s="43"/>
      <c r="Q171" s="43"/>
    </row>
    <row r="172" spans="11:17" x14ac:dyDescent="0.25">
      <c r="K172" s="241"/>
      <c r="L172" s="241"/>
      <c r="M172" s="37" t="s">
        <v>52</v>
      </c>
      <c r="N172" s="43"/>
      <c r="O172" s="43"/>
      <c r="P172" s="43"/>
      <c r="Q172" s="43"/>
    </row>
    <row r="173" spans="11:17" x14ac:dyDescent="0.25">
      <c r="K173" s="241"/>
      <c r="L173" s="241"/>
      <c r="M173" s="37" t="s">
        <v>53</v>
      </c>
      <c r="N173" s="43"/>
      <c r="O173" s="43"/>
      <c r="P173" s="43"/>
      <c r="Q173" s="43"/>
    </row>
    <row r="174" spans="11:17" x14ac:dyDescent="0.25">
      <c r="K174" s="241"/>
      <c r="L174" s="241"/>
      <c r="M174" s="37" t="s">
        <v>54</v>
      </c>
      <c r="N174" s="43"/>
      <c r="O174" s="43"/>
      <c r="P174" s="43"/>
      <c r="Q174" s="43"/>
    </row>
    <row r="175" spans="11:17" x14ac:dyDescent="0.25">
      <c r="K175" s="241"/>
      <c r="L175" s="241"/>
      <c r="M175" s="37" t="s">
        <v>55</v>
      </c>
      <c r="N175" s="43"/>
      <c r="O175" s="43"/>
      <c r="P175" s="43"/>
      <c r="Q175" s="43"/>
    </row>
    <row r="176" spans="11:17" x14ac:dyDescent="0.25">
      <c r="K176" s="241" t="s">
        <v>169</v>
      </c>
      <c r="L176" s="241"/>
      <c r="M176" s="37" t="s">
        <v>40</v>
      </c>
      <c r="N176" s="43"/>
      <c r="O176" s="43"/>
      <c r="P176" s="43"/>
      <c r="Q176" s="43"/>
    </row>
    <row r="177" spans="11:17" x14ac:dyDescent="0.25">
      <c r="K177" s="241"/>
      <c r="L177" s="241"/>
      <c r="M177" s="37" t="s">
        <v>43</v>
      </c>
      <c r="N177" s="43"/>
      <c r="O177" s="43"/>
      <c r="P177" s="43"/>
      <c r="Q177" s="43"/>
    </row>
    <row r="178" spans="11:17" x14ac:dyDescent="0.25">
      <c r="K178" s="241"/>
      <c r="L178" s="241"/>
      <c r="M178" s="37" t="s">
        <v>45</v>
      </c>
      <c r="N178" s="43"/>
      <c r="O178" s="43"/>
      <c r="P178" s="43"/>
      <c r="Q178" s="43"/>
    </row>
    <row r="179" spans="11:17" x14ac:dyDescent="0.25">
      <c r="K179" s="241"/>
      <c r="L179" s="241"/>
      <c r="M179" s="37" t="s">
        <v>48</v>
      </c>
      <c r="N179" s="43"/>
      <c r="O179" s="43"/>
      <c r="P179" s="43"/>
      <c r="Q179" s="43"/>
    </row>
    <row r="180" spans="11:17" x14ac:dyDescent="0.25">
      <c r="K180" s="241"/>
      <c r="L180" s="241"/>
      <c r="M180" s="37" t="s">
        <v>51</v>
      </c>
      <c r="N180" s="43"/>
      <c r="O180" s="43"/>
      <c r="P180" s="43"/>
      <c r="Q180" s="43"/>
    </row>
    <row r="181" spans="11:17" x14ac:dyDescent="0.25">
      <c r="K181" s="241"/>
      <c r="L181" s="241"/>
      <c r="M181" s="37" t="s">
        <v>52</v>
      </c>
      <c r="N181" s="43"/>
      <c r="O181" s="43"/>
      <c r="P181" s="43"/>
      <c r="Q181" s="43"/>
    </row>
    <row r="182" spans="11:17" x14ac:dyDescent="0.25">
      <c r="K182" s="241"/>
      <c r="L182" s="241"/>
      <c r="M182" s="37" t="s">
        <v>53</v>
      </c>
      <c r="N182" s="43"/>
      <c r="O182" s="43"/>
      <c r="P182" s="43"/>
      <c r="Q182" s="43"/>
    </row>
    <row r="183" spans="11:17" x14ac:dyDescent="0.25">
      <c r="K183" s="241"/>
      <c r="L183" s="241"/>
      <c r="M183" s="37" t="s">
        <v>54</v>
      </c>
      <c r="N183" s="43"/>
      <c r="O183" s="43"/>
      <c r="P183" s="43"/>
      <c r="Q183" s="43"/>
    </row>
    <row r="184" spans="11:17" ht="18.75" x14ac:dyDescent="0.25">
      <c r="K184" s="253" t="s">
        <v>170</v>
      </c>
      <c r="L184" s="254"/>
      <c r="M184" s="39"/>
      <c r="N184" s="43"/>
      <c r="O184" s="43"/>
      <c r="P184" s="43"/>
      <c r="Q184" s="43"/>
    </row>
    <row r="185" spans="11:17" x14ac:dyDescent="0.25">
      <c r="K185" s="240" t="s">
        <v>171</v>
      </c>
      <c r="L185" s="240" t="s">
        <v>54</v>
      </c>
      <c r="M185" s="31" t="s">
        <v>160</v>
      </c>
      <c r="N185" s="43"/>
      <c r="O185" s="43"/>
      <c r="P185" s="43"/>
      <c r="Q185" s="43"/>
    </row>
    <row r="186" spans="11:17" x14ac:dyDescent="0.25">
      <c r="K186" s="240"/>
      <c r="L186" s="240"/>
      <c r="M186" s="31" t="s">
        <v>161</v>
      </c>
      <c r="N186" s="43"/>
      <c r="O186" s="43"/>
      <c r="P186" s="43"/>
      <c r="Q186" s="43"/>
    </row>
    <row r="187" spans="11:17" x14ac:dyDescent="0.25">
      <c r="K187" s="240"/>
      <c r="L187" s="240"/>
      <c r="M187" s="31" t="s">
        <v>172</v>
      </c>
      <c r="N187" s="43"/>
      <c r="O187" s="43"/>
      <c r="P187" s="43"/>
      <c r="Q187" s="43"/>
    </row>
    <row r="188" spans="11:17" x14ac:dyDescent="0.25">
      <c r="K188" s="240"/>
      <c r="L188" s="240" t="s">
        <v>55</v>
      </c>
      <c r="M188" s="31" t="s">
        <v>160</v>
      </c>
      <c r="N188" s="43"/>
      <c r="O188" s="43"/>
      <c r="P188" s="43"/>
      <c r="Q188" s="43"/>
    </row>
    <row r="189" spans="11:17" x14ac:dyDescent="0.25">
      <c r="K189" s="240"/>
      <c r="L189" s="240"/>
      <c r="M189" s="31" t="s">
        <v>161</v>
      </c>
      <c r="N189" s="43"/>
      <c r="O189" s="43"/>
      <c r="P189" s="43"/>
      <c r="Q189" s="43"/>
    </row>
    <row r="190" spans="11:17" x14ac:dyDescent="0.25">
      <c r="K190" s="240"/>
      <c r="L190" s="240"/>
      <c r="M190" s="31" t="s">
        <v>172</v>
      </c>
      <c r="N190" s="43"/>
      <c r="O190" s="43"/>
      <c r="P190" s="43"/>
      <c r="Q190" s="43"/>
    </row>
    <row r="191" spans="11:17" x14ac:dyDescent="0.25">
      <c r="K191" s="242" t="s">
        <v>173</v>
      </c>
      <c r="L191" s="242"/>
      <c r="M191" s="41" t="s">
        <v>174</v>
      </c>
      <c r="N191" s="43"/>
      <c r="O191" s="43"/>
      <c r="P191" s="43"/>
      <c r="Q191" s="43"/>
    </row>
    <row r="192" spans="11:17" x14ac:dyDescent="0.25">
      <c r="K192" s="242"/>
      <c r="L192" s="242"/>
      <c r="M192" s="41" t="s">
        <v>175</v>
      </c>
      <c r="N192" s="43"/>
      <c r="O192" s="43"/>
      <c r="P192" s="43"/>
      <c r="Q192" s="43"/>
    </row>
    <row r="193" spans="11:17" x14ac:dyDescent="0.25">
      <c r="K193" s="242"/>
      <c r="L193" s="242"/>
      <c r="M193" s="41" t="s">
        <v>176</v>
      </c>
      <c r="N193" s="43"/>
      <c r="O193" s="43"/>
      <c r="P193" s="43"/>
      <c r="Q193" s="43"/>
    </row>
    <row r="194" spans="11:17" x14ac:dyDescent="0.25">
      <c r="K194" s="242"/>
      <c r="L194" s="242"/>
      <c r="M194" s="41" t="s">
        <v>177</v>
      </c>
      <c r="N194" s="43"/>
      <c r="O194" s="43"/>
      <c r="P194" s="43"/>
      <c r="Q194" s="43"/>
    </row>
    <row r="195" spans="11:17" x14ac:dyDescent="0.25">
      <c r="K195" s="242"/>
      <c r="L195" s="242"/>
      <c r="M195" s="41" t="s">
        <v>178</v>
      </c>
      <c r="N195" s="43"/>
      <c r="O195" s="43"/>
      <c r="P195" s="43"/>
      <c r="Q195" s="43"/>
    </row>
    <row r="196" spans="11:17" x14ac:dyDescent="0.25">
      <c r="K196" s="242"/>
      <c r="L196" s="242"/>
      <c r="M196" s="41" t="s">
        <v>179</v>
      </c>
      <c r="N196" s="43"/>
      <c r="O196" s="43"/>
      <c r="P196" s="43"/>
      <c r="Q196" s="43"/>
    </row>
    <row r="197" spans="11:17" x14ac:dyDescent="0.25">
      <c r="K197" s="243" t="s">
        <v>180</v>
      </c>
      <c r="L197" s="243"/>
      <c r="M197" s="42" t="s">
        <v>174</v>
      </c>
      <c r="N197" s="43"/>
      <c r="O197" s="43"/>
      <c r="P197" s="43"/>
      <c r="Q197" s="43"/>
    </row>
    <row r="198" spans="11:17" x14ac:dyDescent="0.25">
      <c r="K198" s="243"/>
      <c r="L198" s="243"/>
      <c r="M198" s="42" t="s">
        <v>175</v>
      </c>
      <c r="N198" s="43"/>
      <c r="O198" s="43"/>
      <c r="P198" s="43"/>
      <c r="Q198" s="43"/>
    </row>
    <row r="199" spans="11:17" x14ac:dyDescent="0.25">
      <c r="K199" s="243"/>
      <c r="L199" s="243"/>
      <c r="M199" s="42" t="s">
        <v>176</v>
      </c>
      <c r="N199" s="43"/>
      <c r="O199" s="43"/>
      <c r="P199" s="43"/>
      <c r="Q199" s="43"/>
    </row>
    <row r="200" spans="11:17" x14ac:dyDescent="0.25">
      <c r="K200" s="243" t="s">
        <v>181</v>
      </c>
      <c r="L200" s="243"/>
      <c r="M200" s="42" t="s">
        <v>182</v>
      </c>
      <c r="N200" s="43"/>
      <c r="O200" s="43"/>
      <c r="P200" s="43"/>
      <c r="Q200" s="43"/>
    </row>
    <row r="201" spans="11:17" x14ac:dyDescent="0.25">
      <c r="K201" s="243"/>
      <c r="L201" s="243"/>
      <c r="M201" s="42" t="s">
        <v>175</v>
      </c>
      <c r="N201" s="43"/>
      <c r="O201" s="43"/>
      <c r="P201" s="43"/>
      <c r="Q201" s="43"/>
    </row>
    <row r="202" spans="11:17" x14ac:dyDescent="0.25">
      <c r="K202" s="243"/>
      <c r="L202" s="243"/>
      <c r="M202" s="42" t="s">
        <v>176</v>
      </c>
      <c r="N202" s="43"/>
      <c r="O202" s="43"/>
      <c r="P202" s="43"/>
      <c r="Q202" s="43"/>
    </row>
    <row r="203" spans="11:17" x14ac:dyDescent="0.25">
      <c r="K203" s="243"/>
      <c r="L203" s="243"/>
      <c r="M203" s="42" t="s">
        <v>178</v>
      </c>
      <c r="N203" s="43"/>
      <c r="O203" s="43"/>
      <c r="P203" s="43"/>
      <c r="Q203" s="43"/>
    </row>
    <row r="204" spans="11:17" x14ac:dyDescent="0.25">
      <c r="K204" s="243"/>
      <c r="L204" s="243"/>
      <c r="M204" s="42" t="s">
        <v>179</v>
      </c>
      <c r="N204" s="43"/>
      <c r="O204" s="43"/>
      <c r="P204" s="43"/>
      <c r="Q204" s="43"/>
    </row>
    <row r="205" spans="11:17" x14ac:dyDescent="0.25">
      <c r="K205" s="243" t="s">
        <v>183</v>
      </c>
      <c r="L205" s="243"/>
      <c r="M205" s="42" t="s">
        <v>54</v>
      </c>
      <c r="N205" s="43"/>
      <c r="O205" s="43"/>
      <c r="P205" s="43"/>
      <c r="Q205" s="43"/>
    </row>
    <row r="206" spans="11:17" x14ac:dyDescent="0.25">
      <c r="K206" s="243" t="s">
        <v>184</v>
      </c>
      <c r="L206" s="243"/>
      <c r="M206" s="42" t="s">
        <v>185</v>
      </c>
      <c r="N206" s="43"/>
      <c r="O206" s="43"/>
      <c r="P206" s="43"/>
      <c r="Q206" s="43"/>
    </row>
    <row r="207" spans="11:17" x14ac:dyDescent="0.25">
      <c r="K207" s="243"/>
      <c r="L207" s="243"/>
      <c r="M207" s="42" t="s">
        <v>186</v>
      </c>
      <c r="N207" s="43"/>
      <c r="O207" s="43"/>
      <c r="P207" s="43"/>
      <c r="Q207" s="43"/>
    </row>
    <row r="208" spans="11:17" x14ac:dyDescent="0.25">
      <c r="K208" s="243"/>
      <c r="L208" s="243"/>
      <c r="M208" s="42" t="s">
        <v>187</v>
      </c>
      <c r="N208" s="43"/>
      <c r="O208" s="43"/>
      <c r="P208" s="43"/>
      <c r="Q208" s="43"/>
    </row>
    <row r="209" spans="11:17" x14ac:dyDescent="0.25">
      <c r="K209" s="243"/>
      <c r="L209" s="243"/>
      <c r="M209" s="42" t="s">
        <v>54</v>
      </c>
      <c r="N209" s="43"/>
      <c r="O209" s="43"/>
      <c r="P209" s="43"/>
      <c r="Q209" s="43"/>
    </row>
    <row r="210" spans="11:17" x14ac:dyDescent="0.25">
      <c r="K210" s="243"/>
      <c r="L210" s="243"/>
      <c r="M210" s="42" t="s">
        <v>55</v>
      </c>
      <c r="N210" s="43"/>
      <c r="O210" s="43"/>
      <c r="P210" s="43"/>
      <c r="Q210" s="43"/>
    </row>
    <row r="211" spans="11:17" x14ac:dyDescent="0.25">
      <c r="K211" s="243" t="s">
        <v>188</v>
      </c>
      <c r="L211" s="243"/>
      <c r="M211" s="42" t="s">
        <v>189</v>
      </c>
      <c r="N211" s="43"/>
      <c r="O211" s="43"/>
      <c r="P211" s="43"/>
      <c r="Q211" s="43"/>
    </row>
    <row r="212" spans="11:17" x14ac:dyDescent="0.25">
      <c r="K212" s="243"/>
      <c r="L212" s="243"/>
      <c r="M212" s="42" t="s">
        <v>55</v>
      </c>
      <c r="N212" s="43"/>
      <c r="O212" s="43"/>
      <c r="P212" s="43"/>
      <c r="Q212" s="43"/>
    </row>
    <row r="213" spans="11:17" x14ac:dyDescent="0.25">
      <c r="K213" s="240" t="s">
        <v>190</v>
      </c>
      <c r="L213" s="240"/>
      <c r="M213" s="42" t="s">
        <v>189</v>
      </c>
      <c r="N213" s="43"/>
      <c r="O213" s="43"/>
      <c r="P213" s="43"/>
      <c r="Q213" s="43"/>
    </row>
    <row r="214" spans="11:17" x14ac:dyDescent="0.25">
      <c r="K214" s="240"/>
      <c r="L214" s="240"/>
      <c r="M214" s="42" t="s">
        <v>55</v>
      </c>
      <c r="N214" s="43"/>
      <c r="O214" s="43"/>
      <c r="P214" s="43"/>
      <c r="Q214" s="43"/>
    </row>
    <row r="215" spans="11:17" ht="30" x14ac:dyDescent="0.25">
      <c r="K215" s="240" t="s">
        <v>191</v>
      </c>
      <c r="L215" s="240"/>
      <c r="M215" s="44" t="s">
        <v>192</v>
      </c>
      <c r="N215" s="43"/>
      <c r="O215" s="43"/>
      <c r="P215" s="43"/>
      <c r="Q215" s="43"/>
    </row>
    <row r="216" spans="11:17" x14ac:dyDescent="0.25">
      <c r="K216" s="240" t="s">
        <v>193</v>
      </c>
      <c r="L216" s="240"/>
      <c r="M216" s="41" t="s">
        <v>194</v>
      </c>
      <c r="N216" s="43"/>
      <c r="O216" s="43"/>
      <c r="P216" s="43"/>
      <c r="Q216" s="43"/>
    </row>
  </sheetData>
  <mergeCells count="47">
    <mergeCell ref="K213:L214"/>
    <mergeCell ref="K215:L215"/>
    <mergeCell ref="K216:L216"/>
    <mergeCell ref="O8:O14"/>
    <mergeCell ref="K191:L196"/>
    <mergeCell ref="K197:L199"/>
    <mergeCell ref="K200:L204"/>
    <mergeCell ref="K205:L205"/>
    <mergeCell ref="K206:L210"/>
    <mergeCell ref="K211:L212"/>
    <mergeCell ref="K149:L157"/>
    <mergeCell ref="K158:L166"/>
    <mergeCell ref="K167:L175"/>
    <mergeCell ref="K176:L183"/>
    <mergeCell ref="K184:L184"/>
    <mergeCell ref="K185:K190"/>
    <mergeCell ref="L185:L187"/>
    <mergeCell ref="L188:L190"/>
    <mergeCell ref="L130:L131"/>
    <mergeCell ref="L132:L133"/>
    <mergeCell ref="L134:L135"/>
    <mergeCell ref="L136:L137"/>
    <mergeCell ref="L138:L139"/>
    <mergeCell ref="K140:L148"/>
    <mergeCell ref="K122:K139"/>
    <mergeCell ref="L122:L123"/>
    <mergeCell ref="L124:L125"/>
    <mergeCell ref="L126:L127"/>
    <mergeCell ref="L128:L129"/>
    <mergeCell ref="B72:G72"/>
    <mergeCell ref="K72:L80"/>
    <mergeCell ref="K81:L114"/>
    <mergeCell ref="B82:G82"/>
    <mergeCell ref="K115:L121"/>
    <mergeCell ref="K20:L20"/>
    <mergeCell ref="K21:L21"/>
    <mergeCell ref="K22:L30"/>
    <mergeCell ref="K31:L71"/>
    <mergeCell ref="B33:G33"/>
    <mergeCell ref="B46:G46"/>
    <mergeCell ref="B59:G59"/>
    <mergeCell ref="B19:G19"/>
    <mergeCell ref="B3:C3"/>
    <mergeCell ref="B4:C4"/>
    <mergeCell ref="D4:G4"/>
    <mergeCell ref="B5:C5"/>
    <mergeCell ref="B6:G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Y204"/>
  <sheetViews>
    <sheetView topLeftCell="B1" workbookViewId="0">
      <selection activeCell="Y20" sqref="Y20"/>
    </sheetView>
  </sheetViews>
  <sheetFormatPr defaultRowHeight="15" x14ac:dyDescent="0.25"/>
  <cols>
    <col min="3" max="3" width="11.5703125" customWidth="1"/>
    <col min="11" max="17" width="0" hidden="1" customWidth="1"/>
    <col min="18" max="18" width="10.7109375" hidden="1" customWidth="1"/>
    <col min="21" max="21" width="12.140625" customWidth="1"/>
  </cols>
  <sheetData>
    <row r="4" spans="2:25" ht="15.75" x14ac:dyDescent="0.25">
      <c r="B4" s="233" t="s">
        <v>0</v>
      </c>
      <c r="C4" s="233"/>
      <c r="D4" s="167" t="s">
        <v>1</v>
      </c>
      <c r="E4" s="168"/>
      <c r="F4" s="168"/>
      <c r="G4" s="169"/>
    </row>
    <row r="5" spans="2:25" ht="15.75" x14ac:dyDescent="0.25">
      <c r="B5" s="233" t="s">
        <v>2</v>
      </c>
      <c r="C5" s="233"/>
      <c r="D5" s="5" t="s">
        <v>374</v>
      </c>
      <c r="E5" s="6"/>
      <c r="F5" s="6"/>
      <c r="G5" s="170"/>
    </row>
    <row r="6" spans="2:25" ht="15.75" x14ac:dyDescent="0.25">
      <c r="B6" s="234" t="s">
        <v>4</v>
      </c>
      <c r="C6" s="234"/>
      <c r="D6" s="255" t="s">
        <v>375</v>
      </c>
      <c r="E6" s="255"/>
      <c r="F6" s="255"/>
      <c r="G6" s="255"/>
    </row>
    <row r="7" spans="2:25" ht="18.75" x14ac:dyDescent="0.25">
      <c r="B7" s="235" t="s">
        <v>6</v>
      </c>
      <c r="C7" s="236"/>
      <c r="D7" s="236"/>
      <c r="E7" s="236"/>
      <c r="F7" s="236"/>
      <c r="G7" s="237"/>
    </row>
    <row r="8" spans="2:25" ht="60" x14ac:dyDescent="0.25">
      <c r="B8" s="40" t="s">
        <v>10</v>
      </c>
      <c r="C8" s="40" t="s">
        <v>11</v>
      </c>
      <c r="D8" s="40" t="s">
        <v>12</v>
      </c>
      <c r="E8" s="13" t="s">
        <v>13</v>
      </c>
      <c r="F8" s="13" t="s">
        <v>14</v>
      </c>
      <c r="G8" s="40" t="s">
        <v>15</v>
      </c>
      <c r="K8" s="238"/>
      <c r="L8" s="239"/>
      <c r="M8" s="43"/>
      <c r="N8" s="43"/>
      <c r="O8" s="43"/>
      <c r="P8" s="43"/>
      <c r="Q8" s="43"/>
      <c r="R8" s="43"/>
    </row>
    <row r="9" spans="2:25" ht="60" x14ac:dyDescent="0.25">
      <c r="B9" s="20">
        <v>1</v>
      </c>
      <c r="C9" s="171">
        <v>45058</v>
      </c>
      <c r="D9" s="25">
        <v>1950</v>
      </c>
      <c r="E9" s="25"/>
      <c r="F9" s="25"/>
      <c r="G9" s="25">
        <v>9501</v>
      </c>
      <c r="K9" s="232" t="s">
        <v>32</v>
      </c>
      <c r="L9" s="232"/>
      <c r="M9" s="28" t="s">
        <v>33</v>
      </c>
      <c r="N9" s="29" t="s">
        <v>34</v>
      </c>
      <c r="O9" s="29" t="s">
        <v>35</v>
      </c>
      <c r="P9" s="29" t="s">
        <v>36</v>
      </c>
      <c r="Q9" s="29" t="s">
        <v>37</v>
      </c>
      <c r="R9" s="29" t="s">
        <v>38</v>
      </c>
      <c r="T9" s="30" t="s">
        <v>376</v>
      </c>
      <c r="U9" s="40" t="s">
        <v>377</v>
      </c>
      <c r="V9" s="40" t="s">
        <v>12</v>
      </c>
      <c r="W9" s="13" t="s">
        <v>13</v>
      </c>
      <c r="X9" s="13" t="s">
        <v>14</v>
      </c>
      <c r="Y9" s="40" t="s">
        <v>158</v>
      </c>
    </row>
    <row r="10" spans="2:25" x14ac:dyDescent="0.25">
      <c r="B10" s="172">
        <f>+B9+1</f>
        <v>2</v>
      </c>
      <c r="C10" s="173">
        <v>45062</v>
      </c>
      <c r="D10" s="172">
        <v>1300</v>
      </c>
      <c r="E10" s="172"/>
      <c r="F10" s="172"/>
      <c r="G10" s="20">
        <v>9503</v>
      </c>
      <c r="K10" s="240" t="s">
        <v>39</v>
      </c>
      <c r="L10" s="240"/>
      <c r="M10" s="31" t="s">
        <v>40</v>
      </c>
      <c r="N10" s="25">
        <f>5+15</f>
        <v>20</v>
      </c>
      <c r="O10" s="43"/>
      <c r="P10" s="43"/>
      <c r="Q10" s="43"/>
      <c r="R10" s="43" t="s">
        <v>378</v>
      </c>
      <c r="T10" s="25">
        <v>63</v>
      </c>
      <c r="U10" s="25">
        <v>15357</v>
      </c>
      <c r="V10" s="25">
        <f>+D19</f>
        <v>3850</v>
      </c>
      <c r="W10" s="25">
        <v>3849</v>
      </c>
      <c r="X10" s="25">
        <f>+V10-W10</f>
        <v>1</v>
      </c>
      <c r="Y10" s="43"/>
    </row>
    <row r="11" spans="2:25" x14ac:dyDescent="0.25">
      <c r="B11" s="20">
        <f>1+B10</f>
        <v>3</v>
      </c>
      <c r="C11" s="174">
        <v>45099</v>
      </c>
      <c r="D11" s="11">
        <v>600</v>
      </c>
      <c r="E11" s="43"/>
      <c r="F11" s="43"/>
      <c r="G11" s="11">
        <v>9515</v>
      </c>
      <c r="K11" s="240"/>
      <c r="L11" s="240"/>
      <c r="M11" s="31" t="s">
        <v>43</v>
      </c>
      <c r="N11" s="43"/>
      <c r="O11" s="43"/>
      <c r="P11" s="43"/>
      <c r="Q11" s="43"/>
      <c r="R11" s="43"/>
      <c r="T11" s="25">
        <v>75</v>
      </c>
      <c r="U11" s="25">
        <v>269</v>
      </c>
      <c r="V11" s="25">
        <f>+D33</f>
        <v>0</v>
      </c>
      <c r="W11" s="25">
        <v>0</v>
      </c>
      <c r="X11" s="25">
        <f t="shared" ref="X11:X15" si="0">+V11-W11</f>
        <v>0</v>
      </c>
      <c r="Y11" s="43"/>
    </row>
    <row r="12" spans="2:25" x14ac:dyDescent="0.25">
      <c r="B12" s="20"/>
      <c r="C12" s="19"/>
      <c r="D12" s="20"/>
      <c r="E12" s="20"/>
      <c r="F12" s="20"/>
      <c r="G12" s="20"/>
      <c r="K12" s="240"/>
      <c r="L12" s="240"/>
      <c r="M12" s="31" t="s">
        <v>45</v>
      </c>
      <c r="N12" s="25"/>
      <c r="O12" s="43"/>
      <c r="P12" s="43"/>
      <c r="Q12" s="43"/>
      <c r="R12" s="43"/>
      <c r="T12" s="25">
        <v>90</v>
      </c>
      <c r="U12" s="25">
        <v>959</v>
      </c>
      <c r="V12" s="25">
        <f>+D46</f>
        <v>0</v>
      </c>
      <c r="W12" s="25">
        <v>0</v>
      </c>
      <c r="X12" s="25">
        <f t="shared" si="0"/>
        <v>0</v>
      </c>
      <c r="Y12" s="43"/>
    </row>
    <row r="13" spans="2:25" x14ac:dyDescent="0.25">
      <c r="B13" s="20"/>
      <c r="C13" s="19"/>
      <c r="D13" s="20"/>
      <c r="E13" s="20"/>
      <c r="F13" s="20"/>
      <c r="G13" s="20"/>
      <c r="K13" s="240"/>
      <c r="L13" s="240"/>
      <c r="M13" s="31" t="s">
        <v>48</v>
      </c>
      <c r="N13" s="43"/>
      <c r="O13" s="43"/>
      <c r="P13" s="43"/>
      <c r="Q13" s="43"/>
      <c r="R13" s="43"/>
      <c r="T13" s="25">
        <v>110</v>
      </c>
      <c r="U13" s="25">
        <v>1553</v>
      </c>
      <c r="V13" s="25">
        <f>+D58</f>
        <v>1550</v>
      </c>
      <c r="W13" s="25">
        <v>1400</v>
      </c>
      <c r="X13" s="25">
        <f t="shared" si="0"/>
        <v>150</v>
      </c>
      <c r="Y13" s="43"/>
    </row>
    <row r="14" spans="2:25" x14ac:dyDescent="0.25">
      <c r="B14" s="20"/>
      <c r="C14" s="19"/>
      <c r="D14" s="20"/>
      <c r="E14" s="20"/>
      <c r="F14" s="20"/>
      <c r="G14" s="20"/>
      <c r="K14" s="240"/>
      <c r="L14" s="240"/>
      <c r="M14" s="31" t="s">
        <v>51</v>
      </c>
      <c r="N14" s="43"/>
      <c r="O14" s="43"/>
      <c r="P14" s="43"/>
      <c r="Q14" s="43"/>
      <c r="R14" s="43"/>
      <c r="T14" s="25">
        <v>140</v>
      </c>
      <c r="U14" s="25">
        <v>608</v>
      </c>
      <c r="V14" s="25">
        <f>+D69</f>
        <v>600</v>
      </c>
      <c r="W14" s="25">
        <v>590</v>
      </c>
      <c r="X14" s="25">
        <f t="shared" si="0"/>
        <v>10</v>
      </c>
      <c r="Y14" s="43"/>
    </row>
    <row r="15" spans="2:25" x14ac:dyDescent="0.25">
      <c r="B15" s="20"/>
      <c r="C15" s="19"/>
      <c r="D15" s="20"/>
      <c r="E15" s="20"/>
      <c r="F15" s="20"/>
      <c r="G15" s="175"/>
      <c r="K15" s="240"/>
      <c r="L15" s="240"/>
      <c r="M15" s="31" t="s">
        <v>52</v>
      </c>
      <c r="N15" s="43"/>
      <c r="O15" s="43"/>
      <c r="P15" s="43"/>
      <c r="Q15" s="43"/>
      <c r="R15" s="43"/>
      <c r="T15" s="25">
        <v>160</v>
      </c>
      <c r="U15" s="25">
        <v>169</v>
      </c>
      <c r="V15" s="25">
        <f>+D79</f>
        <v>168</v>
      </c>
      <c r="W15" s="25">
        <v>160</v>
      </c>
      <c r="X15" s="25">
        <f t="shared" si="0"/>
        <v>8</v>
      </c>
      <c r="Y15" s="43"/>
    </row>
    <row r="16" spans="2:25" x14ac:dyDescent="0.25">
      <c r="B16" s="20"/>
      <c r="C16" s="19"/>
      <c r="D16" s="20"/>
      <c r="E16" s="20"/>
      <c r="F16" s="20"/>
      <c r="G16" s="175"/>
      <c r="K16" s="240"/>
      <c r="L16" s="240"/>
      <c r="M16" s="31" t="s">
        <v>53</v>
      </c>
      <c r="N16" s="43"/>
      <c r="O16" s="43"/>
      <c r="P16" s="43"/>
      <c r="Q16" s="43"/>
      <c r="R16" s="43"/>
      <c r="U16" s="25"/>
      <c r="V16" s="25"/>
      <c r="W16" s="25"/>
      <c r="X16" s="25"/>
      <c r="Y16" s="43"/>
    </row>
    <row r="17" spans="2:18" x14ac:dyDescent="0.25">
      <c r="B17" s="20"/>
      <c r="C17" s="19"/>
      <c r="D17" s="20"/>
      <c r="E17" s="20"/>
      <c r="F17" s="20"/>
      <c r="G17" s="175"/>
      <c r="K17" s="240"/>
      <c r="L17" s="240"/>
      <c r="M17" s="31" t="s">
        <v>54</v>
      </c>
      <c r="N17" s="43"/>
      <c r="O17" s="43"/>
      <c r="P17" s="43"/>
      <c r="Q17" s="43"/>
      <c r="R17" s="43"/>
    </row>
    <row r="18" spans="2:18" x14ac:dyDescent="0.25">
      <c r="B18" s="20"/>
      <c r="C18" s="19"/>
      <c r="D18" s="20"/>
      <c r="E18" s="20"/>
      <c r="F18" s="20"/>
      <c r="G18" s="175"/>
      <c r="K18" s="240"/>
      <c r="L18" s="240"/>
      <c r="M18" s="31" t="s">
        <v>55</v>
      </c>
      <c r="N18" s="43"/>
      <c r="O18" s="43"/>
      <c r="P18" s="43"/>
      <c r="Q18" s="43"/>
      <c r="R18" s="43"/>
    </row>
    <row r="19" spans="2:18" x14ac:dyDescent="0.25">
      <c r="B19" s="20"/>
      <c r="C19" s="19" t="s">
        <v>16</v>
      </c>
      <c r="D19" s="20">
        <f>SUM(D9:D18)</f>
        <v>3850</v>
      </c>
      <c r="E19" s="20"/>
      <c r="F19" s="20"/>
      <c r="G19" s="175"/>
      <c r="K19" s="240" t="s">
        <v>56</v>
      </c>
      <c r="L19" s="240"/>
      <c r="M19" s="31" t="s">
        <v>57</v>
      </c>
      <c r="N19" s="43"/>
      <c r="O19" s="43"/>
      <c r="P19" s="43"/>
      <c r="Q19" s="43"/>
      <c r="R19" s="43"/>
    </row>
    <row r="20" spans="2:18" ht="18.75" x14ac:dyDescent="0.25">
      <c r="B20" s="235" t="s">
        <v>20</v>
      </c>
      <c r="C20" s="236"/>
      <c r="D20" s="236"/>
      <c r="E20" s="236"/>
      <c r="F20" s="236"/>
      <c r="G20" s="237"/>
      <c r="K20" s="240"/>
      <c r="L20" s="240"/>
      <c r="M20" s="31" t="s">
        <v>58</v>
      </c>
      <c r="N20" s="43"/>
      <c r="O20" s="43"/>
      <c r="P20" s="43"/>
      <c r="Q20" s="43"/>
      <c r="R20" s="43"/>
    </row>
    <row r="21" spans="2:18" ht="60" x14ac:dyDescent="0.25">
      <c r="B21" s="40" t="s">
        <v>10</v>
      </c>
      <c r="C21" s="40" t="s">
        <v>11</v>
      </c>
      <c r="D21" s="40" t="s">
        <v>12</v>
      </c>
      <c r="E21" s="13" t="s">
        <v>13</v>
      </c>
      <c r="F21" s="13" t="s">
        <v>14</v>
      </c>
      <c r="G21" s="40" t="s">
        <v>37</v>
      </c>
      <c r="K21" s="240"/>
      <c r="L21" s="240"/>
      <c r="M21" s="31" t="s">
        <v>59</v>
      </c>
      <c r="N21" s="43"/>
      <c r="O21" s="43"/>
      <c r="P21" s="43"/>
      <c r="Q21" s="43"/>
      <c r="R21" s="43"/>
    </row>
    <row r="22" spans="2:18" x14ac:dyDescent="0.25">
      <c r="B22" s="20">
        <v>1</v>
      </c>
      <c r="C22" s="171"/>
      <c r="D22" s="25"/>
      <c r="E22" s="25"/>
      <c r="F22" s="25"/>
      <c r="G22" s="11"/>
      <c r="K22" s="240"/>
      <c r="L22" s="240"/>
      <c r="M22" s="31" t="s">
        <v>60</v>
      </c>
      <c r="N22" s="43"/>
      <c r="O22" s="43"/>
      <c r="P22" s="43"/>
      <c r="Q22" s="43"/>
      <c r="R22" s="43"/>
    </row>
    <row r="23" spans="2:18" x14ac:dyDescent="0.25">
      <c r="B23" s="172">
        <f>+B22+1</f>
        <v>2</v>
      </c>
      <c r="C23" s="173"/>
      <c r="D23" s="172"/>
      <c r="E23" s="172"/>
      <c r="F23" s="172"/>
      <c r="G23" s="20"/>
      <c r="K23" s="240"/>
      <c r="L23" s="240"/>
      <c r="M23" s="31" t="s">
        <v>61</v>
      </c>
      <c r="N23" s="43"/>
      <c r="O23" s="43"/>
      <c r="P23" s="43"/>
      <c r="Q23" s="43"/>
      <c r="R23" s="43"/>
    </row>
    <row r="24" spans="2:18" x14ac:dyDescent="0.25">
      <c r="B24" s="20">
        <v>3</v>
      </c>
      <c r="C24" s="19"/>
      <c r="D24" s="20"/>
      <c r="E24" s="20"/>
      <c r="F24" s="20"/>
      <c r="G24" s="20"/>
      <c r="K24" s="240"/>
      <c r="L24" s="240"/>
      <c r="M24" s="31" t="s">
        <v>62</v>
      </c>
      <c r="N24" s="43"/>
      <c r="O24" s="43"/>
      <c r="P24" s="43"/>
      <c r="Q24" s="43"/>
      <c r="R24" s="43"/>
    </row>
    <row r="25" spans="2:18" x14ac:dyDescent="0.25">
      <c r="B25" s="20">
        <v>3</v>
      </c>
      <c r="C25" s="19"/>
      <c r="D25" s="20"/>
      <c r="E25" s="20"/>
      <c r="F25" s="20"/>
      <c r="G25" s="20"/>
      <c r="K25" s="240"/>
      <c r="L25" s="240"/>
      <c r="M25" s="31" t="s">
        <v>63</v>
      </c>
      <c r="N25" s="43"/>
      <c r="O25" s="43"/>
      <c r="P25" s="43"/>
      <c r="Q25" s="43"/>
      <c r="R25" s="43"/>
    </row>
    <row r="26" spans="2:18" x14ac:dyDescent="0.25">
      <c r="B26" s="20"/>
      <c r="C26" s="19"/>
      <c r="D26" s="20"/>
      <c r="E26" s="20"/>
      <c r="F26" s="20"/>
      <c r="G26" s="20"/>
      <c r="K26" s="240"/>
      <c r="L26" s="240"/>
      <c r="M26" s="31" t="s">
        <v>64</v>
      </c>
      <c r="N26" s="25"/>
      <c r="O26" s="25"/>
      <c r="P26" s="25"/>
      <c r="Q26" s="25"/>
      <c r="R26" s="43"/>
    </row>
    <row r="27" spans="2:18" x14ac:dyDescent="0.25">
      <c r="B27" s="20"/>
      <c r="C27" s="19"/>
      <c r="D27" s="20"/>
      <c r="E27" s="20"/>
      <c r="F27" s="20"/>
      <c r="G27" s="20"/>
      <c r="K27" s="240"/>
      <c r="L27" s="240"/>
      <c r="M27" s="31" t="s">
        <v>66</v>
      </c>
      <c r="N27" s="43"/>
      <c r="O27" s="43"/>
      <c r="P27" s="43"/>
      <c r="Q27" s="43"/>
      <c r="R27" s="43"/>
    </row>
    <row r="28" spans="2:18" x14ac:dyDescent="0.25">
      <c r="B28" s="20"/>
      <c r="C28" s="19"/>
      <c r="D28" s="20"/>
      <c r="E28" s="20"/>
      <c r="F28" s="20"/>
      <c r="G28" s="20"/>
      <c r="K28" s="240"/>
      <c r="L28" s="240"/>
      <c r="M28" s="31" t="s">
        <v>69</v>
      </c>
      <c r="N28" s="43"/>
      <c r="O28" s="43"/>
      <c r="P28" s="43"/>
      <c r="Q28" s="43"/>
      <c r="R28" s="43"/>
    </row>
    <row r="29" spans="2:18" x14ac:dyDescent="0.25">
      <c r="B29" s="20"/>
      <c r="C29" s="19"/>
      <c r="D29" s="20"/>
      <c r="E29" s="20"/>
      <c r="F29" s="20"/>
      <c r="G29" s="20"/>
      <c r="K29" s="240"/>
      <c r="L29" s="240"/>
      <c r="M29" s="31" t="s">
        <v>71</v>
      </c>
      <c r="N29" s="43"/>
      <c r="O29" s="11">
        <v>2</v>
      </c>
      <c r="P29" s="43"/>
      <c r="Q29" s="43"/>
      <c r="R29" s="43">
        <v>9511</v>
      </c>
    </row>
    <row r="30" spans="2:18" x14ac:dyDescent="0.25">
      <c r="B30" s="20"/>
      <c r="C30" s="19"/>
      <c r="D30" s="20"/>
      <c r="E30" s="20"/>
      <c r="F30" s="20"/>
      <c r="G30" s="20"/>
      <c r="K30" s="240"/>
      <c r="L30" s="240"/>
      <c r="M30" s="31" t="s">
        <v>74</v>
      </c>
      <c r="N30" s="11"/>
      <c r="O30" s="11"/>
      <c r="P30" s="43"/>
      <c r="Q30" s="43"/>
      <c r="R30" s="43"/>
    </row>
    <row r="31" spans="2:18" x14ac:dyDescent="0.25">
      <c r="B31" s="20"/>
      <c r="C31" s="19"/>
      <c r="D31" s="20"/>
      <c r="E31" s="20"/>
      <c r="F31" s="20"/>
      <c r="G31" s="20"/>
      <c r="K31" s="240"/>
      <c r="L31" s="240"/>
      <c r="M31" s="31" t="s">
        <v>75</v>
      </c>
      <c r="N31" s="43"/>
      <c r="O31" s="11">
        <v>1</v>
      </c>
      <c r="P31" s="43"/>
      <c r="Q31" s="43"/>
      <c r="R31" s="43">
        <v>9511</v>
      </c>
    </row>
    <row r="32" spans="2:18" x14ac:dyDescent="0.25">
      <c r="B32" s="20"/>
      <c r="C32" s="19"/>
      <c r="D32" s="20"/>
      <c r="E32" s="20"/>
      <c r="F32" s="20"/>
      <c r="G32" s="175"/>
      <c r="K32" s="240"/>
      <c r="L32" s="240"/>
      <c r="M32" s="31" t="s">
        <v>78</v>
      </c>
      <c r="N32" s="43"/>
      <c r="O32" s="11"/>
      <c r="P32" s="43"/>
      <c r="Q32" s="43"/>
      <c r="R32" s="43"/>
    </row>
    <row r="33" spans="2:18" x14ac:dyDescent="0.25">
      <c r="B33" s="20"/>
      <c r="C33" s="19" t="s">
        <v>16</v>
      </c>
      <c r="D33" s="20">
        <f>SUM(D22:D32)</f>
        <v>0</v>
      </c>
      <c r="E33" s="20"/>
      <c r="F33" s="20"/>
      <c r="G33" s="175"/>
      <c r="K33" s="240"/>
      <c r="L33" s="240"/>
      <c r="M33" s="31" t="s">
        <v>79</v>
      </c>
      <c r="N33" s="43"/>
      <c r="O33" s="11"/>
      <c r="P33" s="43"/>
      <c r="Q33" s="43"/>
      <c r="R33" s="43"/>
    </row>
    <row r="34" spans="2:18" ht="18.75" x14ac:dyDescent="0.25">
      <c r="B34" s="235" t="s">
        <v>27</v>
      </c>
      <c r="C34" s="236"/>
      <c r="D34" s="236"/>
      <c r="E34" s="236"/>
      <c r="F34" s="236"/>
      <c r="G34" s="237"/>
      <c r="K34" s="240"/>
      <c r="L34" s="240"/>
      <c r="M34" s="31" t="s">
        <v>80</v>
      </c>
      <c r="N34" s="43"/>
      <c r="O34" s="11"/>
      <c r="P34" s="43"/>
      <c r="Q34" s="43"/>
      <c r="R34" s="43"/>
    </row>
    <row r="35" spans="2:18" ht="60" x14ac:dyDescent="0.25">
      <c r="B35" s="40" t="s">
        <v>10</v>
      </c>
      <c r="C35" s="40" t="s">
        <v>11</v>
      </c>
      <c r="D35" s="40" t="s">
        <v>12</v>
      </c>
      <c r="E35" s="13" t="s">
        <v>13</v>
      </c>
      <c r="F35" s="13" t="s">
        <v>14</v>
      </c>
      <c r="G35" s="40" t="s">
        <v>37</v>
      </c>
      <c r="K35" s="240"/>
      <c r="L35" s="240"/>
      <c r="M35" s="31" t="s">
        <v>81</v>
      </c>
      <c r="N35" s="43"/>
      <c r="O35" s="11"/>
      <c r="P35" s="43"/>
      <c r="Q35" s="43"/>
      <c r="R35" s="43"/>
    </row>
    <row r="36" spans="2:18" x14ac:dyDescent="0.25">
      <c r="B36" s="172">
        <v>1</v>
      </c>
      <c r="C36" s="171"/>
      <c r="D36" s="25"/>
      <c r="E36" s="25"/>
      <c r="F36" s="25"/>
      <c r="G36" s="11"/>
      <c r="K36" s="240"/>
      <c r="L36" s="240"/>
      <c r="M36" s="31" t="s">
        <v>82</v>
      </c>
      <c r="N36" s="43"/>
      <c r="O36" s="11"/>
      <c r="P36" s="43"/>
      <c r="Q36" s="43"/>
      <c r="R36" s="43"/>
    </row>
    <row r="37" spans="2:18" x14ac:dyDescent="0.25">
      <c r="B37" s="172">
        <f>+B36+1</f>
        <v>2</v>
      </c>
      <c r="C37" s="173"/>
      <c r="D37" s="172"/>
      <c r="E37" s="172"/>
      <c r="F37" s="172"/>
      <c r="G37" s="20"/>
      <c r="K37" s="240"/>
      <c r="L37" s="240"/>
      <c r="M37" s="31" t="s">
        <v>85</v>
      </c>
      <c r="N37" s="43"/>
      <c r="O37" s="11"/>
      <c r="P37" s="43"/>
      <c r="Q37" s="43"/>
      <c r="R37" s="43"/>
    </row>
    <row r="38" spans="2:18" x14ac:dyDescent="0.25">
      <c r="B38" s="20"/>
      <c r="C38" s="19"/>
      <c r="D38" s="20"/>
      <c r="E38" s="20"/>
      <c r="F38" s="20"/>
      <c r="G38" s="20"/>
      <c r="K38" s="240"/>
      <c r="L38" s="240"/>
      <c r="M38" s="31" t="s">
        <v>88</v>
      </c>
      <c r="N38" s="11"/>
      <c r="O38" s="11"/>
      <c r="P38" s="43"/>
      <c r="Q38" s="43"/>
      <c r="R38" s="43"/>
    </row>
    <row r="39" spans="2:18" x14ac:dyDescent="0.25">
      <c r="B39" s="20"/>
      <c r="C39" s="19"/>
      <c r="D39" s="20"/>
      <c r="E39" s="20"/>
      <c r="F39" s="20"/>
      <c r="G39" s="20"/>
      <c r="K39" s="240"/>
      <c r="L39" s="240"/>
      <c r="M39" s="31" t="s">
        <v>90</v>
      </c>
      <c r="N39" s="43"/>
      <c r="O39" s="11">
        <v>1</v>
      </c>
      <c r="P39" s="43"/>
      <c r="Q39" s="43"/>
      <c r="R39" s="43">
        <v>9511</v>
      </c>
    </row>
    <row r="40" spans="2:18" x14ac:dyDescent="0.25">
      <c r="B40" s="20"/>
      <c r="C40" s="19"/>
      <c r="D40" s="20"/>
      <c r="E40" s="20"/>
      <c r="F40" s="20"/>
      <c r="G40" s="20"/>
      <c r="K40" s="240"/>
      <c r="L40" s="240"/>
      <c r="M40" s="31" t="s">
        <v>93</v>
      </c>
      <c r="N40" s="43"/>
      <c r="O40" s="11"/>
      <c r="P40" s="43"/>
      <c r="Q40" s="43"/>
      <c r="R40" s="43"/>
    </row>
    <row r="41" spans="2:18" x14ac:dyDescent="0.25">
      <c r="B41" s="172"/>
      <c r="C41" s="173"/>
      <c r="D41" s="172"/>
      <c r="E41" s="172"/>
      <c r="F41" s="172"/>
      <c r="G41" s="20"/>
      <c r="K41" s="240"/>
      <c r="L41" s="240"/>
      <c r="M41" s="31" t="s">
        <v>94</v>
      </c>
      <c r="N41" s="43"/>
      <c r="O41" s="11">
        <v>1</v>
      </c>
      <c r="P41" s="43"/>
      <c r="Q41" s="43"/>
      <c r="R41" s="43">
        <v>9511</v>
      </c>
    </row>
    <row r="42" spans="2:18" x14ac:dyDescent="0.25">
      <c r="B42" s="172"/>
      <c r="C42" s="173"/>
      <c r="D42" s="176"/>
      <c r="E42" s="172"/>
      <c r="F42" s="172"/>
      <c r="G42" s="20"/>
      <c r="K42" s="240"/>
      <c r="L42" s="240"/>
      <c r="M42" s="31" t="s">
        <v>95</v>
      </c>
      <c r="N42" s="43"/>
      <c r="O42" s="11"/>
      <c r="P42" s="43"/>
      <c r="Q42" s="43"/>
      <c r="R42" s="43"/>
    </row>
    <row r="43" spans="2:18" x14ac:dyDescent="0.25">
      <c r="B43" s="172"/>
      <c r="C43" s="173"/>
      <c r="D43" s="176"/>
      <c r="E43" s="172"/>
      <c r="F43" s="172"/>
      <c r="G43" s="20"/>
      <c r="K43" s="240"/>
      <c r="L43" s="240"/>
      <c r="M43" s="31" t="s">
        <v>96</v>
      </c>
      <c r="N43" s="43"/>
      <c r="O43" s="11"/>
      <c r="P43" s="43"/>
      <c r="Q43" s="43"/>
      <c r="R43" s="43"/>
    </row>
    <row r="44" spans="2:18" x14ac:dyDescent="0.25">
      <c r="B44" s="172"/>
      <c r="C44" s="173"/>
      <c r="D44" s="176"/>
      <c r="E44" s="172"/>
      <c r="F44" s="172"/>
      <c r="G44" s="175"/>
      <c r="K44" s="240"/>
      <c r="L44" s="240"/>
      <c r="M44" s="31" t="s">
        <v>97</v>
      </c>
      <c r="N44" s="43"/>
      <c r="O44" s="11"/>
      <c r="P44" s="43"/>
      <c r="Q44" s="43"/>
      <c r="R44" s="43"/>
    </row>
    <row r="45" spans="2:18" x14ac:dyDescent="0.25">
      <c r="B45" s="172"/>
      <c r="C45" s="173"/>
      <c r="D45" s="176"/>
      <c r="E45" s="172"/>
      <c r="F45" s="172"/>
      <c r="G45" s="175"/>
      <c r="K45" s="240"/>
      <c r="L45" s="240"/>
      <c r="M45" s="31" t="s">
        <v>98</v>
      </c>
      <c r="N45" s="43"/>
      <c r="O45" s="11"/>
      <c r="P45" s="43"/>
      <c r="Q45" s="43"/>
      <c r="R45" s="43"/>
    </row>
    <row r="46" spans="2:18" x14ac:dyDescent="0.25">
      <c r="B46" s="172"/>
      <c r="C46" s="19" t="s">
        <v>16</v>
      </c>
      <c r="D46" s="20">
        <f>SUM(D36:D45)</f>
        <v>0</v>
      </c>
      <c r="E46" s="172"/>
      <c r="F46" s="172"/>
      <c r="G46" s="175"/>
      <c r="K46" s="240"/>
      <c r="L46" s="240"/>
      <c r="M46" s="31" t="s">
        <v>99</v>
      </c>
      <c r="N46" s="43"/>
      <c r="O46" s="11">
        <v>2</v>
      </c>
      <c r="P46" s="43"/>
      <c r="Q46" s="43"/>
      <c r="R46" s="43">
        <v>9511</v>
      </c>
    </row>
    <row r="47" spans="2:18" ht="18.75" x14ac:dyDescent="0.25">
      <c r="B47" s="235" t="s">
        <v>28</v>
      </c>
      <c r="C47" s="236"/>
      <c r="D47" s="236"/>
      <c r="E47" s="236"/>
      <c r="F47" s="236"/>
      <c r="G47" s="237"/>
      <c r="K47" s="240"/>
      <c r="L47" s="240"/>
      <c r="M47" s="31" t="s">
        <v>100</v>
      </c>
      <c r="N47" s="43"/>
      <c r="O47" s="43"/>
      <c r="P47" s="43"/>
      <c r="Q47" s="43"/>
      <c r="R47" s="43"/>
    </row>
    <row r="48" spans="2:18" ht="60" x14ac:dyDescent="0.25">
      <c r="B48" s="40" t="s">
        <v>10</v>
      </c>
      <c r="C48" s="40" t="s">
        <v>11</v>
      </c>
      <c r="D48" s="40" t="s">
        <v>12</v>
      </c>
      <c r="E48" s="13" t="s">
        <v>13</v>
      </c>
      <c r="F48" s="13" t="s">
        <v>14</v>
      </c>
      <c r="G48" s="40" t="s">
        <v>37</v>
      </c>
      <c r="K48" s="240"/>
      <c r="L48" s="240"/>
      <c r="M48" s="31" t="s">
        <v>101</v>
      </c>
      <c r="N48" s="43"/>
      <c r="O48" s="43"/>
      <c r="P48" s="43"/>
      <c r="Q48" s="43"/>
      <c r="R48" s="43"/>
    </row>
    <row r="49" spans="2:18" x14ac:dyDescent="0.25">
      <c r="B49" s="20">
        <v>1</v>
      </c>
      <c r="C49" s="171">
        <v>45069</v>
      </c>
      <c r="D49" s="25">
        <v>275</v>
      </c>
      <c r="E49" s="25"/>
      <c r="F49" s="25"/>
      <c r="G49" s="11">
        <v>9509</v>
      </c>
      <c r="K49" s="240"/>
      <c r="L49" s="240"/>
      <c r="M49" s="31" t="s">
        <v>102</v>
      </c>
      <c r="N49" s="43"/>
      <c r="O49" s="43"/>
      <c r="P49" s="43"/>
      <c r="Q49" s="43"/>
      <c r="R49" s="43"/>
    </row>
    <row r="50" spans="2:18" x14ac:dyDescent="0.25">
      <c r="B50" s="20">
        <v>2</v>
      </c>
      <c r="C50" s="177">
        <v>45094</v>
      </c>
      <c r="D50" s="11">
        <v>475</v>
      </c>
      <c r="E50" s="11"/>
      <c r="F50" s="11"/>
      <c r="G50" s="11">
        <v>9512</v>
      </c>
      <c r="K50" s="240"/>
      <c r="L50" s="240"/>
      <c r="M50" s="31" t="s">
        <v>103</v>
      </c>
      <c r="N50" s="43"/>
      <c r="O50" s="43"/>
      <c r="P50" s="43"/>
      <c r="Q50" s="43"/>
      <c r="R50" s="43"/>
    </row>
    <row r="51" spans="2:18" x14ac:dyDescent="0.25">
      <c r="B51" s="20">
        <v>3</v>
      </c>
      <c r="C51" s="178">
        <v>45096</v>
      </c>
      <c r="D51" s="35">
        <v>500</v>
      </c>
      <c r="E51" s="35"/>
      <c r="F51" s="35"/>
      <c r="G51" s="35">
        <v>9513</v>
      </c>
      <c r="K51" s="240"/>
      <c r="L51" s="240"/>
      <c r="M51" s="31" t="s">
        <v>104</v>
      </c>
      <c r="N51" s="43"/>
      <c r="O51" s="43"/>
      <c r="P51" s="43"/>
      <c r="Q51" s="43"/>
      <c r="R51" s="43"/>
    </row>
    <row r="52" spans="2:18" x14ac:dyDescent="0.25">
      <c r="B52" s="20">
        <v>4</v>
      </c>
      <c r="C52" s="178">
        <v>45097</v>
      </c>
      <c r="D52" s="20">
        <v>300</v>
      </c>
      <c r="E52" s="20"/>
      <c r="F52" s="20"/>
      <c r="G52" s="20">
        <v>9514</v>
      </c>
      <c r="K52" s="240"/>
      <c r="L52" s="240"/>
      <c r="M52" s="31" t="s">
        <v>105</v>
      </c>
      <c r="N52" s="43"/>
      <c r="O52" s="43"/>
      <c r="P52" s="43"/>
      <c r="Q52" s="43"/>
      <c r="R52" s="43"/>
    </row>
    <row r="53" spans="2:18" x14ac:dyDescent="0.25">
      <c r="B53" s="20">
        <v>5</v>
      </c>
      <c r="C53" s="19"/>
      <c r="D53" s="20"/>
      <c r="E53" s="20"/>
      <c r="F53" s="20"/>
      <c r="G53" s="20"/>
      <c r="K53" s="240"/>
      <c r="L53" s="240"/>
      <c r="M53" s="31" t="s">
        <v>106</v>
      </c>
      <c r="N53" s="43"/>
      <c r="O53" s="43"/>
      <c r="P53" s="43"/>
      <c r="Q53" s="43"/>
      <c r="R53" s="43"/>
    </row>
    <row r="54" spans="2:18" x14ac:dyDescent="0.25">
      <c r="B54" s="20">
        <v>6</v>
      </c>
      <c r="C54" s="19"/>
      <c r="D54" s="20"/>
      <c r="E54" s="20"/>
      <c r="F54" s="20"/>
      <c r="G54" s="20"/>
      <c r="K54" s="240"/>
      <c r="L54" s="240"/>
      <c r="M54" s="31" t="s">
        <v>107</v>
      </c>
      <c r="N54" s="43"/>
      <c r="O54" s="43"/>
      <c r="P54" s="43"/>
      <c r="Q54" s="43"/>
      <c r="R54" s="43"/>
    </row>
    <row r="55" spans="2:18" x14ac:dyDescent="0.25">
      <c r="B55" s="20">
        <v>7</v>
      </c>
      <c r="C55" s="19"/>
      <c r="D55" s="20"/>
      <c r="E55" s="20"/>
      <c r="F55" s="20"/>
      <c r="G55" s="20"/>
      <c r="K55" s="240"/>
      <c r="L55" s="240"/>
      <c r="M55" s="31" t="s">
        <v>108</v>
      </c>
      <c r="N55" s="43"/>
      <c r="O55" s="43"/>
      <c r="P55" s="43"/>
      <c r="Q55" s="43"/>
      <c r="R55" s="43"/>
    </row>
    <row r="56" spans="2:18" x14ac:dyDescent="0.25">
      <c r="B56" s="20">
        <f>+B55+1</f>
        <v>8</v>
      </c>
      <c r="C56" s="19"/>
      <c r="D56" s="20"/>
      <c r="E56" s="20"/>
      <c r="F56" s="20"/>
      <c r="G56" s="175"/>
      <c r="K56" s="240"/>
      <c r="L56" s="240"/>
      <c r="M56" s="31" t="s">
        <v>109</v>
      </c>
      <c r="N56" s="43"/>
      <c r="O56" s="43"/>
      <c r="P56" s="43"/>
      <c r="Q56" s="43"/>
      <c r="R56" s="43"/>
    </row>
    <row r="57" spans="2:18" x14ac:dyDescent="0.25">
      <c r="B57" s="20"/>
      <c r="C57" s="19"/>
      <c r="D57" s="20"/>
      <c r="E57" s="20"/>
      <c r="F57" s="20"/>
      <c r="G57" s="175"/>
      <c r="K57" s="240"/>
      <c r="L57" s="240"/>
      <c r="M57" s="31" t="s">
        <v>110</v>
      </c>
      <c r="N57" s="43"/>
      <c r="O57" s="43"/>
      <c r="P57" s="43"/>
      <c r="Q57" s="43"/>
      <c r="R57" s="43"/>
    </row>
    <row r="58" spans="2:18" x14ac:dyDescent="0.25">
      <c r="B58" s="20"/>
      <c r="C58" s="19" t="s">
        <v>16</v>
      </c>
      <c r="D58" s="20">
        <f>SUM(D48:D57)</f>
        <v>1550</v>
      </c>
      <c r="E58" s="20"/>
      <c r="F58" s="20"/>
      <c r="G58" s="175"/>
      <c r="K58" s="240"/>
      <c r="L58" s="240"/>
      <c r="M58" s="31" t="s">
        <v>111</v>
      </c>
      <c r="N58" s="43"/>
      <c r="O58" s="43"/>
      <c r="P58" s="43"/>
      <c r="Q58" s="43"/>
      <c r="R58" s="43"/>
    </row>
    <row r="59" spans="2:18" x14ac:dyDescent="0.25">
      <c r="B59" s="179"/>
      <c r="C59" s="180"/>
      <c r="D59" s="181"/>
      <c r="E59" s="181"/>
      <c r="F59" s="181"/>
      <c r="G59" s="175"/>
      <c r="K59" s="240"/>
      <c r="L59" s="240"/>
      <c r="M59" s="31" t="s">
        <v>112</v>
      </c>
      <c r="N59" s="43"/>
      <c r="O59" s="43"/>
      <c r="P59" s="43"/>
      <c r="Q59" s="43"/>
      <c r="R59" s="43"/>
    </row>
    <row r="60" spans="2:18" ht="18.75" x14ac:dyDescent="0.25">
      <c r="B60" s="235" t="s">
        <v>30</v>
      </c>
      <c r="C60" s="236"/>
      <c r="D60" s="236"/>
      <c r="E60" s="236"/>
      <c r="F60" s="236"/>
      <c r="G60" s="237"/>
      <c r="K60" s="240" t="s">
        <v>113</v>
      </c>
      <c r="L60" s="240"/>
      <c r="M60" s="31" t="s">
        <v>40</v>
      </c>
      <c r="N60" s="43"/>
      <c r="O60" s="43"/>
      <c r="P60" s="43"/>
      <c r="Q60" s="43"/>
      <c r="R60" s="43"/>
    </row>
    <row r="61" spans="2:18" ht="60" x14ac:dyDescent="0.25">
      <c r="B61" s="40" t="s">
        <v>10</v>
      </c>
      <c r="C61" s="40" t="s">
        <v>11</v>
      </c>
      <c r="D61" s="40" t="s">
        <v>12</v>
      </c>
      <c r="E61" s="13" t="s">
        <v>13</v>
      </c>
      <c r="F61" s="13" t="s">
        <v>14</v>
      </c>
      <c r="G61" s="40" t="s">
        <v>37</v>
      </c>
      <c r="K61" s="240"/>
      <c r="L61" s="240"/>
      <c r="M61" s="31" t="s">
        <v>43</v>
      </c>
      <c r="N61" s="43"/>
      <c r="O61" s="43"/>
      <c r="P61" s="43"/>
      <c r="Q61" s="43"/>
      <c r="R61" s="43"/>
    </row>
    <row r="62" spans="2:18" x14ac:dyDescent="0.25">
      <c r="B62" s="20">
        <v>1</v>
      </c>
      <c r="C62" s="19">
        <v>45065</v>
      </c>
      <c r="D62" s="20">
        <v>600</v>
      </c>
      <c r="E62" s="20"/>
      <c r="F62" s="20"/>
      <c r="G62" s="20">
        <v>9505</v>
      </c>
      <c r="K62" s="240"/>
      <c r="L62" s="240"/>
      <c r="M62" s="31" t="s">
        <v>45</v>
      </c>
      <c r="N62" s="43"/>
      <c r="O62" s="43"/>
      <c r="P62" s="43"/>
      <c r="Q62" s="43"/>
      <c r="R62" s="43"/>
    </row>
    <row r="63" spans="2:18" x14ac:dyDescent="0.25">
      <c r="B63" s="20"/>
      <c r="C63" s="19"/>
      <c r="D63" s="20"/>
      <c r="E63" s="20"/>
      <c r="F63" s="20"/>
      <c r="G63" s="20"/>
      <c r="K63" s="240"/>
      <c r="L63" s="240"/>
      <c r="M63" s="31" t="s">
        <v>48</v>
      </c>
      <c r="N63" s="43"/>
      <c r="O63" s="43"/>
      <c r="P63" s="43"/>
      <c r="Q63" s="43"/>
      <c r="R63" s="43"/>
    </row>
    <row r="64" spans="2:18" x14ac:dyDescent="0.25">
      <c r="B64" s="20"/>
      <c r="C64" s="19"/>
      <c r="D64" s="20"/>
      <c r="E64" s="20"/>
      <c r="F64" s="20"/>
      <c r="G64" s="20"/>
      <c r="K64" s="240"/>
      <c r="L64" s="240"/>
      <c r="M64" s="31" t="s">
        <v>51</v>
      </c>
      <c r="N64" s="43"/>
      <c r="O64" s="43"/>
      <c r="P64" s="43"/>
      <c r="Q64" s="43"/>
      <c r="R64" s="43"/>
    </row>
    <row r="65" spans="2:18" x14ac:dyDescent="0.25">
      <c r="B65" s="20"/>
      <c r="C65" s="19"/>
      <c r="D65" s="20"/>
      <c r="E65" s="20"/>
      <c r="F65" s="20"/>
      <c r="G65" s="20"/>
      <c r="K65" s="240"/>
      <c r="L65" s="240"/>
      <c r="M65" s="31" t="s">
        <v>52</v>
      </c>
      <c r="N65" s="11"/>
      <c r="O65" s="43"/>
      <c r="P65" s="43"/>
      <c r="Q65" s="43"/>
      <c r="R65" s="43"/>
    </row>
    <row r="66" spans="2:18" x14ac:dyDescent="0.25">
      <c r="B66" s="20"/>
      <c r="C66" s="19"/>
      <c r="D66" s="20"/>
      <c r="E66" s="20"/>
      <c r="F66" s="20"/>
      <c r="G66" s="20"/>
      <c r="K66" s="240"/>
      <c r="L66" s="240"/>
      <c r="M66" s="31" t="s">
        <v>53</v>
      </c>
      <c r="N66" s="11"/>
      <c r="O66" s="43"/>
      <c r="P66" s="43"/>
      <c r="Q66" s="43"/>
      <c r="R66" s="43"/>
    </row>
    <row r="67" spans="2:18" x14ac:dyDescent="0.25">
      <c r="B67" s="20"/>
      <c r="C67" s="19"/>
      <c r="D67" s="20"/>
      <c r="E67" s="20"/>
      <c r="F67" s="20"/>
      <c r="G67" s="20"/>
      <c r="K67" s="240"/>
      <c r="L67" s="240"/>
      <c r="M67" s="31" t="s">
        <v>54</v>
      </c>
      <c r="N67" s="43"/>
      <c r="O67" s="43"/>
      <c r="P67" s="43"/>
      <c r="Q67" s="43"/>
      <c r="R67" s="43"/>
    </row>
    <row r="68" spans="2:18" x14ac:dyDescent="0.25">
      <c r="B68" s="20"/>
      <c r="C68" s="19"/>
      <c r="D68" s="20"/>
      <c r="E68" s="20"/>
      <c r="F68" s="20"/>
      <c r="G68" s="20"/>
      <c r="K68" s="240"/>
      <c r="L68" s="240"/>
      <c r="M68" s="31" t="s">
        <v>55</v>
      </c>
      <c r="N68" s="43"/>
      <c r="O68" s="43"/>
      <c r="P68" s="43"/>
      <c r="Q68" s="43"/>
      <c r="R68" s="43"/>
    </row>
    <row r="69" spans="2:18" x14ac:dyDescent="0.25">
      <c r="B69" s="20"/>
      <c r="C69" s="19" t="s">
        <v>16</v>
      </c>
      <c r="D69" s="20">
        <f>+SUM(D62:D68)</f>
        <v>600</v>
      </c>
      <c r="E69" s="20"/>
      <c r="F69" s="20"/>
      <c r="G69" s="20"/>
      <c r="K69" s="240" t="s">
        <v>114</v>
      </c>
      <c r="L69" s="240"/>
      <c r="M69" s="31" t="s">
        <v>115</v>
      </c>
      <c r="N69" s="25"/>
      <c r="O69" s="43"/>
      <c r="P69" s="43"/>
      <c r="Q69" s="43"/>
      <c r="R69" s="43"/>
    </row>
    <row r="70" spans="2:18" ht="18.75" x14ac:dyDescent="0.25">
      <c r="B70" s="235" t="s">
        <v>31</v>
      </c>
      <c r="C70" s="236"/>
      <c r="D70" s="236"/>
      <c r="E70" s="236"/>
      <c r="F70" s="236"/>
      <c r="G70" s="237"/>
      <c r="K70" s="240"/>
      <c r="L70" s="240"/>
      <c r="M70" s="31" t="s">
        <v>118</v>
      </c>
      <c r="N70" s="11"/>
      <c r="O70" s="43"/>
      <c r="P70" s="43"/>
      <c r="Q70" s="43"/>
      <c r="R70" s="43"/>
    </row>
    <row r="71" spans="2:18" ht="60" x14ac:dyDescent="0.25">
      <c r="B71" s="40" t="s">
        <v>10</v>
      </c>
      <c r="C71" s="40" t="s">
        <v>11</v>
      </c>
      <c r="D71" s="40" t="s">
        <v>12</v>
      </c>
      <c r="E71" s="13" t="s">
        <v>13</v>
      </c>
      <c r="F71" s="13" t="s">
        <v>14</v>
      </c>
      <c r="G71" s="40" t="s">
        <v>37</v>
      </c>
      <c r="K71" s="240"/>
      <c r="L71" s="240"/>
      <c r="M71" s="31" t="s">
        <v>121</v>
      </c>
      <c r="N71" s="11"/>
      <c r="O71" s="43"/>
      <c r="P71" s="43"/>
      <c r="Q71" s="43"/>
      <c r="R71" s="43"/>
    </row>
    <row r="72" spans="2:18" x14ac:dyDescent="0.25">
      <c r="B72" s="20">
        <v>1</v>
      </c>
      <c r="C72" s="19">
        <v>45065</v>
      </c>
      <c r="D72" s="20">
        <v>168</v>
      </c>
      <c r="E72" s="20"/>
      <c r="F72" s="20"/>
      <c r="G72" s="20">
        <v>9505</v>
      </c>
      <c r="K72" s="240"/>
      <c r="L72" s="240"/>
      <c r="M72" s="31" t="s">
        <v>124</v>
      </c>
      <c r="N72" s="11"/>
      <c r="O72" s="43"/>
      <c r="P72" s="43"/>
      <c r="Q72" s="43"/>
      <c r="R72" s="43"/>
    </row>
    <row r="73" spans="2:18" x14ac:dyDescent="0.25">
      <c r="B73" s="20"/>
      <c r="C73" s="19"/>
      <c r="D73" s="20"/>
      <c r="E73" s="20"/>
      <c r="F73" s="20"/>
      <c r="G73" s="20"/>
      <c r="K73" s="240"/>
      <c r="L73" s="240"/>
      <c r="M73" s="31" t="s">
        <v>126</v>
      </c>
      <c r="N73" s="11"/>
      <c r="O73" s="43"/>
      <c r="P73" s="43"/>
      <c r="Q73" s="43"/>
      <c r="R73" s="43"/>
    </row>
    <row r="74" spans="2:18" x14ac:dyDescent="0.25">
      <c r="B74" s="20"/>
      <c r="C74" s="19"/>
      <c r="D74" s="20"/>
      <c r="E74" s="20"/>
      <c r="F74" s="20"/>
      <c r="G74" s="20"/>
      <c r="K74" s="240"/>
      <c r="L74" s="240"/>
      <c r="M74" s="31" t="s">
        <v>129</v>
      </c>
      <c r="N74" s="11"/>
      <c r="O74" s="43"/>
      <c r="P74" s="43"/>
      <c r="Q74" s="43"/>
      <c r="R74" s="43"/>
    </row>
    <row r="75" spans="2:18" x14ac:dyDescent="0.25">
      <c r="B75" s="20"/>
      <c r="C75" s="19"/>
      <c r="D75" s="20"/>
      <c r="E75" s="20"/>
      <c r="F75" s="20"/>
      <c r="G75" s="20"/>
      <c r="K75" s="240"/>
      <c r="L75" s="240"/>
      <c r="M75" s="31" t="s">
        <v>132</v>
      </c>
      <c r="N75" s="43"/>
      <c r="O75" s="43"/>
      <c r="P75" s="43"/>
      <c r="Q75" s="43"/>
      <c r="R75" s="43"/>
    </row>
    <row r="76" spans="2:18" x14ac:dyDescent="0.25">
      <c r="B76" s="20"/>
      <c r="C76" s="19"/>
      <c r="D76" s="20"/>
      <c r="E76" s="20"/>
      <c r="F76" s="20"/>
      <c r="G76" s="20"/>
      <c r="K76" s="240"/>
      <c r="L76" s="240"/>
      <c r="M76" s="31" t="s">
        <v>133</v>
      </c>
      <c r="N76" s="43"/>
      <c r="O76" s="43"/>
      <c r="P76" s="43"/>
      <c r="Q76" s="43"/>
      <c r="R76" s="43"/>
    </row>
    <row r="77" spans="2:18" x14ac:dyDescent="0.25">
      <c r="B77" s="20"/>
      <c r="C77" s="19"/>
      <c r="D77" s="20"/>
      <c r="E77" s="20"/>
      <c r="F77" s="20"/>
      <c r="G77" s="20"/>
      <c r="K77" s="240"/>
      <c r="L77" s="240"/>
      <c r="M77" s="31" t="s">
        <v>134</v>
      </c>
      <c r="N77" s="43"/>
      <c r="O77" s="43"/>
      <c r="P77" s="43"/>
      <c r="Q77" s="43"/>
      <c r="R77" s="43"/>
    </row>
    <row r="78" spans="2:18" x14ac:dyDescent="0.25">
      <c r="B78" s="20"/>
      <c r="C78" s="19"/>
      <c r="D78" s="20"/>
      <c r="E78" s="20"/>
      <c r="F78" s="20"/>
      <c r="G78" s="20"/>
      <c r="K78" s="240"/>
      <c r="L78" s="240"/>
      <c r="M78" s="31" t="s">
        <v>136</v>
      </c>
      <c r="N78" s="43"/>
      <c r="O78" s="43"/>
      <c r="P78" s="43"/>
      <c r="Q78" s="43"/>
      <c r="R78" s="43"/>
    </row>
    <row r="79" spans="2:18" x14ac:dyDescent="0.25">
      <c r="B79" s="20"/>
      <c r="C79" s="19" t="s">
        <v>16</v>
      </c>
      <c r="D79" s="20">
        <f>+SUM(D72:D78)</f>
        <v>168</v>
      </c>
      <c r="E79" s="20"/>
      <c r="F79" s="20"/>
      <c r="G79" s="20"/>
      <c r="K79" s="240"/>
      <c r="L79" s="240"/>
      <c r="M79" s="31" t="s">
        <v>82</v>
      </c>
      <c r="N79" s="43"/>
      <c r="O79" s="43"/>
      <c r="P79" s="43"/>
      <c r="Q79" s="43"/>
      <c r="R79" s="43"/>
    </row>
    <row r="80" spans="2:18" x14ac:dyDescent="0.25">
      <c r="K80" s="240"/>
      <c r="L80" s="240"/>
      <c r="M80" s="31" t="s">
        <v>85</v>
      </c>
      <c r="N80" s="43"/>
      <c r="O80" s="43"/>
      <c r="P80" s="43"/>
      <c r="Q80" s="43"/>
      <c r="R80" s="43"/>
    </row>
    <row r="81" spans="11:18" x14ac:dyDescent="0.25">
      <c r="K81" s="240"/>
      <c r="L81" s="240"/>
      <c r="M81" s="31" t="s">
        <v>88</v>
      </c>
      <c r="N81" s="43"/>
      <c r="O81" s="43"/>
      <c r="P81" s="43"/>
      <c r="Q81" s="43"/>
      <c r="R81" s="43"/>
    </row>
    <row r="82" spans="11:18" x14ac:dyDescent="0.25">
      <c r="K82" s="240"/>
      <c r="L82" s="240"/>
      <c r="M82" s="31" t="s">
        <v>90</v>
      </c>
      <c r="N82" s="43"/>
      <c r="O82" s="43"/>
      <c r="P82" s="43"/>
      <c r="Q82" s="43"/>
      <c r="R82" s="43"/>
    </row>
    <row r="83" spans="11:18" x14ac:dyDescent="0.25">
      <c r="K83" s="240"/>
      <c r="L83" s="240"/>
      <c r="M83" s="31" t="s">
        <v>137</v>
      </c>
      <c r="N83" s="43"/>
      <c r="O83" s="43"/>
      <c r="P83" s="43"/>
      <c r="Q83" s="43"/>
      <c r="R83" s="43"/>
    </row>
    <row r="84" spans="11:18" x14ac:dyDescent="0.25">
      <c r="K84" s="240"/>
      <c r="L84" s="240"/>
      <c r="M84" s="31" t="s">
        <v>94</v>
      </c>
      <c r="N84" s="43"/>
      <c r="O84" s="43"/>
      <c r="P84" s="43"/>
      <c r="Q84" s="43"/>
      <c r="R84" s="43"/>
    </row>
    <row r="85" spans="11:18" x14ac:dyDescent="0.25">
      <c r="K85" s="240"/>
      <c r="L85" s="240"/>
      <c r="M85" s="31" t="s">
        <v>95</v>
      </c>
      <c r="N85" s="43"/>
      <c r="O85" s="43"/>
      <c r="P85" s="43"/>
      <c r="Q85" s="43"/>
      <c r="R85" s="43"/>
    </row>
    <row r="86" spans="11:18" x14ac:dyDescent="0.25">
      <c r="K86" s="240"/>
      <c r="L86" s="240"/>
      <c r="M86" s="31" t="s">
        <v>96</v>
      </c>
      <c r="N86" s="43"/>
      <c r="O86" s="43"/>
      <c r="P86" s="43"/>
      <c r="Q86" s="43"/>
      <c r="R86" s="43"/>
    </row>
    <row r="87" spans="11:18" x14ac:dyDescent="0.25">
      <c r="K87" s="240"/>
      <c r="L87" s="240"/>
      <c r="M87" s="31" t="s">
        <v>139</v>
      </c>
      <c r="N87" s="43"/>
      <c r="O87" s="11">
        <v>2</v>
      </c>
      <c r="P87" s="43"/>
      <c r="Q87" s="43"/>
      <c r="R87" s="11">
        <v>9509</v>
      </c>
    </row>
    <row r="88" spans="11:18" x14ac:dyDescent="0.25">
      <c r="K88" s="240"/>
      <c r="L88" s="240"/>
      <c r="M88" s="31" t="s">
        <v>140</v>
      </c>
      <c r="N88" s="43"/>
      <c r="O88" s="11"/>
      <c r="P88" s="43"/>
      <c r="Q88" s="43"/>
      <c r="R88" s="11"/>
    </row>
    <row r="89" spans="11:18" x14ac:dyDescent="0.25">
      <c r="K89" s="240"/>
      <c r="L89" s="240"/>
      <c r="M89" s="31" t="s">
        <v>141</v>
      </c>
      <c r="N89" s="43"/>
      <c r="O89" s="11">
        <v>2</v>
      </c>
      <c r="P89" s="43"/>
      <c r="Q89" s="43"/>
      <c r="R89" s="11">
        <v>9511</v>
      </c>
    </row>
    <row r="90" spans="11:18" x14ac:dyDescent="0.25">
      <c r="K90" s="240"/>
      <c r="L90" s="240"/>
      <c r="M90" s="31" t="s">
        <v>142</v>
      </c>
      <c r="N90" s="43"/>
      <c r="O90" s="43"/>
      <c r="P90" s="43"/>
      <c r="Q90" s="43"/>
      <c r="R90" s="43"/>
    </row>
    <row r="91" spans="11:18" x14ac:dyDescent="0.25">
      <c r="K91" s="240"/>
      <c r="L91" s="240"/>
      <c r="M91" s="31" t="s">
        <v>143</v>
      </c>
      <c r="N91" s="43"/>
      <c r="O91" s="43"/>
      <c r="P91" s="43"/>
      <c r="Q91" s="43"/>
      <c r="R91" s="43"/>
    </row>
    <row r="92" spans="11:18" x14ac:dyDescent="0.25">
      <c r="K92" s="240"/>
      <c r="L92" s="240"/>
      <c r="M92" s="31" t="s">
        <v>144</v>
      </c>
      <c r="N92" s="43"/>
      <c r="O92" s="43"/>
      <c r="P92" s="43"/>
      <c r="Q92" s="43"/>
      <c r="R92" s="43"/>
    </row>
    <row r="93" spans="11:18" x14ac:dyDescent="0.25">
      <c r="K93" s="240"/>
      <c r="L93" s="240"/>
      <c r="M93" s="31" t="s">
        <v>145</v>
      </c>
      <c r="N93" s="43"/>
      <c r="O93" s="43"/>
      <c r="P93" s="43"/>
      <c r="Q93" s="43"/>
      <c r="R93" s="43"/>
    </row>
    <row r="94" spans="11:18" x14ac:dyDescent="0.25">
      <c r="K94" s="240"/>
      <c r="L94" s="240"/>
      <c r="M94" s="31" t="s">
        <v>146</v>
      </c>
      <c r="N94" s="43"/>
      <c r="O94" s="43"/>
      <c r="P94" s="43"/>
      <c r="Q94" s="43"/>
      <c r="R94" s="43"/>
    </row>
    <row r="95" spans="11:18" x14ac:dyDescent="0.25">
      <c r="K95" s="240"/>
      <c r="L95" s="240"/>
      <c r="M95" s="31" t="s">
        <v>147</v>
      </c>
      <c r="N95" s="43"/>
      <c r="O95" s="43"/>
      <c r="P95" s="43"/>
      <c r="Q95" s="43"/>
      <c r="R95" s="43"/>
    </row>
    <row r="96" spans="11:18" x14ac:dyDescent="0.25">
      <c r="K96" s="240"/>
      <c r="L96" s="240"/>
      <c r="M96" s="31" t="s">
        <v>148</v>
      </c>
      <c r="N96" s="43"/>
      <c r="O96" s="43"/>
      <c r="P96" s="43"/>
      <c r="Q96" s="43"/>
      <c r="R96" s="43"/>
    </row>
    <row r="97" spans="11:18" x14ac:dyDescent="0.25">
      <c r="K97" s="240"/>
      <c r="L97" s="240"/>
      <c r="M97" s="31" t="s">
        <v>149</v>
      </c>
      <c r="N97" s="43"/>
      <c r="O97" s="43"/>
      <c r="P97" s="43"/>
      <c r="Q97" s="43"/>
      <c r="R97" s="43"/>
    </row>
    <row r="98" spans="11:18" x14ac:dyDescent="0.25">
      <c r="K98" s="240"/>
      <c r="L98" s="240"/>
      <c r="M98" s="31" t="s">
        <v>150</v>
      </c>
      <c r="N98" s="43"/>
      <c r="O98" s="43"/>
      <c r="P98" s="43"/>
      <c r="Q98" s="43"/>
      <c r="R98" s="43"/>
    </row>
    <row r="99" spans="11:18" x14ac:dyDescent="0.25">
      <c r="K99" s="240"/>
      <c r="L99" s="240"/>
      <c r="M99" s="31" t="s">
        <v>151</v>
      </c>
      <c r="N99" s="43"/>
      <c r="O99" s="43"/>
      <c r="P99" s="43"/>
      <c r="Q99" s="43"/>
      <c r="R99" s="43"/>
    </row>
    <row r="100" spans="11:18" x14ac:dyDescent="0.25">
      <c r="K100" s="240"/>
      <c r="L100" s="240"/>
      <c r="M100" s="31" t="s">
        <v>152</v>
      </c>
      <c r="N100" s="43"/>
      <c r="O100" s="43"/>
      <c r="P100" s="43"/>
      <c r="Q100" s="43"/>
      <c r="R100" s="43"/>
    </row>
    <row r="101" spans="11:18" x14ac:dyDescent="0.25">
      <c r="K101" s="240"/>
      <c r="L101" s="240"/>
      <c r="M101" s="31" t="s">
        <v>153</v>
      </c>
      <c r="N101" s="43"/>
      <c r="O101" s="43"/>
      <c r="P101" s="43"/>
      <c r="Q101" s="43"/>
      <c r="R101" s="43"/>
    </row>
    <row r="102" spans="11:18" x14ac:dyDescent="0.25">
      <c r="K102" s="240"/>
      <c r="L102" s="240"/>
      <c r="M102" s="31" t="s">
        <v>154</v>
      </c>
      <c r="N102" s="43"/>
      <c r="O102" s="43"/>
      <c r="P102" s="43"/>
      <c r="Q102" s="43"/>
      <c r="R102" s="43"/>
    </row>
    <row r="103" spans="11:18" x14ac:dyDescent="0.25">
      <c r="K103" s="240" t="s">
        <v>155</v>
      </c>
      <c r="L103" s="240"/>
      <c r="M103" s="31" t="s">
        <v>40</v>
      </c>
      <c r="N103" s="43">
        <f>5+15</f>
        <v>20</v>
      </c>
      <c r="O103" s="43"/>
      <c r="P103" s="43"/>
      <c r="Q103" s="43"/>
      <c r="R103" s="182" t="s">
        <v>378</v>
      </c>
    </row>
    <row r="104" spans="11:18" x14ac:dyDescent="0.25">
      <c r="K104" s="240"/>
      <c r="L104" s="240"/>
      <c r="M104" s="31" t="s">
        <v>43</v>
      </c>
      <c r="N104" s="43"/>
      <c r="O104" s="43"/>
      <c r="P104" s="43"/>
      <c r="Q104" s="43"/>
      <c r="R104" s="43"/>
    </row>
    <row r="105" spans="11:18" x14ac:dyDescent="0.25">
      <c r="K105" s="240"/>
      <c r="L105" s="240"/>
      <c r="M105" s="31" t="s">
        <v>45</v>
      </c>
      <c r="N105" s="43"/>
      <c r="O105" s="43"/>
      <c r="P105" s="43"/>
      <c r="Q105" s="43"/>
      <c r="R105" s="43"/>
    </row>
    <row r="106" spans="11:18" x14ac:dyDescent="0.25">
      <c r="K106" s="240"/>
      <c r="L106" s="240"/>
      <c r="M106" s="31" t="s">
        <v>48</v>
      </c>
      <c r="N106" s="43"/>
      <c r="O106" s="43"/>
      <c r="P106" s="43"/>
      <c r="Q106" s="43"/>
      <c r="R106" s="43"/>
    </row>
    <row r="107" spans="11:18" x14ac:dyDescent="0.25">
      <c r="K107" s="240"/>
      <c r="L107" s="240"/>
      <c r="M107" s="31" t="s">
        <v>51</v>
      </c>
      <c r="N107" s="43"/>
      <c r="O107" s="43"/>
      <c r="P107" s="43"/>
      <c r="Q107" s="43"/>
      <c r="R107" s="43"/>
    </row>
    <row r="108" spans="11:18" x14ac:dyDescent="0.25">
      <c r="K108" s="240"/>
      <c r="L108" s="240"/>
      <c r="M108" s="31" t="s">
        <v>52</v>
      </c>
      <c r="N108" s="43"/>
      <c r="O108" s="43"/>
      <c r="P108" s="43"/>
      <c r="Q108" s="43"/>
      <c r="R108" s="43"/>
    </row>
    <row r="109" spans="11:18" x14ac:dyDescent="0.25">
      <c r="K109" s="240"/>
      <c r="L109" s="240"/>
      <c r="M109" s="31" t="s">
        <v>53</v>
      </c>
      <c r="N109" s="43"/>
      <c r="O109" s="43"/>
      <c r="P109" s="43"/>
      <c r="Q109" s="43"/>
      <c r="R109" s="43"/>
    </row>
    <row r="110" spans="11:18" x14ac:dyDescent="0.25">
      <c r="K110" s="240" t="s">
        <v>159</v>
      </c>
      <c r="L110" s="240" t="s">
        <v>40</v>
      </c>
      <c r="M110" s="31" t="s">
        <v>160</v>
      </c>
      <c r="N110" s="43"/>
      <c r="O110" s="43"/>
      <c r="P110" s="43"/>
      <c r="Q110" s="43"/>
      <c r="R110" s="43"/>
    </row>
    <row r="111" spans="11:18" x14ac:dyDescent="0.25">
      <c r="K111" s="240"/>
      <c r="L111" s="240"/>
      <c r="M111" s="31" t="s">
        <v>161</v>
      </c>
      <c r="N111" s="43"/>
      <c r="O111" s="43"/>
      <c r="P111" s="43"/>
      <c r="Q111" s="43"/>
      <c r="R111" s="43"/>
    </row>
    <row r="112" spans="11:18" x14ac:dyDescent="0.25">
      <c r="K112" s="240"/>
      <c r="L112" s="240" t="s">
        <v>43</v>
      </c>
      <c r="M112" s="31" t="s">
        <v>160</v>
      </c>
      <c r="N112" s="43"/>
      <c r="O112" s="43"/>
      <c r="P112" s="43"/>
      <c r="Q112" s="43"/>
      <c r="R112" s="43"/>
    </row>
    <row r="113" spans="11:18" x14ac:dyDescent="0.25">
      <c r="K113" s="240"/>
      <c r="L113" s="240"/>
      <c r="M113" s="31" t="s">
        <v>161</v>
      </c>
      <c r="N113" s="43"/>
      <c r="O113" s="43"/>
      <c r="P113" s="43"/>
      <c r="Q113" s="43"/>
      <c r="R113" s="43"/>
    </row>
    <row r="114" spans="11:18" x14ac:dyDescent="0.25">
      <c r="K114" s="240"/>
      <c r="L114" s="240" t="s">
        <v>45</v>
      </c>
      <c r="M114" s="31" t="s">
        <v>160</v>
      </c>
      <c r="N114" s="43"/>
      <c r="O114" s="43"/>
      <c r="P114" s="43"/>
      <c r="Q114" s="43"/>
      <c r="R114" s="43"/>
    </row>
    <row r="115" spans="11:18" x14ac:dyDescent="0.25">
      <c r="K115" s="240"/>
      <c r="L115" s="240"/>
      <c r="M115" s="31" t="s">
        <v>161</v>
      </c>
      <c r="N115" s="43"/>
      <c r="O115" s="43"/>
      <c r="P115" s="43"/>
      <c r="Q115" s="43"/>
      <c r="R115" s="43"/>
    </row>
    <row r="116" spans="11:18" x14ac:dyDescent="0.25">
      <c r="K116" s="240"/>
      <c r="L116" s="240" t="s">
        <v>48</v>
      </c>
      <c r="M116" s="31" t="s">
        <v>160</v>
      </c>
      <c r="N116" s="43"/>
      <c r="O116" s="43"/>
      <c r="P116" s="43"/>
      <c r="Q116" s="43"/>
      <c r="R116" s="43"/>
    </row>
    <row r="117" spans="11:18" x14ac:dyDescent="0.25">
      <c r="K117" s="240"/>
      <c r="L117" s="240"/>
      <c r="M117" s="31" t="s">
        <v>161</v>
      </c>
      <c r="N117" s="43"/>
      <c r="O117" s="43"/>
      <c r="P117" s="43"/>
      <c r="Q117" s="43"/>
      <c r="R117" s="43"/>
    </row>
    <row r="118" spans="11:18" x14ac:dyDescent="0.25">
      <c r="K118" s="240"/>
      <c r="L118" s="240" t="s">
        <v>51</v>
      </c>
      <c r="M118" s="31" t="s">
        <v>160</v>
      </c>
      <c r="N118" s="43"/>
      <c r="O118" s="43"/>
      <c r="P118" s="43"/>
      <c r="Q118" s="43"/>
      <c r="R118" s="43"/>
    </row>
    <row r="119" spans="11:18" x14ac:dyDescent="0.25">
      <c r="K119" s="240"/>
      <c r="L119" s="240"/>
      <c r="M119" s="31" t="s">
        <v>161</v>
      </c>
      <c r="N119" s="43"/>
      <c r="O119" s="43"/>
      <c r="P119" s="43"/>
      <c r="Q119" s="43"/>
      <c r="R119" s="43"/>
    </row>
    <row r="120" spans="11:18" x14ac:dyDescent="0.25">
      <c r="K120" s="240"/>
      <c r="L120" s="240" t="s">
        <v>52</v>
      </c>
      <c r="M120" s="31" t="s">
        <v>160</v>
      </c>
      <c r="N120" s="43"/>
      <c r="O120" s="43"/>
      <c r="P120" s="43"/>
      <c r="Q120" s="43"/>
      <c r="R120" s="43"/>
    </row>
    <row r="121" spans="11:18" x14ac:dyDescent="0.25">
      <c r="K121" s="240"/>
      <c r="L121" s="240"/>
      <c r="M121" s="31" t="s">
        <v>161</v>
      </c>
      <c r="N121" s="43"/>
      <c r="O121" s="43"/>
      <c r="P121" s="43"/>
      <c r="Q121" s="43"/>
      <c r="R121" s="43"/>
    </row>
    <row r="122" spans="11:18" x14ac:dyDescent="0.25">
      <c r="K122" s="240"/>
      <c r="L122" s="240" t="s">
        <v>53</v>
      </c>
      <c r="M122" s="31" t="s">
        <v>160</v>
      </c>
      <c r="N122" s="43"/>
      <c r="O122" s="43"/>
      <c r="P122" s="43"/>
      <c r="Q122" s="43"/>
      <c r="R122" s="43"/>
    </row>
    <row r="123" spans="11:18" x14ac:dyDescent="0.25">
      <c r="K123" s="240"/>
      <c r="L123" s="240"/>
      <c r="M123" s="31" t="s">
        <v>161</v>
      </c>
      <c r="N123" s="43"/>
      <c r="O123" s="43"/>
      <c r="P123" s="43"/>
      <c r="Q123" s="43"/>
      <c r="R123" s="43"/>
    </row>
    <row r="124" spans="11:18" x14ac:dyDescent="0.25">
      <c r="K124" s="240"/>
      <c r="L124" s="240" t="s">
        <v>54</v>
      </c>
      <c r="M124" s="31" t="s">
        <v>160</v>
      </c>
      <c r="N124" s="43"/>
      <c r="O124" s="43"/>
      <c r="P124" s="43"/>
      <c r="Q124" s="43"/>
      <c r="R124" s="43"/>
    </row>
    <row r="125" spans="11:18" x14ac:dyDescent="0.25">
      <c r="K125" s="240"/>
      <c r="L125" s="240"/>
      <c r="M125" s="31" t="s">
        <v>161</v>
      </c>
      <c r="N125" s="43"/>
      <c r="O125" s="43"/>
      <c r="P125" s="43"/>
      <c r="Q125" s="43"/>
      <c r="R125" s="43"/>
    </row>
    <row r="126" spans="11:18" x14ac:dyDescent="0.25">
      <c r="K126" s="240"/>
      <c r="L126" s="240" t="s">
        <v>55</v>
      </c>
      <c r="M126" s="31" t="s">
        <v>160</v>
      </c>
      <c r="N126" s="43"/>
      <c r="O126" s="43"/>
      <c r="P126" s="43"/>
      <c r="Q126" s="43"/>
      <c r="R126" s="43"/>
    </row>
    <row r="127" spans="11:18" x14ac:dyDescent="0.25">
      <c r="K127" s="240"/>
      <c r="L127" s="240"/>
      <c r="M127" s="31" t="s">
        <v>161</v>
      </c>
      <c r="N127" s="43"/>
      <c r="O127" s="43"/>
      <c r="P127" s="43"/>
      <c r="Q127" s="43"/>
      <c r="R127" s="43"/>
    </row>
    <row r="128" spans="11:18" x14ac:dyDescent="0.25">
      <c r="K128" s="240" t="s">
        <v>164</v>
      </c>
      <c r="L128" s="240"/>
      <c r="M128" s="31" t="s">
        <v>165</v>
      </c>
      <c r="N128" s="43"/>
      <c r="O128" s="43"/>
      <c r="P128" s="43"/>
      <c r="Q128" s="43"/>
      <c r="R128" s="43"/>
    </row>
    <row r="129" spans="11:18" x14ac:dyDescent="0.25">
      <c r="K129" s="240"/>
      <c r="L129" s="240"/>
      <c r="M129" s="31" t="s">
        <v>40</v>
      </c>
      <c r="N129" s="43"/>
      <c r="O129" s="43"/>
      <c r="P129" s="43"/>
      <c r="Q129" s="43"/>
      <c r="R129" s="43"/>
    </row>
    <row r="130" spans="11:18" x14ac:dyDescent="0.25">
      <c r="K130" s="240"/>
      <c r="L130" s="240"/>
      <c r="M130" s="31" t="s">
        <v>43</v>
      </c>
      <c r="N130" s="43"/>
      <c r="O130" s="43"/>
      <c r="P130" s="43"/>
      <c r="Q130" s="43"/>
      <c r="R130" s="43"/>
    </row>
    <row r="131" spans="11:18" x14ac:dyDescent="0.25">
      <c r="K131" s="240"/>
      <c r="L131" s="240"/>
      <c r="M131" s="31" t="s">
        <v>45</v>
      </c>
      <c r="N131" s="43"/>
      <c r="O131" s="43"/>
      <c r="P131" s="43"/>
      <c r="Q131" s="43"/>
      <c r="R131" s="43"/>
    </row>
    <row r="132" spans="11:18" x14ac:dyDescent="0.25">
      <c r="K132" s="240"/>
      <c r="L132" s="240"/>
      <c r="M132" s="31" t="s">
        <v>48</v>
      </c>
      <c r="N132" s="43"/>
      <c r="O132" s="43"/>
      <c r="P132" s="43"/>
      <c r="Q132" s="43"/>
      <c r="R132" s="43"/>
    </row>
    <row r="133" spans="11:18" x14ac:dyDescent="0.25">
      <c r="K133" s="240"/>
      <c r="L133" s="240"/>
      <c r="M133" s="31" t="s">
        <v>51</v>
      </c>
      <c r="N133" s="43"/>
      <c r="O133" s="43"/>
      <c r="P133" s="43"/>
      <c r="Q133" s="43"/>
      <c r="R133" s="43"/>
    </row>
    <row r="134" spans="11:18" x14ac:dyDescent="0.25">
      <c r="K134" s="240"/>
      <c r="L134" s="240"/>
      <c r="M134" s="31" t="s">
        <v>52</v>
      </c>
      <c r="N134" s="43"/>
      <c r="O134" s="43"/>
      <c r="P134" s="43"/>
      <c r="Q134" s="43"/>
      <c r="R134" s="43"/>
    </row>
    <row r="135" spans="11:18" x14ac:dyDescent="0.25">
      <c r="K135" s="240"/>
      <c r="L135" s="240"/>
      <c r="M135" s="31" t="s">
        <v>53</v>
      </c>
      <c r="N135" s="43"/>
      <c r="O135" s="43"/>
      <c r="P135" s="43"/>
      <c r="Q135" s="43"/>
      <c r="R135" s="43"/>
    </row>
    <row r="136" spans="11:18" x14ac:dyDescent="0.25">
      <c r="K136" s="240"/>
      <c r="L136" s="240"/>
      <c r="M136" s="31" t="s">
        <v>54</v>
      </c>
      <c r="N136" s="43"/>
      <c r="O136" s="43"/>
      <c r="P136" s="43"/>
      <c r="Q136" s="43"/>
      <c r="R136" s="43"/>
    </row>
    <row r="137" spans="11:18" x14ac:dyDescent="0.25">
      <c r="K137" s="240" t="s">
        <v>166</v>
      </c>
      <c r="L137" s="240"/>
      <c r="M137" s="31" t="s">
        <v>165</v>
      </c>
      <c r="N137" s="43"/>
      <c r="O137" s="43"/>
      <c r="P137" s="43"/>
      <c r="Q137" s="43"/>
      <c r="R137" s="43"/>
    </row>
    <row r="138" spans="11:18" x14ac:dyDescent="0.25">
      <c r="K138" s="240"/>
      <c r="L138" s="240"/>
      <c r="M138" s="31" t="s">
        <v>40</v>
      </c>
      <c r="N138" s="43"/>
      <c r="O138" s="43"/>
      <c r="P138" s="43"/>
      <c r="Q138" s="43"/>
      <c r="R138" s="43"/>
    </row>
    <row r="139" spans="11:18" x14ac:dyDescent="0.25">
      <c r="K139" s="240"/>
      <c r="L139" s="240"/>
      <c r="M139" s="31" t="s">
        <v>43</v>
      </c>
      <c r="N139" s="43"/>
      <c r="O139" s="43"/>
      <c r="P139" s="43"/>
      <c r="Q139" s="43"/>
      <c r="R139" s="43"/>
    </row>
    <row r="140" spans="11:18" x14ac:dyDescent="0.25">
      <c r="K140" s="240"/>
      <c r="L140" s="240"/>
      <c r="M140" s="31" t="s">
        <v>45</v>
      </c>
      <c r="N140" s="43"/>
      <c r="O140" s="43"/>
      <c r="P140" s="43"/>
      <c r="Q140" s="43"/>
      <c r="R140" s="43"/>
    </row>
    <row r="141" spans="11:18" x14ac:dyDescent="0.25">
      <c r="K141" s="240"/>
      <c r="L141" s="240"/>
      <c r="M141" s="31" t="s">
        <v>48</v>
      </c>
      <c r="N141" s="43"/>
      <c r="O141" s="43"/>
      <c r="P141" s="43"/>
      <c r="Q141" s="43"/>
      <c r="R141" s="43"/>
    </row>
    <row r="142" spans="11:18" x14ac:dyDescent="0.25">
      <c r="K142" s="240"/>
      <c r="L142" s="240"/>
      <c r="M142" s="31" t="s">
        <v>51</v>
      </c>
      <c r="N142" s="43"/>
      <c r="O142" s="43"/>
      <c r="P142" s="43"/>
      <c r="Q142" s="43"/>
      <c r="R142" s="43"/>
    </row>
    <row r="143" spans="11:18" x14ac:dyDescent="0.25">
      <c r="K143" s="240"/>
      <c r="L143" s="240"/>
      <c r="M143" s="31" t="s">
        <v>52</v>
      </c>
      <c r="N143" s="43"/>
      <c r="O143" s="43"/>
      <c r="P143" s="43"/>
      <c r="Q143" s="43"/>
      <c r="R143" s="43"/>
    </row>
    <row r="144" spans="11:18" x14ac:dyDescent="0.25">
      <c r="K144" s="240"/>
      <c r="L144" s="240"/>
      <c r="M144" s="31" t="s">
        <v>53</v>
      </c>
      <c r="N144" s="43"/>
      <c r="O144" s="43"/>
      <c r="P144" s="43"/>
      <c r="Q144" s="43"/>
      <c r="R144" s="43"/>
    </row>
    <row r="145" spans="11:18" x14ac:dyDescent="0.25">
      <c r="K145" s="240"/>
      <c r="L145" s="240"/>
      <c r="M145" s="31" t="s">
        <v>54</v>
      </c>
      <c r="N145" s="43"/>
      <c r="O145" s="43"/>
      <c r="P145" s="43"/>
      <c r="Q145" s="43"/>
      <c r="R145" s="43"/>
    </row>
    <row r="146" spans="11:18" x14ac:dyDescent="0.25">
      <c r="K146" s="241" t="s">
        <v>167</v>
      </c>
      <c r="L146" s="241"/>
      <c r="M146" s="37" t="s">
        <v>40</v>
      </c>
      <c r="N146" s="43"/>
      <c r="O146" s="43"/>
      <c r="P146" s="43"/>
      <c r="Q146" s="43"/>
      <c r="R146" s="43"/>
    </row>
    <row r="147" spans="11:18" x14ac:dyDescent="0.25">
      <c r="K147" s="241"/>
      <c r="L147" s="241"/>
      <c r="M147" s="37" t="s">
        <v>43</v>
      </c>
      <c r="N147" s="43"/>
      <c r="O147" s="43"/>
      <c r="P147" s="43"/>
      <c r="Q147" s="43"/>
      <c r="R147" s="43"/>
    </row>
    <row r="148" spans="11:18" x14ac:dyDescent="0.25">
      <c r="K148" s="241"/>
      <c r="L148" s="241"/>
      <c r="M148" s="37" t="s">
        <v>45</v>
      </c>
      <c r="N148" s="43"/>
      <c r="O148" s="43"/>
      <c r="P148" s="43"/>
      <c r="Q148" s="43"/>
      <c r="R148" s="43"/>
    </row>
    <row r="149" spans="11:18" x14ac:dyDescent="0.25">
      <c r="K149" s="241"/>
      <c r="L149" s="241"/>
      <c r="M149" s="37" t="s">
        <v>48</v>
      </c>
      <c r="N149" s="43"/>
      <c r="O149" s="43"/>
      <c r="P149" s="43"/>
      <c r="Q149" s="43"/>
      <c r="R149" s="43"/>
    </row>
    <row r="150" spans="11:18" x14ac:dyDescent="0.25">
      <c r="K150" s="241"/>
      <c r="L150" s="241"/>
      <c r="M150" s="37" t="s">
        <v>51</v>
      </c>
      <c r="N150" s="43"/>
      <c r="O150" s="43"/>
      <c r="P150" s="43"/>
      <c r="Q150" s="43"/>
      <c r="R150" s="43"/>
    </row>
    <row r="151" spans="11:18" x14ac:dyDescent="0.25">
      <c r="K151" s="241"/>
      <c r="L151" s="241"/>
      <c r="M151" s="37" t="s">
        <v>52</v>
      </c>
      <c r="N151" s="43"/>
      <c r="O151" s="43"/>
      <c r="P151" s="43"/>
      <c r="Q151" s="43"/>
      <c r="R151" s="43"/>
    </row>
    <row r="152" spans="11:18" x14ac:dyDescent="0.25">
      <c r="K152" s="241"/>
      <c r="L152" s="241"/>
      <c r="M152" s="37" t="s">
        <v>53</v>
      </c>
      <c r="N152" s="43"/>
      <c r="O152" s="43"/>
      <c r="P152" s="43"/>
      <c r="Q152" s="43"/>
      <c r="R152" s="43"/>
    </row>
    <row r="153" spans="11:18" x14ac:dyDescent="0.25">
      <c r="K153" s="241"/>
      <c r="L153" s="241"/>
      <c r="M153" s="37" t="s">
        <v>54</v>
      </c>
      <c r="N153" s="43"/>
      <c r="O153" s="43"/>
      <c r="P153" s="43"/>
      <c r="Q153" s="43"/>
      <c r="R153" s="43"/>
    </row>
    <row r="154" spans="11:18" x14ac:dyDescent="0.25">
      <c r="K154" s="241"/>
      <c r="L154" s="241"/>
      <c r="M154" s="37" t="s">
        <v>55</v>
      </c>
      <c r="N154" s="43"/>
      <c r="O154" s="43"/>
      <c r="P154" s="43"/>
      <c r="Q154" s="43"/>
      <c r="R154" s="43"/>
    </row>
    <row r="155" spans="11:18" x14ac:dyDescent="0.25">
      <c r="K155" s="241" t="s">
        <v>168</v>
      </c>
      <c r="L155" s="241"/>
      <c r="M155" s="37" t="s">
        <v>40</v>
      </c>
      <c r="N155" s="43"/>
      <c r="O155" s="43"/>
      <c r="P155" s="43"/>
      <c r="Q155" s="43"/>
      <c r="R155" s="43"/>
    </row>
    <row r="156" spans="11:18" x14ac:dyDescent="0.25">
      <c r="K156" s="241"/>
      <c r="L156" s="241"/>
      <c r="M156" s="37" t="s">
        <v>43</v>
      </c>
      <c r="N156" s="43"/>
      <c r="O156" s="43"/>
      <c r="P156" s="43"/>
      <c r="Q156" s="43"/>
      <c r="R156" s="43"/>
    </row>
    <row r="157" spans="11:18" x14ac:dyDescent="0.25">
      <c r="K157" s="241"/>
      <c r="L157" s="241"/>
      <c r="M157" s="37" t="s">
        <v>45</v>
      </c>
      <c r="N157" s="43"/>
      <c r="O157" s="43"/>
      <c r="P157" s="43"/>
      <c r="Q157" s="43"/>
      <c r="R157" s="43"/>
    </row>
    <row r="158" spans="11:18" x14ac:dyDescent="0.25">
      <c r="K158" s="241"/>
      <c r="L158" s="241"/>
      <c r="M158" s="37" t="s">
        <v>48</v>
      </c>
      <c r="N158" s="43"/>
      <c r="O158" s="43"/>
      <c r="P158" s="43"/>
      <c r="Q158" s="43"/>
      <c r="R158" s="43"/>
    </row>
    <row r="159" spans="11:18" x14ac:dyDescent="0.25">
      <c r="K159" s="241"/>
      <c r="L159" s="241"/>
      <c r="M159" s="37" t="s">
        <v>51</v>
      </c>
      <c r="N159" s="43"/>
      <c r="O159" s="43"/>
      <c r="P159" s="43"/>
      <c r="Q159" s="43"/>
      <c r="R159" s="43"/>
    </row>
    <row r="160" spans="11:18" x14ac:dyDescent="0.25">
      <c r="K160" s="241"/>
      <c r="L160" s="241"/>
      <c r="M160" s="37" t="s">
        <v>52</v>
      </c>
      <c r="N160" s="43"/>
      <c r="O160" s="43"/>
      <c r="P160" s="43"/>
      <c r="Q160" s="43"/>
      <c r="R160" s="43"/>
    </row>
    <row r="161" spans="11:18" x14ac:dyDescent="0.25">
      <c r="K161" s="241"/>
      <c r="L161" s="241"/>
      <c r="M161" s="37" t="s">
        <v>53</v>
      </c>
      <c r="N161" s="43"/>
      <c r="O161" s="43"/>
      <c r="P161" s="43"/>
      <c r="Q161" s="43"/>
      <c r="R161" s="43"/>
    </row>
    <row r="162" spans="11:18" x14ac:dyDescent="0.25">
      <c r="K162" s="241"/>
      <c r="L162" s="241"/>
      <c r="M162" s="37" t="s">
        <v>54</v>
      </c>
      <c r="N162" s="43"/>
      <c r="O162" s="43"/>
      <c r="P162" s="43"/>
      <c r="Q162" s="43"/>
      <c r="R162" s="43"/>
    </row>
    <row r="163" spans="11:18" x14ac:dyDescent="0.25">
      <c r="K163" s="241"/>
      <c r="L163" s="241"/>
      <c r="M163" s="37" t="s">
        <v>55</v>
      </c>
      <c r="N163" s="43"/>
      <c r="O163" s="43"/>
      <c r="P163" s="43"/>
      <c r="Q163" s="43"/>
      <c r="R163" s="43"/>
    </row>
    <row r="164" spans="11:18" x14ac:dyDescent="0.25">
      <c r="K164" s="241" t="s">
        <v>169</v>
      </c>
      <c r="L164" s="241"/>
      <c r="M164" s="37" t="s">
        <v>40</v>
      </c>
      <c r="N164" s="43"/>
      <c r="O164" s="43"/>
      <c r="P164" s="43"/>
      <c r="Q164" s="43"/>
      <c r="R164" s="43"/>
    </row>
    <row r="165" spans="11:18" x14ac:dyDescent="0.25">
      <c r="K165" s="241"/>
      <c r="L165" s="241"/>
      <c r="M165" s="37" t="s">
        <v>43</v>
      </c>
      <c r="N165" s="43"/>
      <c r="O165" s="43"/>
      <c r="P165" s="43"/>
      <c r="Q165" s="43"/>
      <c r="R165" s="43"/>
    </row>
    <row r="166" spans="11:18" x14ac:dyDescent="0.25">
      <c r="K166" s="241"/>
      <c r="L166" s="241"/>
      <c r="M166" s="37" t="s">
        <v>45</v>
      </c>
      <c r="N166" s="43"/>
      <c r="O166" s="43"/>
      <c r="P166" s="43"/>
      <c r="Q166" s="43"/>
      <c r="R166" s="43"/>
    </row>
    <row r="167" spans="11:18" x14ac:dyDescent="0.25">
      <c r="K167" s="241"/>
      <c r="L167" s="241"/>
      <c r="M167" s="37" t="s">
        <v>48</v>
      </c>
      <c r="N167" s="43"/>
      <c r="O167" s="43"/>
      <c r="P167" s="43"/>
      <c r="Q167" s="43"/>
      <c r="R167" s="43"/>
    </row>
    <row r="168" spans="11:18" x14ac:dyDescent="0.25">
      <c r="K168" s="241"/>
      <c r="L168" s="241"/>
      <c r="M168" s="37" t="s">
        <v>51</v>
      </c>
      <c r="N168" s="43"/>
      <c r="O168" s="43"/>
      <c r="P168" s="43"/>
      <c r="Q168" s="43"/>
      <c r="R168" s="43"/>
    </row>
    <row r="169" spans="11:18" x14ac:dyDescent="0.25">
      <c r="K169" s="241"/>
      <c r="L169" s="241"/>
      <c r="M169" s="37" t="s">
        <v>52</v>
      </c>
      <c r="N169" s="43"/>
      <c r="O169" s="43"/>
      <c r="P169" s="43"/>
      <c r="Q169" s="43"/>
      <c r="R169" s="43"/>
    </row>
    <row r="170" spans="11:18" x14ac:dyDescent="0.25">
      <c r="K170" s="241"/>
      <c r="L170" s="241"/>
      <c r="M170" s="37" t="s">
        <v>53</v>
      </c>
      <c r="N170" s="43"/>
      <c r="O170" s="43"/>
      <c r="P170" s="43"/>
      <c r="Q170" s="43"/>
      <c r="R170" s="43"/>
    </row>
    <row r="171" spans="11:18" x14ac:dyDescent="0.25">
      <c r="K171" s="241"/>
      <c r="L171" s="241"/>
      <c r="M171" s="37" t="s">
        <v>54</v>
      </c>
      <c r="N171" s="43"/>
      <c r="O171" s="43"/>
      <c r="P171" s="43"/>
      <c r="Q171" s="43"/>
      <c r="R171" s="43"/>
    </row>
    <row r="172" spans="11:18" ht="18.75" x14ac:dyDescent="0.25">
      <c r="K172" s="253" t="s">
        <v>170</v>
      </c>
      <c r="L172" s="254"/>
      <c r="M172" s="39"/>
      <c r="N172" s="43"/>
      <c r="O172" s="43"/>
      <c r="P172" s="43"/>
      <c r="Q172" s="43"/>
      <c r="R172" s="43"/>
    </row>
    <row r="173" spans="11:18" x14ac:dyDescent="0.25">
      <c r="K173" s="240" t="s">
        <v>171</v>
      </c>
      <c r="L173" s="240" t="s">
        <v>54</v>
      </c>
      <c r="M173" s="31" t="s">
        <v>160</v>
      </c>
      <c r="N173" s="43"/>
      <c r="O173" s="43"/>
      <c r="P173" s="43"/>
      <c r="Q173" s="43"/>
      <c r="R173" s="43"/>
    </row>
    <row r="174" spans="11:18" x14ac:dyDescent="0.25">
      <c r="K174" s="240"/>
      <c r="L174" s="240"/>
      <c r="M174" s="31" t="s">
        <v>161</v>
      </c>
      <c r="N174" s="43"/>
      <c r="O174" s="43"/>
      <c r="P174" s="43"/>
      <c r="Q174" s="43"/>
      <c r="R174" s="43"/>
    </row>
    <row r="175" spans="11:18" x14ac:dyDescent="0.25">
      <c r="K175" s="240"/>
      <c r="L175" s="240"/>
      <c r="M175" s="31" t="s">
        <v>172</v>
      </c>
      <c r="N175" s="43"/>
      <c r="O175" s="43"/>
      <c r="P175" s="43"/>
      <c r="Q175" s="43"/>
      <c r="R175" s="43"/>
    </row>
    <row r="176" spans="11:18" x14ac:dyDescent="0.25">
      <c r="K176" s="240"/>
      <c r="L176" s="240" t="s">
        <v>55</v>
      </c>
      <c r="M176" s="31" t="s">
        <v>160</v>
      </c>
      <c r="N176" s="43"/>
      <c r="O176" s="43"/>
      <c r="P176" s="43"/>
      <c r="Q176" s="43"/>
      <c r="R176" s="43"/>
    </row>
    <row r="177" spans="11:18" x14ac:dyDescent="0.25">
      <c r="K177" s="240"/>
      <c r="L177" s="240"/>
      <c r="M177" s="31" t="s">
        <v>161</v>
      </c>
      <c r="N177" s="43"/>
      <c r="O177" s="43"/>
      <c r="P177" s="43"/>
      <c r="Q177" s="43"/>
      <c r="R177" s="43"/>
    </row>
    <row r="178" spans="11:18" x14ac:dyDescent="0.25">
      <c r="K178" s="240"/>
      <c r="L178" s="240"/>
      <c r="M178" s="31" t="s">
        <v>172</v>
      </c>
      <c r="N178" s="43"/>
      <c r="O178" s="43"/>
      <c r="P178" s="43"/>
      <c r="Q178" s="43"/>
      <c r="R178" s="43"/>
    </row>
    <row r="179" spans="11:18" x14ac:dyDescent="0.25">
      <c r="K179" s="242" t="s">
        <v>173</v>
      </c>
      <c r="L179" s="242"/>
      <c r="M179" s="41" t="s">
        <v>174</v>
      </c>
      <c r="N179" s="43"/>
      <c r="O179" s="43"/>
      <c r="P179" s="43"/>
      <c r="Q179" s="43"/>
      <c r="R179" s="43"/>
    </row>
    <row r="180" spans="11:18" x14ac:dyDescent="0.25">
      <c r="K180" s="242"/>
      <c r="L180" s="242"/>
      <c r="M180" s="41" t="s">
        <v>175</v>
      </c>
      <c r="N180" s="43"/>
      <c r="O180" s="43"/>
      <c r="P180" s="43"/>
      <c r="Q180" s="43"/>
      <c r="R180" s="43"/>
    </row>
    <row r="181" spans="11:18" x14ac:dyDescent="0.25">
      <c r="K181" s="242"/>
      <c r="L181" s="242"/>
      <c r="M181" s="41" t="s">
        <v>176</v>
      </c>
      <c r="N181" s="43"/>
      <c r="O181" s="43"/>
      <c r="P181" s="43"/>
      <c r="Q181" s="43"/>
      <c r="R181" s="43"/>
    </row>
    <row r="182" spans="11:18" x14ac:dyDescent="0.25">
      <c r="K182" s="242"/>
      <c r="L182" s="242"/>
      <c r="M182" s="41" t="s">
        <v>177</v>
      </c>
      <c r="N182" s="43"/>
      <c r="O182" s="43"/>
      <c r="P182" s="43"/>
      <c r="Q182" s="43"/>
      <c r="R182" s="43"/>
    </row>
    <row r="183" spans="11:18" x14ac:dyDescent="0.25">
      <c r="K183" s="242"/>
      <c r="L183" s="242"/>
      <c r="M183" s="41" t="s">
        <v>178</v>
      </c>
      <c r="N183" s="43"/>
      <c r="O183" s="43"/>
      <c r="P183" s="43"/>
      <c r="Q183" s="43"/>
      <c r="R183" s="43"/>
    </row>
    <row r="184" spans="11:18" x14ac:dyDescent="0.25">
      <c r="K184" s="242"/>
      <c r="L184" s="242"/>
      <c r="M184" s="41" t="s">
        <v>179</v>
      </c>
      <c r="N184" s="43"/>
      <c r="O184" s="43"/>
      <c r="P184" s="43"/>
      <c r="Q184" s="43"/>
      <c r="R184" s="43"/>
    </row>
    <row r="185" spans="11:18" x14ac:dyDescent="0.25">
      <c r="K185" s="243" t="s">
        <v>180</v>
      </c>
      <c r="L185" s="243"/>
      <c r="M185" s="42" t="s">
        <v>174</v>
      </c>
      <c r="N185" s="43"/>
      <c r="O185" s="43"/>
      <c r="P185" s="43"/>
      <c r="Q185" s="43"/>
      <c r="R185" s="43"/>
    </row>
    <row r="186" spans="11:18" x14ac:dyDescent="0.25">
      <c r="K186" s="243"/>
      <c r="L186" s="243"/>
      <c r="M186" s="42" t="s">
        <v>175</v>
      </c>
      <c r="N186" s="43"/>
      <c r="O186" s="43"/>
      <c r="P186" s="43"/>
      <c r="Q186" s="43"/>
      <c r="R186" s="43"/>
    </row>
    <row r="187" spans="11:18" x14ac:dyDescent="0.25">
      <c r="K187" s="243"/>
      <c r="L187" s="243"/>
      <c r="M187" s="42" t="s">
        <v>176</v>
      </c>
      <c r="N187" s="43"/>
      <c r="O187" s="43"/>
      <c r="P187" s="43"/>
      <c r="Q187" s="43"/>
      <c r="R187" s="43"/>
    </row>
    <row r="188" spans="11:18" x14ac:dyDescent="0.25">
      <c r="K188" s="243" t="s">
        <v>181</v>
      </c>
      <c r="L188" s="243"/>
      <c r="M188" s="42" t="s">
        <v>182</v>
      </c>
      <c r="N188" s="43"/>
      <c r="O188" s="43"/>
      <c r="P188" s="43"/>
      <c r="Q188" s="43"/>
      <c r="R188" s="43"/>
    </row>
    <row r="189" spans="11:18" x14ac:dyDescent="0.25">
      <c r="K189" s="243"/>
      <c r="L189" s="243"/>
      <c r="M189" s="42" t="s">
        <v>175</v>
      </c>
      <c r="N189" s="43"/>
      <c r="O189" s="43"/>
      <c r="P189" s="43"/>
      <c r="Q189" s="43"/>
      <c r="R189" s="43"/>
    </row>
    <row r="190" spans="11:18" x14ac:dyDescent="0.25">
      <c r="K190" s="243"/>
      <c r="L190" s="243"/>
      <c r="M190" s="42" t="s">
        <v>176</v>
      </c>
      <c r="N190" s="43"/>
      <c r="O190" s="43"/>
      <c r="P190" s="43"/>
      <c r="Q190" s="43"/>
      <c r="R190" s="43"/>
    </row>
    <row r="191" spans="11:18" x14ac:dyDescent="0.25">
      <c r="K191" s="243"/>
      <c r="L191" s="243"/>
      <c r="M191" s="42" t="s">
        <v>178</v>
      </c>
      <c r="N191" s="43"/>
      <c r="O191" s="43"/>
      <c r="P191" s="43"/>
      <c r="Q191" s="43"/>
      <c r="R191" s="43"/>
    </row>
    <row r="192" spans="11:18" x14ac:dyDescent="0.25">
      <c r="K192" s="243"/>
      <c r="L192" s="243"/>
      <c r="M192" s="42" t="s">
        <v>179</v>
      </c>
      <c r="N192" s="43"/>
      <c r="O192" s="43"/>
      <c r="P192" s="43"/>
      <c r="Q192" s="43"/>
      <c r="R192" s="43"/>
    </row>
    <row r="193" spans="11:18" x14ac:dyDescent="0.25">
      <c r="K193" s="243" t="s">
        <v>183</v>
      </c>
      <c r="L193" s="243"/>
      <c r="M193" s="42" t="s">
        <v>54</v>
      </c>
      <c r="N193" s="43"/>
      <c r="O193" s="43"/>
      <c r="P193" s="43"/>
      <c r="Q193" s="43"/>
      <c r="R193" s="43"/>
    </row>
    <row r="194" spans="11:18" x14ac:dyDescent="0.25">
      <c r="K194" s="243" t="s">
        <v>184</v>
      </c>
      <c r="L194" s="243"/>
      <c r="M194" s="42" t="s">
        <v>185</v>
      </c>
      <c r="N194" s="43"/>
      <c r="O194" s="43"/>
      <c r="P194" s="43"/>
      <c r="Q194" s="43"/>
      <c r="R194" s="43"/>
    </row>
    <row r="195" spans="11:18" x14ac:dyDescent="0.25">
      <c r="K195" s="243"/>
      <c r="L195" s="243"/>
      <c r="M195" s="42" t="s">
        <v>186</v>
      </c>
      <c r="N195" s="43"/>
      <c r="O195" s="43"/>
      <c r="P195" s="43"/>
      <c r="Q195" s="43"/>
      <c r="R195" s="43"/>
    </row>
    <row r="196" spans="11:18" x14ac:dyDescent="0.25">
      <c r="K196" s="243"/>
      <c r="L196" s="243"/>
      <c r="M196" s="42" t="s">
        <v>187</v>
      </c>
      <c r="N196" s="43"/>
      <c r="O196" s="43"/>
      <c r="P196" s="43"/>
      <c r="Q196" s="43"/>
      <c r="R196" s="43"/>
    </row>
    <row r="197" spans="11:18" x14ac:dyDescent="0.25">
      <c r="K197" s="243"/>
      <c r="L197" s="243"/>
      <c r="M197" s="42" t="s">
        <v>54</v>
      </c>
      <c r="N197" s="43"/>
      <c r="O197" s="43"/>
      <c r="P197" s="43"/>
      <c r="Q197" s="43"/>
      <c r="R197" s="43"/>
    </row>
    <row r="198" spans="11:18" x14ac:dyDescent="0.25">
      <c r="K198" s="243"/>
      <c r="L198" s="243"/>
      <c r="M198" s="42" t="s">
        <v>55</v>
      </c>
      <c r="N198" s="43"/>
      <c r="O198" s="43"/>
      <c r="P198" s="43"/>
      <c r="Q198" s="43"/>
      <c r="R198" s="43"/>
    </row>
    <row r="199" spans="11:18" x14ac:dyDescent="0.25">
      <c r="K199" s="243" t="s">
        <v>188</v>
      </c>
      <c r="L199" s="243"/>
      <c r="M199" s="42" t="s">
        <v>189</v>
      </c>
      <c r="N199" s="43"/>
      <c r="O199" s="43"/>
      <c r="P199" s="43"/>
      <c r="Q199" s="43"/>
      <c r="R199" s="43"/>
    </row>
    <row r="200" spans="11:18" x14ac:dyDescent="0.25">
      <c r="K200" s="243"/>
      <c r="L200" s="243"/>
      <c r="M200" s="42" t="s">
        <v>55</v>
      </c>
      <c r="N200" s="43"/>
      <c r="O200" s="43"/>
      <c r="P200" s="43"/>
      <c r="Q200" s="43"/>
      <c r="R200" s="43"/>
    </row>
    <row r="201" spans="11:18" x14ac:dyDescent="0.25">
      <c r="K201" s="240" t="s">
        <v>190</v>
      </c>
      <c r="L201" s="240"/>
      <c r="M201" s="42" t="s">
        <v>189</v>
      </c>
      <c r="N201" s="43"/>
      <c r="O201" s="43"/>
      <c r="P201" s="43"/>
      <c r="Q201" s="43"/>
      <c r="R201" s="43"/>
    </row>
    <row r="202" spans="11:18" x14ac:dyDescent="0.25">
      <c r="K202" s="240"/>
      <c r="L202" s="240"/>
      <c r="M202" s="42" t="s">
        <v>55</v>
      </c>
      <c r="N202" s="43"/>
      <c r="O202" s="43"/>
      <c r="P202" s="43"/>
      <c r="Q202" s="43"/>
      <c r="R202" s="43"/>
    </row>
    <row r="203" spans="11:18" ht="60" x14ac:dyDescent="0.25">
      <c r="K203" s="240" t="s">
        <v>191</v>
      </c>
      <c r="L203" s="240"/>
      <c r="M203" s="44" t="s">
        <v>192</v>
      </c>
      <c r="N203" s="43"/>
      <c r="O203" s="43"/>
      <c r="P203" s="43"/>
      <c r="Q203" s="43"/>
      <c r="R203" s="43"/>
    </row>
    <row r="204" spans="11:18" x14ac:dyDescent="0.25">
      <c r="K204" s="240" t="s">
        <v>193</v>
      </c>
      <c r="L204" s="240"/>
      <c r="M204" s="41" t="s">
        <v>194</v>
      </c>
      <c r="N204" s="43"/>
      <c r="O204" s="43"/>
      <c r="P204" s="43"/>
      <c r="Q204" s="43"/>
      <c r="R204" s="43"/>
    </row>
  </sheetData>
  <mergeCells count="45">
    <mergeCell ref="B20:G20"/>
    <mergeCell ref="B34:G34"/>
    <mergeCell ref="B47:G47"/>
    <mergeCell ref="K8:L8"/>
    <mergeCell ref="B4:C4"/>
    <mergeCell ref="B5:C5"/>
    <mergeCell ref="B6:C6"/>
    <mergeCell ref="D6:G6"/>
    <mergeCell ref="B7:G7"/>
    <mergeCell ref="L118:L119"/>
    <mergeCell ref="L120:L121"/>
    <mergeCell ref="L122:L123"/>
    <mergeCell ref="K9:L9"/>
    <mergeCell ref="K10:L18"/>
    <mergeCell ref="K19:L59"/>
    <mergeCell ref="B60:G60"/>
    <mergeCell ref="K60:L68"/>
    <mergeCell ref="K69:L102"/>
    <mergeCell ref="B70:G70"/>
    <mergeCell ref="K103:L109"/>
    <mergeCell ref="K173:K178"/>
    <mergeCell ref="L173:L175"/>
    <mergeCell ref="L176:L178"/>
    <mergeCell ref="L124:L125"/>
    <mergeCell ref="L126:L127"/>
    <mergeCell ref="K155:L163"/>
    <mergeCell ref="K164:L171"/>
    <mergeCell ref="K172:L172"/>
    <mergeCell ref="K137:L145"/>
    <mergeCell ref="K146:L154"/>
    <mergeCell ref="K128:L136"/>
    <mergeCell ref="K110:K127"/>
    <mergeCell ref="L110:L111"/>
    <mergeCell ref="L112:L113"/>
    <mergeCell ref="L114:L115"/>
    <mergeCell ref="L116:L117"/>
    <mergeCell ref="K204:L204"/>
    <mergeCell ref="K179:L184"/>
    <mergeCell ref="K185:L187"/>
    <mergeCell ref="K188:L192"/>
    <mergeCell ref="K193:L193"/>
    <mergeCell ref="K194:L198"/>
    <mergeCell ref="K199:L200"/>
    <mergeCell ref="K201:L202"/>
    <mergeCell ref="K203:L20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3"/>
  <sheetViews>
    <sheetView topLeftCell="A4" zoomScaleNormal="100" workbookViewId="0">
      <selection activeCell="T9" sqref="T9"/>
    </sheetView>
  </sheetViews>
  <sheetFormatPr defaultRowHeight="15" x14ac:dyDescent="0.25"/>
  <cols>
    <col min="1" max="1" width="8.7109375" customWidth="1"/>
    <col min="2" max="2" width="53.42578125" customWidth="1"/>
    <col min="3" max="3" width="6.5703125" customWidth="1"/>
    <col min="4" max="4" width="15.42578125" style="155" customWidth="1"/>
    <col min="5" max="5" width="18.42578125" style="155" customWidth="1"/>
    <col min="6" max="7" width="16.28515625" style="155" customWidth="1"/>
    <col min="8" max="8" width="15.7109375" style="155" customWidth="1"/>
    <col min="9" max="9" width="15" style="156" hidden="1" customWidth="1"/>
    <col min="10" max="10" width="10.42578125" customWidth="1"/>
    <col min="11" max="11" width="12.5703125" style="157" hidden="1" customWidth="1"/>
    <col min="12" max="12" width="9.28515625" style="158" hidden="1" customWidth="1"/>
    <col min="13" max="13" width="11.140625" style="158" hidden="1" customWidth="1"/>
    <col min="14" max="14" width="7.5703125" style="159" hidden="1" customWidth="1"/>
    <col min="15" max="15" width="15.28515625" style="160" hidden="1" customWidth="1"/>
    <col min="16" max="16" width="12" hidden="1" customWidth="1"/>
    <col min="17" max="17" width="14" style="161" hidden="1" customWidth="1"/>
    <col min="18" max="18" width="19.140625" customWidth="1"/>
    <col min="19" max="19" width="19" customWidth="1"/>
  </cols>
  <sheetData>
    <row r="1" spans="1:19" s="51" customFormat="1" ht="22.5" customHeight="1" x14ac:dyDescent="0.25">
      <c r="A1" s="256" t="s">
        <v>195</v>
      </c>
      <c r="B1" s="256"/>
      <c r="C1" s="256"/>
      <c r="D1" s="256"/>
      <c r="E1" s="256"/>
      <c r="F1" s="256"/>
      <c r="G1" s="256"/>
      <c r="H1" s="256"/>
      <c r="I1" s="256"/>
      <c r="J1" s="256"/>
      <c r="K1" s="45"/>
      <c r="L1" s="46"/>
      <c r="M1" s="46" t="s">
        <v>196</v>
      </c>
      <c r="N1" s="47"/>
      <c r="O1" s="48"/>
      <c r="P1" s="49"/>
      <c r="Q1" s="50"/>
      <c r="R1" s="49"/>
      <c r="S1" s="49"/>
    </row>
    <row r="2" spans="1:19" s="51" customFormat="1" ht="18.75" customHeight="1" x14ac:dyDescent="0.25">
      <c r="A2" s="257" t="s">
        <v>197</v>
      </c>
      <c r="B2" s="257"/>
      <c r="C2" s="257"/>
      <c r="D2" s="257"/>
      <c r="E2" s="257"/>
      <c r="F2" s="257"/>
      <c r="G2" s="257"/>
      <c r="H2" s="257"/>
      <c r="I2" s="257"/>
      <c r="J2" s="257"/>
      <c r="K2" s="52"/>
      <c r="L2" s="53"/>
      <c r="M2" s="53"/>
      <c r="N2" s="54"/>
      <c r="O2" s="55"/>
      <c r="P2" s="56"/>
      <c r="Q2" s="57"/>
      <c r="R2" s="56"/>
      <c r="S2" s="56"/>
    </row>
    <row r="3" spans="1:19" s="51" customFormat="1" ht="21.75" customHeight="1" x14ac:dyDescent="0.25">
      <c r="A3" s="257" t="s">
        <v>198</v>
      </c>
      <c r="B3" s="257"/>
      <c r="C3" s="257"/>
      <c r="D3" s="257"/>
      <c r="E3" s="257"/>
      <c r="F3" s="257"/>
      <c r="G3" s="257"/>
      <c r="H3" s="257"/>
      <c r="I3" s="257"/>
      <c r="J3" s="257"/>
      <c r="K3" s="58"/>
      <c r="L3" s="59"/>
      <c r="M3" s="53"/>
      <c r="N3" s="54"/>
      <c r="O3" s="55"/>
      <c r="P3" s="56"/>
      <c r="Q3" s="57"/>
      <c r="R3" s="56"/>
      <c r="S3" s="56"/>
    </row>
    <row r="4" spans="1:19" s="51" customFormat="1" ht="27.75" customHeight="1" x14ac:dyDescent="0.25">
      <c r="A4" s="60"/>
      <c r="B4" s="61" t="s">
        <v>199</v>
      </c>
      <c r="C4" s="62"/>
      <c r="D4" s="63" t="s">
        <v>200</v>
      </c>
      <c r="E4" s="64"/>
      <c r="F4" s="63" t="s">
        <v>201</v>
      </c>
      <c r="G4" s="258" t="s">
        <v>202</v>
      </c>
      <c r="H4" s="259"/>
      <c r="I4" s="259"/>
      <c r="J4" s="260"/>
      <c r="K4" s="65"/>
      <c r="L4" s="59"/>
      <c r="M4" s="53"/>
      <c r="N4" s="54"/>
      <c r="O4" s="55"/>
      <c r="P4" s="56"/>
      <c r="Q4" s="57"/>
      <c r="R4" s="66"/>
      <c r="S4" s="267" t="s">
        <v>203</v>
      </c>
    </row>
    <row r="5" spans="1:19" s="51" customFormat="1" ht="27.75" customHeight="1" x14ac:dyDescent="0.25">
      <c r="A5" s="60"/>
      <c r="B5" s="61" t="s">
        <v>204</v>
      </c>
      <c r="C5" s="67"/>
      <c r="D5" s="63" t="s">
        <v>205</v>
      </c>
      <c r="E5" s="68"/>
      <c r="F5" s="63" t="s">
        <v>206</v>
      </c>
      <c r="G5" s="258" t="s">
        <v>207</v>
      </c>
      <c r="H5" s="259"/>
      <c r="I5" s="259"/>
      <c r="J5" s="260"/>
      <c r="K5" s="65"/>
      <c r="L5" s="59"/>
      <c r="M5" s="53"/>
      <c r="N5" s="53"/>
      <c r="O5" s="55"/>
      <c r="P5" s="56"/>
      <c r="Q5" s="57"/>
      <c r="R5" s="66"/>
      <c r="S5" s="267"/>
    </row>
    <row r="6" spans="1:19" s="71" customFormat="1" ht="15" customHeight="1" x14ac:dyDescent="0.2">
      <c r="A6" s="270" t="s">
        <v>208</v>
      </c>
      <c r="B6" s="272" t="s">
        <v>209</v>
      </c>
      <c r="C6" s="273" t="s">
        <v>210</v>
      </c>
      <c r="D6" s="69"/>
      <c r="E6" s="270"/>
      <c r="F6" s="270"/>
      <c r="G6" s="270"/>
      <c r="H6" s="271" t="s">
        <v>211</v>
      </c>
      <c r="I6" s="70" t="s">
        <v>212</v>
      </c>
      <c r="J6" s="276" t="s">
        <v>213</v>
      </c>
      <c r="K6" s="261" t="s">
        <v>214</v>
      </c>
      <c r="L6" s="262"/>
      <c r="M6" s="262"/>
      <c r="N6" s="262"/>
      <c r="O6" s="262"/>
      <c r="Q6" s="72"/>
      <c r="R6" s="263" t="s">
        <v>215</v>
      </c>
      <c r="S6" s="267"/>
    </row>
    <row r="7" spans="1:19" s="71" customFormat="1" ht="42" customHeight="1" x14ac:dyDescent="0.2">
      <c r="A7" s="271"/>
      <c r="B7" s="273"/>
      <c r="C7" s="274"/>
      <c r="D7" s="73" t="s">
        <v>216</v>
      </c>
      <c r="E7" s="73" t="s">
        <v>217</v>
      </c>
      <c r="F7" s="73" t="s">
        <v>218</v>
      </c>
      <c r="G7" s="74" t="s">
        <v>219</v>
      </c>
      <c r="H7" s="275"/>
      <c r="I7" s="75"/>
      <c r="J7" s="277"/>
      <c r="K7" s="76" t="s">
        <v>2</v>
      </c>
      <c r="L7" s="76" t="s">
        <v>2</v>
      </c>
      <c r="M7" s="77" t="s">
        <v>2</v>
      </c>
      <c r="N7" s="78" t="s">
        <v>2</v>
      </c>
      <c r="O7" s="79" t="s">
        <v>220</v>
      </c>
      <c r="Q7" s="80" t="s">
        <v>221</v>
      </c>
      <c r="R7" s="263"/>
      <c r="S7" s="268"/>
    </row>
    <row r="8" spans="1:19" s="91" customFormat="1" ht="34.5" customHeight="1" x14ac:dyDescent="0.2">
      <c r="A8" s="81" t="s">
        <v>222</v>
      </c>
      <c r="B8" s="82" t="s">
        <v>223</v>
      </c>
      <c r="C8" s="82"/>
      <c r="D8" s="83"/>
      <c r="E8" s="83"/>
      <c r="F8" s="83"/>
      <c r="G8" s="84"/>
      <c r="H8" s="83"/>
      <c r="I8" s="85"/>
      <c r="J8" s="86"/>
      <c r="K8" s="87" t="s">
        <v>224</v>
      </c>
      <c r="L8" s="87" t="s">
        <v>224</v>
      </c>
      <c r="M8" s="87" t="s">
        <v>224</v>
      </c>
      <c r="N8" s="87" t="s">
        <v>224</v>
      </c>
      <c r="O8" s="88"/>
      <c r="P8" s="89"/>
      <c r="Q8" s="90"/>
      <c r="R8" s="89"/>
      <c r="S8" s="89"/>
    </row>
    <row r="9" spans="1:19" s="102" customFormat="1" ht="26.25" customHeight="1" x14ac:dyDescent="0.2">
      <c r="A9" s="92">
        <v>1</v>
      </c>
      <c r="B9" s="93" t="s">
        <v>225</v>
      </c>
      <c r="C9" s="94" t="s">
        <v>226</v>
      </c>
      <c r="D9" s="95">
        <v>3000</v>
      </c>
      <c r="E9" s="95">
        <f>+[157]aurangabad!H31</f>
        <v>1380</v>
      </c>
      <c r="F9" s="95"/>
      <c r="G9" s="96"/>
      <c r="H9" s="95">
        <f>+D9-E9</f>
        <v>1620</v>
      </c>
      <c r="I9" s="97">
        <v>4474</v>
      </c>
      <c r="J9" s="95">
        <f>175+125+600+400</f>
        <v>1300</v>
      </c>
      <c r="K9" s="95"/>
      <c r="L9" s="95"/>
      <c r="M9" s="95"/>
      <c r="N9" s="95"/>
      <c r="O9" s="98">
        <f t="shared" ref="O9:O18" si="0">SUM(K9:N9)</f>
        <v>0</v>
      </c>
      <c r="P9" s="99">
        <f>+VLOOKUP(B9,'[158]m codes'!$A:$B,2,0)</f>
        <v>1200000251</v>
      </c>
      <c r="Q9" s="100">
        <f>+O9-F9</f>
        <v>0</v>
      </c>
      <c r="R9" s="211">
        <f>+H9-J9</f>
        <v>320</v>
      </c>
      <c r="S9" s="264" t="s">
        <v>227</v>
      </c>
    </row>
    <row r="10" spans="1:19" s="102" customFormat="1" ht="26.25" customHeight="1" x14ac:dyDescent="0.2">
      <c r="A10" s="92">
        <f>+A9+1</f>
        <v>2</v>
      </c>
      <c r="B10" s="93" t="s">
        <v>228</v>
      </c>
      <c r="C10" s="94" t="s">
        <v>226</v>
      </c>
      <c r="D10" s="95">
        <v>1800</v>
      </c>
      <c r="E10" s="95">
        <f>+[157]aurangabad!I31</f>
        <v>711</v>
      </c>
      <c r="F10" s="95"/>
      <c r="G10" s="96"/>
      <c r="H10" s="95">
        <f t="shared" ref="H10:H12" si="1">+D10-E10</f>
        <v>1089</v>
      </c>
      <c r="I10" s="97"/>
      <c r="J10" s="95">
        <v>1080</v>
      </c>
      <c r="K10" s="95"/>
      <c r="L10" s="95"/>
      <c r="M10" s="95"/>
      <c r="N10" s="95"/>
      <c r="O10" s="98">
        <f t="shared" si="0"/>
        <v>0</v>
      </c>
      <c r="P10" s="99">
        <f>+VLOOKUP(B10,'[158]m codes'!$A:$B,2,0)</f>
        <v>1200000332</v>
      </c>
      <c r="Q10" s="100">
        <f>+O10-F10</f>
        <v>0</v>
      </c>
      <c r="R10" s="211">
        <f t="shared" ref="R10:R12" si="2">+H10-J10</f>
        <v>9</v>
      </c>
      <c r="S10" s="265"/>
    </row>
    <row r="11" spans="1:19" s="102" customFormat="1" ht="26.25" customHeight="1" x14ac:dyDescent="0.2">
      <c r="A11" s="92">
        <f t="shared" ref="A11:A18" si="3">+A10+1</f>
        <v>3</v>
      </c>
      <c r="B11" s="93" t="s">
        <v>229</v>
      </c>
      <c r="C11" s="94" t="s">
        <v>226</v>
      </c>
      <c r="D11" s="95">
        <f>600+1398</f>
        <v>1998</v>
      </c>
      <c r="E11" s="95">
        <f>+[157]aurangabad!J31</f>
        <v>1487</v>
      </c>
      <c r="F11" s="95"/>
      <c r="G11" s="96"/>
      <c r="H11" s="95">
        <f t="shared" si="1"/>
        <v>511</v>
      </c>
      <c r="I11" s="97"/>
      <c r="J11" s="95">
        <v>500</v>
      </c>
      <c r="K11" s="95"/>
      <c r="L11" s="95"/>
      <c r="M11" s="95"/>
      <c r="N11" s="95"/>
      <c r="O11" s="98">
        <f t="shared" si="0"/>
        <v>0</v>
      </c>
      <c r="P11" s="99">
        <f>+VLOOKUP(B11,'[158]m codes'!$A:$B,2,0)</f>
        <v>1200000333</v>
      </c>
      <c r="Q11" s="100">
        <f t="shared" ref="Q11:Q18" si="4">+O11-F11</f>
        <v>0</v>
      </c>
      <c r="R11" s="211">
        <f t="shared" si="2"/>
        <v>11</v>
      </c>
      <c r="S11" s="266"/>
    </row>
    <row r="12" spans="1:19" s="102" customFormat="1" ht="26.25" customHeight="1" x14ac:dyDescent="0.2">
      <c r="A12" s="92">
        <f t="shared" si="3"/>
        <v>4</v>
      </c>
      <c r="B12" s="93" t="s">
        <v>230</v>
      </c>
      <c r="C12" s="94" t="s">
        <v>226</v>
      </c>
      <c r="D12" s="95">
        <v>400</v>
      </c>
      <c r="E12" s="95">
        <f>+[157]aurangabad!K31</f>
        <v>400</v>
      </c>
      <c r="F12" s="95"/>
      <c r="G12" s="96"/>
      <c r="H12" s="95">
        <f t="shared" si="1"/>
        <v>0</v>
      </c>
      <c r="I12" s="97"/>
      <c r="J12" s="95"/>
      <c r="K12" s="95"/>
      <c r="L12" s="95"/>
      <c r="M12" s="95"/>
      <c r="N12" s="95"/>
      <c r="O12" s="98">
        <f t="shared" si="0"/>
        <v>0</v>
      </c>
      <c r="P12" s="99">
        <f>+VLOOKUP(B12,'[158]m codes'!$A:$B,2,0)</f>
        <v>1200000334</v>
      </c>
      <c r="Q12" s="100">
        <f t="shared" si="4"/>
        <v>0</v>
      </c>
      <c r="R12" s="101">
        <f t="shared" si="2"/>
        <v>0</v>
      </c>
      <c r="S12" s="99"/>
    </row>
    <row r="13" spans="1:19" s="102" customFormat="1" ht="26.25" customHeight="1" x14ac:dyDescent="0.2">
      <c r="A13" s="92">
        <f t="shared" si="3"/>
        <v>5</v>
      </c>
      <c r="B13" s="93" t="s">
        <v>231</v>
      </c>
      <c r="C13" s="94" t="s">
        <v>226</v>
      </c>
      <c r="D13" s="95"/>
      <c r="E13" s="95"/>
      <c r="F13" s="95"/>
      <c r="G13" s="96"/>
      <c r="H13" s="95"/>
      <c r="I13" s="97"/>
      <c r="J13" s="95"/>
      <c r="K13" s="95"/>
      <c r="L13" s="95"/>
      <c r="M13" s="95"/>
      <c r="N13" s="95"/>
      <c r="O13" s="98">
        <f t="shared" si="0"/>
        <v>0</v>
      </c>
      <c r="P13" s="99">
        <f>+VLOOKUP(B13,'[158]m codes'!$A:$B,2,0)</f>
        <v>1200000252</v>
      </c>
      <c r="Q13" s="100">
        <f t="shared" si="4"/>
        <v>0</v>
      </c>
      <c r="R13" s="101"/>
      <c r="S13" s="99"/>
    </row>
    <row r="14" spans="1:19" s="102" customFormat="1" ht="26.25" customHeight="1" x14ac:dyDescent="0.2">
      <c r="A14" s="92">
        <f t="shared" si="3"/>
        <v>6</v>
      </c>
      <c r="B14" s="93" t="s">
        <v>232</v>
      </c>
      <c r="C14" s="94" t="s">
        <v>226</v>
      </c>
      <c r="D14" s="95"/>
      <c r="E14" s="95"/>
      <c r="F14" s="95"/>
      <c r="G14" s="96"/>
      <c r="H14" s="95"/>
      <c r="I14" s="97"/>
      <c r="J14" s="95"/>
      <c r="K14" s="95"/>
      <c r="L14" s="95"/>
      <c r="M14" s="95"/>
      <c r="N14" s="95"/>
      <c r="O14" s="98">
        <f t="shared" si="0"/>
        <v>0</v>
      </c>
      <c r="P14" s="99">
        <f>+VLOOKUP(B14,'[158]m codes'!$A:$B,2,0)</f>
        <v>1200000253</v>
      </c>
      <c r="Q14" s="100">
        <f t="shared" si="4"/>
        <v>0</v>
      </c>
      <c r="R14" s="101"/>
      <c r="S14" s="99"/>
    </row>
    <row r="15" spans="1:19" s="102" customFormat="1" ht="26.25" customHeight="1" x14ac:dyDescent="0.2">
      <c r="A15" s="92">
        <f t="shared" si="3"/>
        <v>7</v>
      </c>
      <c r="B15" s="93" t="s">
        <v>233</v>
      </c>
      <c r="C15" s="94" t="s">
        <v>226</v>
      </c>
      <c r="D15" s="95"/>
      <c r="E15" s="95"/>
      <c r="F15" s="95"/>
      <c r="G15" s="96"/>
      <c r="H15" s="95"/>
      <c r="I15" s="97"/>
      <c r="J15" s="95"/>
      <c r="K15" s="95"/>
      <c r="L15" s="95"/>
      <c r="M15" s="95"/>
      <c r="N15" s="95"/>
      <c r="O15" s="98">
        <f t="shared" si="0"/>
        <v>0</v>
      </c>
      <c r="P15" s="99">
        <f>+VLOOKUP(B15,'[158]m codes'!$A:$B,2,0)</f>
        <v>1200000335</v>
      </c>
      <c r="Q15" s="100">
        <f t="shared" si="4"/>
        <v>0</v>
      </c>
      <c r="R15" s="101"/>
      <c r="S15" s="99"/>
    </row>
    <row r="16" spans="1:19" s="102" customFormat="1" ht="26.25" customHeight="1" x14ac:dyDescent="0.2">
      <c r="A16" s="92">
        <f t="shared" si="3"/>
        <v>8</v>
      </c>
      <c r="B16" s="93" t="s">
        <v>234</v>
      </c>
      <c r="C16" s="94" t="s">
        <v>226</v>
      </c>
      <c r="D16" s="95"/>
      <c r="E16" s="95"/>
      <c r="F16" s="95"/>
      <c r="G16" s="96"/>
      <c r="H16" s="95"/>
      <c r="I16" s="97"/>
      <c r="J16" s="95"/>
      <c r="K16" s="95"/>
      <c r="L16" s="95"/>
      <c r="M16" s="95"/>
      <c r="N16" s="95"/>
      <c r="O16" s="98">
        <f t="shared" si="0"/>
        <v>0</v>
      </c>
      <c r="P16" s="99">
        <f>+VLOOKUP(B16,'[158]m codes'!$A:$B,2,0)</f>
        <v>1200000255</v>
      </c>
      <c r="Q16" s="100">
        <f t="shared" si="4"/>
        <v>0</v>
      </c>
      <c r="R16" s="101"/>
      <c r="S16" s="99"/>
    </row>
    <row r="17" spans="1:21" s="102" customFormat="1" ht="26.25" customHeight="1" x14ac:dyDescent="0.2">
      <c r="A17" s="92">
        <f t="shared" si="3"/>
        <v>9</v>
      </c>
      <c r="B17" s="93" t="s">
        <v>235</v>
      </c>
      <c r="C17" s="94" t="s">
        <v>226</v>
      </c>
      <c r="D17" s="95"/>
      <c r="E17" s="95"/>
      <c r="F17" s="95"/>
      <c r="G17" s="96"/>
      <c r="H17" s="95"/>
      <c r="I17" s="97"/>
      <c r="J17" s="95"/>
      <c r="K17" s="95"/>
      <c r="L17" s="95"/>
      <c r="M17" s="95"/>
      <c r="N17" s="95"/>
      <c r="O17" s="98">
        <f t="shared" si="0"/>
        <v>0</v>
      </c>
      <c r="P17" s="99">
        <f>+VLOOKUP(B17,'[158]m codes'!$A:$B,2,0)</f>
        <v>900007097</v>
      </c>
      <c r="Q17" s="100">
        <f t="shared" si="4"/>
        <v>0</v>
      </c>
      <c r="R17" s="99"/>
      <c r="S17" s="99"/>
    </row>
    <row r="18" spans="1:21" s="102" customFormat="1" ht="26.25" customHeight="1" x14ac:dyDescent="0.2">
      <c r="A18" s="92">
        <f t="shared" si="3"/>
        <v>10</v>
      </c>
      <c r="B18" s="93" t="s">
        <v>236</v>
      </c>
      <c r="C18" s="94" t="s">
        <v>226</v>
      </c>
      <c r="D18" s="95"/>
      <c r="E18" s="95"/>
      <c r="F18" s="95"/>
      <c r="G18" s="96"/>
      <c r="H18" s="95"/>
      <c r="I18" s="97"/>
      <c r="J18" s="95"/>
      <c r="K18" s="95"/>
      <c r="L18" s="95"/>
      <c r="M18" s="95"/>
      <c r="N18" s="95"/>
      <c r="O18" s="98">
        <f t="shared" si="0"/>
        <v>0</v>
      </c>
      <c r="P18" s="99">
        <f>+VLOOKUP(B18,'[158]m codes'!$A:$B,2,0)</f>
        <v>1200000256</v>
      </c>
      <c r="Q18" s="100">
        <f t="shared" si="4"/>
        <v>0</v>
      </c>
      <c r="R18" s="99"/>
      <c r="S18" s="99"/>
    </row>
    <row r="19" spans="1:21" s="111" customFormat="1" ht="26.25" customHeight="1" x14ac:dyDescent="0.25">
      <c r="A19" s="103"/>
      <c r="B19" s="104" t="s">
        <v>237</v>
      </c>
      <c r="C19" s="104"/>
      <c r="D19" s="105"/>
      <c r="E19" s="105"/>
      <c r="F19" s="105"/>
      <c r="G19" s="106"/>
      <c r="H19" s="105"/>
      <c r="I19" s="107"/>
      <c r="J19" s="108"/>
      <c r="K19" s="108"/>
      <c r="L19" s="108"/>
      <c r="M19" s="108"/>
      <c r="N19" s="108"/>
      <c r="O19" s="104"/>
      <c r="P19" s="109"/>
      <c r="Q19" s="110"/>
      <c r="R19" s="109"/>
      <c r="S19" s="109"/>
    </row>
    <row r="20" spans="1:21" s="116" customFormat="1" ht="26.25" hidden="1" customHeight="1" x14ac:dyDescent="0.25">
      <c r="A20" s="81" t="s">
        <v>238</v>
      </c>
      <c r="B20" s="82" t="s">
        <v>239</v>
      </c>
      <c r="C20" s="82"/>
      <c r="D20" s="112"/>
      <c r="E20" s="112"/>
      <c r="F20" s="112"/>
      <c r="G20" s="113"/>
      <c r="H20" s="112"/>
      <c r="I20" s="85"/>
      <c r="J20" s="86"/>
      <c r="K20" s="86"/>
      <c r="L20" s="86"/>
      <c r="M20" s="86"/>
      <c r="N20" s="86"/>
      <c r="O20" s="114"/>
      <c r="P20" s="115"/>
      <c r="Q20" s="90"/>
      <c r="R20" s="115"/>
    </row>
    <row r="21" spans="1:21" s="123" customFormat="1" ht="26.25" hidden="1" customHeight="1" x14ac:dyDescent="0.2">
      <c r="A21" s="117"/>
      <c r="B21" s="118" t="s">
        <v>240</v>
      </c>
      <c r="C21" s="118"/>
      <c r="D21" s="119"/>
      <c r="E21" s="119"/>
      <c r="F21" s="119"/>
      <c r="G21" s="113"/>
      <c r="H21" s="119"/>
      <c r="I21" s="120"/>
      <c r="J21" s="121"/>
      <c r="K21" s="121"/>
      <c r="L21" s="121"/>
      <c r="M21" s="121"/>
      <c r="N21" s="121"/>
      <c r="O21" s="98">
        <f t="shared" ref="O21:O29" si="5">SUM(K21:N21)</f>
        <v>0</v>
      </c>
      <c r="P21" s="122"/>
      <c r="Q21" s="100">
        <f t="shared" ref="Q21:Q29" si="6">+O21-F21</f>
        <v>0</v>
      </c>
      <c r="R21" s="122"/>
    </row>
    <row r="22" spans="1:21" s="127" customFormat="1" ht="26.25" hidden="1" customHeight="1" x14ac:dyDescent="0.2">
      <c r="A22" s="124">
        <v>1</v>
      </c>
      <c r="B22" s="125" t="s">
        <v>241</v>
      </c>
      <c r="C22" s="94" t="s">
        <v>242</v>
      </c>
      <c r="D22" s="95"/>
      <c r="E22" s="95"/>
      <c r="F22" s="95"/>
      <c r="G22" s="96"/>
      <c r="H22" s="95"/>
      <c r="I22" s="97">
        <v>4474</v>
      </c>
      <c r="J22" s="95"/>
      <c r="K22" s="95"/>
      <c r="L22" s="95"/>
      <c r="M22" s="95"/>
      <c r="N22" s="95"/>
      <c r="O22" s="94">
        <f t="shared" si="5"/>
        <v>0</v>
      </c>
      <c r="P22" s="126">
        <f>+VLOOKUP(B22,'[158]m codes'!$A:$B,2,0)</f>
        <v>200030286</v>
      </c>
      <c r="Q22" s="95">
        <f t="shared" si="6"/>
        <v>0</v>
      </c>
      <c r="R22" s="126"/>
    </row>
    <row r="23" spans="1:21" s="102" customFormat="1" ht="26.25" hidden="1" customHeight="1" x14ac:dyDescent="0.2">
      <c r="A23" s="92">
        <f>+A22+1</f>
        <v>2</v>
      </c>
      <c r="B23" s="93" t="s">
        <v>243</v>
      </c>
      <c r="C23" s="94" t="s">
        <v>242</v>
      </c>
      <c r="D23" s="95">
        <v>5</v>
      </c>
      <c r="E23" s="95"/>
      <c r="F23" s="95"/>
      <c r="G23" s="96"/>
      <c r="H23" s="95"/>
      <c r="I23" s="97"/>
      <c r="J23" s="95"/>
      <c r="K23" s="95"/>
      <c r="L23" s="95"/>
      <c r="M23" s="95"/>
      <c r="N23" s="95"/>
      <c r="O23" s="98">
        <f t="shared" si="5"/>
        <v>0</v>
      </c>
      <c r="P23" s="99">
        <f>+VLOOKUP(B23,'[158]m codes'!$A:$B,2,0)</f>
        <v>200030287</v>
      </c>
      <c r="Q23" s="128">
        <f t="shared" si="6"/>
        <v>0</v>
      </c>
      <c r="R23" s="99"/>
      <c r="U23" s="127"/>
    </row>
    <row r="24" spans="1:21" s="102" customFormat="1" ht="26.25" hidden="1" customHeight="1" x14ac:dyDescent="0.2">
      <c r="A24" s="92">
        <f t="shared" ref="A24:A29" si="7">+A23+1</f>
        <v>3</v>
      </c>
      <c r="B24" s="93" t="s">
        <v>244</v>
      </c>
      <c r="C24" s="94" t="s">
        <v>242</v>
      </c>
      <c r="D24" s="95">
        <v>5</v>
      </c>
      <c r="E24" s="95"/>
      <c r="F24" s="95"/>
      <c r="G24" s="96"/>
      <c r="H24" s="95"/>
      <c r="I24" s="97"/>
      <c r="J24" s="95"/>
      <c r="K24" s="95"/>
      <c r="L24" s="95"/>
      <c r="M24" s="95"/>
      <c r="N24" s="95"/>
      <c r="O24" s="98">
        <f t="shared" si="5"/>
        <v>0</v>
      </c>
      <c r="P24" s="99">
        <f>+VLOOKUP(B24,'[158]m codes'!$A:$B,2,0)</f>
        <v>200030288</v>
      </c>
      <c r="Q24" s="128">
        <f t="shared" si="6"/>
        <v>0</v>
      </c>
      <c r="R24" s="99"/>
      <c r="U24" s="127"/>
    </row>
    <row r="25" spans="1:21" s="102" customFormat="1" ht="26.25" hidden="1" customHeight="1" x14ac:dyDescent="0.2">
      <c r="A25" s="92">
        <f t="shared" si="7"/>
        <v>4</v>
      </c>
      <c r="B25" s="93" t="s">
        <v>245</v>
      </c>
      <c r="C25" s="94" t="s">
        <v>242</v>
      </c>
      <c r="D25" s="95"/>
      <c r="E25" s="95"/>
      <c r="F25" s="95"/>
      <c r="G25" s="96"/>
      <c r="H25" s="95"/>
      <c r="I25" s="97"/>
      <c r="J25" s="95"/>
      <c r="K25" s="95"/>
      <c r="L25" s="95"/>
      <c r="M25" s="95"/>
      <c r="N25" s="95"/>
      <c r="O25" s="98">
        <f t="shared" si="5"/>
        <v>0</v>
      </c>
      <c r="P25" s="99">
        <f>+VLOOKUP(B25,'[158]m codes'!$A:$B,2,0)</f>
        <v>200030289</v>
      </c>
      <c r="Q25" s="128">
        <f t="shared" si="6"/>
        <v>0</v>
      </c>
      <c r="R25" s="99"/>
      <c r="U25" s="127"/>
    </row>
    <row r="26" spans="1:21" s="102" customFormat="1" ht="26.25" hidden="1" customHeight="1" x14ac:dyDescent="0.2">
      <c r="A26" s="92">
        <f t="shared" si="7"/>
        <v>5</v>
      </c>
      <c r="B26" s="93" t="s">
        <v>246</v>
      </c>
      <c r="C26" s="94" t="s">
        <v>242</v>
      </c>
      <c r="D26" s="95"/>
      <c r="E26" s="95"/>
      <c r="F26" s="95"/>
      <c r="G26" s="96"/>
      <c r="H26" s="95"/>
      <c r="I26" s="97">
        <v>4474</v>
      </c>
      <c r="J26" s="95"/>
      <c r="K26" s="95"/>
      <c r="L26" s="95"/>
      <c r="M26" s="95"/>
      <c r="N26" s="95"/>
      <c r="O26" s="98">
        <f t="shared" si="5"/>
        <v>0</v>
      </c>
      <c r="P26" s="99">
        <f>+VLOOKUP(B26,'[158]m codes'!$A:$B,2,0)</f>
        <v>200032212</v>
      </c>
      <c r="Q26" s="128">
        <f t="shared" si="6"/>
        <v>0</v>
      </c>
      <c r="R26" s="99"/>
      <c r="U26" s="127"/>
    </row>
    <row r="27" spans="1:21" s="102" customFormat="1" ht="26.25" hidden="1" customHeight="1" x14ac:dyDescent="0.2">
      <c r="A27" s="92">
        <f t="shared" si="7"/>
        <v>6</v>
      </c>
      <c r="B27" s="93" t="s">
        <v>247</v>
      </c>
      <c r="C27" s="94" t="s">
        <v>242</v>
      </c>
      <c r="D27" s="95"/>
      <c r="E27" s="95"/>
      <c r="F27" s="95"/>
      <c r="G27" s="96"/>
      <c r="H27" s="95"/>
      <c r="I27" s="97"/>
      <c r="J27" s="95"/>
      <c r="K27" s="95"/>
      <c r="L27" s="95"/>
      <c r="M27" s="95"/>
      <c r="N27" s="95"/>
      <c r="O27" s="98">
        <f t="shared" si="5"/>
        <v>0</v>
      </c>
      <c r="P27" s="99">
        <f>+VLOOKUP(B27,'[158]m codes'!$A:$B,2,0)</f>
        <v>200030291</v>
      </c>
      <c r="Q27" s="128">
        <f t="shared" si="6"/>
        <v>0</v>
      </c>
      <c r="R27" s="99"/>
      <c r="U27" s="127"/>
    </row>
    <row r="28" spans="1:21" s="102" customFormat="1" ht="26.25" hidden="1" customHeight="1" x14ac:dyDescent="0.2">
      <c r="A28" s="92">
        <f t="shared" si="7"/>
        <v>7</v>
      </c>
      <c r="B28" s="93" t="s">
        <v>248</v>
      </c>
      <c r="C28" s="94" t="s">
        <v>242</v>
      </c>
      <c r="D28" s="95"/>
      <c r="E28" s="95"/>
      <c r="F28" s="95"/>
      <c r="G28" s="96"/>
      <c r="H28" s="95"/>
      <c r="I28" s="97"/>
      <c r="J28" s="95"/>
      <c r="K28" s="95"/>
      <c r="L28" s="95"/>
      <c r="M28" s="95"/>
      <c r="N28" s="95"/>
      <c r="O28" s="98">
        <f t="shared" si="5"/>
        <v>0</v>
      </c>
      <c r="P28" s="99">
        <f>+VLOOKUP(B28,'[158]m codes'!$A:$B,2,0)</f>
        <v>200030293</v>
      </c>
      <c r="Q28" s="128">
        <f t="shared" si="6"/>
        <v>0</v>
      </c>
      <c r="R28" s="99"/>
      <c r="U28" s="127"/>
    </row>
    <row r="29" spans="1:21" s="102" customFormat="1" ht="26.25" hidden="1" customHeight="1" x14ac:dyDescent="0.2">
      <c r="A29" s="92">
        <f t="shared" si="7"/>
        <v>8</v>
      </c>
      <c r="B29" s="93" t="s">
        <v>249</v>
      </c>
      <c r="C29" s="94" t="s">
        <v>242</v>
      </c>
      <c r="D29" s="95"/>
      <c r="E29" s="95"/>
      <c r="F29" s="95"/>
      <c r="G29" s="96"/>
      <c r="H29" s="95"/>
      <c r="I29" s="97"/>
      <c r="J29" s="95"/>
      <c r="K29" s="95"/>
      <c r="L29" s="95"/>
      <c r="M29" s="95"/>
      <c r="N29" s="95"/>
      <c r="O29" s="98">
        <f t="shared" si="5"/>
        <v>0</v>
      </c>
      <c r="P29" s="99">
        <f>+VLOOKUP(B29,'[158]m codes'!$A:$B,2,0)</f>
        <v>200030300</v>
      </c>
      <c r="Q29" s="100">
        <f t="shared" si="6"/>
        <v>0</v>
      </c>
      <c r="R29" s="99"/>
      <c r="U29" s="127"/>
    </row>
    <row r="30" spans="1:21" s="111" customFormat="1" ht="26.25" hidden="1" customHeight="1" x14ac:dyDescent="0.25">
      <c r="A30" s="103"/>
      <c r="B30" s="104" t="s">
        <v>237</v>
      </c>
      <c r="C30" s="104"/>
      <c r="D30" s="105"/>
      <c r="E30" s="105"/>
      <c r="F30" s="105"/>
      <c r="G30" s="106"/>
      <c r="H30" s="105"/>
      <c r="I30" s="107"/>
      <c r="J30" s="108"/>
      <c r="K30" s="108"/>
      <c r="L30" s="108"/>
      <c r="M30" s="108"/>
      <c r="N30" s="108"/>
      <c r="O30" s="104"/>
      <c r="P30" s="109"/>
      <c r="Q30" s="110"/>
      <c r="R30" s="109"/>
    </row>
    <row r="31" spans="1:21" ht="26.25" hidden="1" customHeight="1" x14ac:dyDescent="0.25">
      <c r="A31" s="117" t="s">
        <v>250</v>
      </c>
      <c r="B31" s="118" t="s">
        <v>56</v>
      </c>
      <c r="C31" s="118"/>
      <c r="D31" s="119"/>
      <c r="E31" s="119"/>
      <c r="F31" s="119"/>
      <c r="G31" s="113"/>
      <c r="H31" s="119"/>
      <c r="I31" s="120"/>
      <c r="J31" s="121"/>
      <c r="K31" s="121"/>
      <c r="L31" s="121"/>
      <c r="M31" s="121"/>
      <c r="N31" s="121"/>
      <c r="O31" s="129"/>
      <c r="P31" s="43"/>
      <c r="Q31" s="100">
        <f t="shared" ref="Q31:Q64" si="8">+O31-F31</f>
        <v>0</v>
      </c>
      <c r="R31" s="43"/>
    </row>
    <row r="32" spans="1:21" s="102" customFormat="1" ht="26.25" hidden="1" customHeight="1" x14ac:dyDescent="0.2">
      <c r="A32" s="92">
        <v>1</v>
      </c>
      <c r="B32" s="93" t="s">
        <v>251</v>
      </c>
      <c r="C32" s="94" t="s">
        <v>242</v>
      </c>
      <c r="D32" s="95"/>
      <c r="E32" s="95"/>
      <c r="F32" s="95"/>
      <c r="G32" s="96"/>
      <c r="H32" s="95"/>
      <c r="I32" s="97">
        <v>4474</v>
      </c>
      <c r="J32" s="95"/>
      <c r="K32" s="95"/>
      <c r="L32" s="95"/>
      <c r="M32" s="95"/>
      <c r="N32" s="95"/>
      <c r="O32" s="98">
        <f t="shared" ref="O32:O64" si="9">SUM(K32:N32)</f>
        <v>0</v>
      </c>
      <c r="P32" s="99">
        <f>+VLOOKUP(B32,'[158]m codes'!$A:$B,2,0)</f>
        <v>200032593</v>
      </c>
      <c r="Q32" s="100">
        <f t="shared" si="8"/>
        <v>0</v>
      </c>
      <c r="R32" s="99"/>
    </row>
    <row r="33" spans="1:18" s="102" customFormat="1" ht="26.25" hidden="1" customHeight="1" x14ac:dyDescent="0.2">
      <c r="A33" s="92">
        <f>+A32+1</f>
        <v>2</v>
      </c>
      <c r="B33" s="93" t="s">
        <v>252</v>
      </c>
      <c r="C33" s="94" t="s">
        <v>242</v>
      </c>
      <c r="D33" s="95"/>
      <c r="E33" s="95"/>
      <c r="F33" s="95"/>
      <c r="G33" s="96"/>
      <c r="H33" s="95"/>
      <c r="I33" s="97"/>
      <c r="J33" s="95"/>
      <c r="K33" s="95"/>
      <c r="L33" s="95"/>
      <c r="M33" s="95"/>
      <c r="N33" s="95"/>
      <c r="O33" s="98">
        <f t="shared" si="9"/>
        <v>0</v>
      </c>
      <c r="P33" s="99">
        <f>+VLOOKUP(B33,'[158]m codes'!$A:$B,2,0)</f>
        <v>200032575</v>
      </c>
      <c r="Q33" s="100">
        <f t="shared" si="8"/>
        <v>0</v>
      </c>
      <c r="R33" s="99"/>
    </row>
    <row r="34" spans="1:18" s="102" customFormat="1" ht="26.25" hidden="1" customHeight="1" x14ac:dyDescent="0.2">
      <c r="A34" s="92">
        <f t="shared" ref="A34:A64" si="10">+A33+1</f>
        <v>3</v>
      </c>
      <c r="B34" s="93" t="s">
        <v>253</v>
      </c>
      <c r="C34" s="94" t="s">
        <v>242</v>
      </c>
      <c r="D34" s="95"/>
      <c r="E34" s="95"/>
      <c r="F34" s="95"/>
      <c r="G34" s="96"/>
      <c r="H34" s="95"/>
      <c r="I34" s="97"/>
      <c r="J34" s="95"/>
      <c r="K34" s="95"/>
      <c r="L34" s="95"/>
      <c r="M34" s="95"/>
      <c r="N34" s="95"/>
      <c r="O34" s="98">
        <f t="shared" si="9"/>
        <v>0</v>
      </c>
      <c r="P34" s="99">
        <f>+VLOOKUP(B34,'[158]m codes'!$A:$B,2,0)</f>
        <v>200032202</v>
      </c>
      <c r="Q34" s="100">
        <f t="shared" si="8"/>
        <v>0</v>
      </c>
      <c r="R34" s="99"/>
    </row>
    <row r="35" spans="1:18" s="102" customFormat="1" ht="26.25" hidden="1" customHeight="1" x14ac:dyDescent="0.2">
      <c r="A35" s="92">
        <f t="shared" si="10"/>
        <v>4</v>
      </c>
      <c r="B35" s="93" t="s">
        <v>254</v>
      </c>
      <c r="C35" s="94" t="s">
        <v>242</v>
      </c>
      <c r="D35" s="95"/>
      <c r="E35" s="95"/>
      <c r="F35" s="95"/>
      <c r="G35" s="96"/>
      <c r="H35" s="95"/>
      <c r="I35" s="97">
        <v>4474</v>
      </c>
      <c r="J35" s="95"/>
      <c r="K35" s="95"/>
      <c r="L35" s="95"/>
      <c r="M35" s="95"/>
      <c r="N35" s="95"/>
      <c r="O35" s="98">
        <f t="shared" si="9"/>
        <v>0</v>
      </c>
      <c r="P35" s="99">
        <f>+VLOOKUP(B35,'[158]m codes'!$A:$B,2,0)</f>
        <v>200032233</v>
      </c>
      <c r="Q35" s="100">
        <f t="shared" si="8"/>
        <v>0</v>
      </c>
      <c r="R35" s="99"/>
    </row>
    <row r="36" spans="1:18" s="102" customFormat="1" ht="26.25" hidden="1" customHeight="1" x14ac:dyDescent="0.2">
      <c r="A36" s="92">
        <f t="shared" si="10"/>
        <v>5</v>
      </c>
      <c r="B36" s="93" t="s">
        <v>255</v>
      </c>
      <c r="C36" s="94" t="s">
        <v>242</v>
      </c>
      <c r="D36" s="95"/>
      <c r="E36" s="95"/>
      <c r="F36" s="95"/>
      <c r="G36" s="96"/>
      <c r="H36" s="95"/>
      <c r="I36" s="97"/>
      <c r="J36" s="95"/>
      <c r="K36" s="95"/>
      <c r="L36" s="95"/>
      <c r="M36" s="95"/>
      <c r="N36" s="95"/>
      <c r="O36" s="98">
        <f t="shared" si="9"/>
        <v>0</v>
      </c>
      <c r="P36" s="99">
        <f>+VLOOKUP(B36,'[158]m codes'!$A:$B,2,0)</f>
        <v>200032203</v>
      </c>
      <c r="Q36" s="100">
        <f t="shared" si="8"/>
        <v>0</v>
      </c>
      <c r="R36" s="99"/>
    </row>
    <row r="37" spans="1:18" s="102" customFormat="1" ht="26.25" hidden="1" customHeight="1" x14ac:dyDescent="0.2">
      <c r="A37" s="92">
        <f t="shared" si="10"/>
        <v>6</v>
      </c>
      <c r="B37" s="93" t="s">
        <v>256</v>
      </c>
      <c r="C37" s="94" t="s">
        <v>242</v>
      </c>
      <c r="D37" s="95"/>
      <c r="E37" s="95"/>
      <c r="F37" s="95"/>
      <c r="G37" s="96"/>
      <c r="H37" s="95"/>
      <c r="I37" s="97"/>
      <c r="J37" s="95"/>
      <c r="K37" s="95"/>
      <c r="L37" s="95"/>
      <c r="M37" s="95"/>
      <c r="N37" s="95"/>
      <c r="O37" s="98">
        <f t="shared" si="9"/>
        <v>0</v>
      </c>
      <c r="P37" s="99">
        <f>+VLOOKUP(B37,'[158]m codes'!$A:$B,2,0)</f>
        <v>200032204</v>
      </c>
      <c r="Q37" s="100">
        <f t="shared" si="8"/>
        <v>0</v>
      </c>
      <c r="R37" s="99"/>
    </row>
    <row r="38" spans="1:18" s="102" customFormat="1" ht="26.25" hidden="1" customHeight="1" x14ac:dyDescent="0.2">
      <c r="A38" s="92">
        <f t="shared" si="10"/>
        <v>7</v>
      </c>
      <c r="B38" s="93" t="s">
        <v>257</v>
      </c>
      <c r="C38" s="94" t="s">
        <v>242</v>
      </c>
      <c r="D38" s="95"/>
      <c r="E38" s="95"/>
      <c r="F38" s="95"/>
      <c r="G38" s="96"/>
      <c r="H38" s="95"/>
      <c r="I38" s="97">
        <v>4474</v>
      </c>
      <c r="J38" s="95"/>
      <c r="K38" s="95"/>
      <c r="L38" s="95"/>
      <c r="M38" s="95"/>
      <c r="N38" s="95"/>
      <c r="O38" s="98">
        <f t="shared" si="9"/>
        <v>0</v>
      </c>
      <c r="P38" s="99">
        <f>+VLOOKUP(B38,'[158]m codes'!$A:$B,2,0)</f>
        <v>200032234</v>
      </c>
      <c r="Q38" s="100">
        <f t="shared" si="8"/>
        <v>0</v>
      </c>
      <c r="R38" s="99"/>
    </row>
    <row r="39" spans="1:18" s="102" customFormat="1" ht="26.25" hidden="1" customHeight="1" x14ac:dyDescent="0.2">
      <c r="A39" s="92">
        <f t="shared" si="10"/>
        <v>8</v>
      </c>
      <c r="B39" s="93" t="s">
        <v>258</v>
      </c>
      <c r="C39" s="94" t="s">
        <v>242</v>
      </c>
      <c r="D39" s="95"/>
      <c r="E39" s="95"/>
      <c r="F39" s="95"/>
      <c r="G39" s="96"/>
      <c r="H39" s="95"/>
      <c r="I39" s="97"/>
      <c r="J39" s="95"/>
      <c r="K39" s="95"/>
      <c r="L39" s="95"/>
      <c r="M39" s="95"/>
      <c r="N39" s="95"/>
      <c r="O39" s="98">
        <f t="shared" si="9"/>
        <v>0</v>
      </c>
      <c r="P39" s="99">
        <f>+VLOOKUP(B39,'[158]m codes'!$A:$B,2,0)</f>
        <v>200032205</v>
      </c>
      <c r="Q39" s="100">
        <f t="shared" si="8"/>
        <v>0</v>
      </c>
      <c r="R39" s="99"/>
    </row>
    <row r="40" spans="1:18" s="102" customFormat="1" ht="26.25" hidden="1" customHeight="1" x14ac:dyDescent="0.2">
      <c r="A40" s="92">
        <f t="shared" si="10"/>
        <v>9</v>
      </c>
      <c r="B40" s="93" t="s">
        <v>259</v>
      </c>
      <c r="C40" s="94" t="s">
        <v>242</v>
      </c>
      <c r="D40" s="95"/>
      <c r="E40" s="95"/>
      <c r="F40" s="95"/>
      <c r="G40" s="96"/>
      <c r="H40" s="95"/>
      <c r="I40" s="97"/>
      <c r="J40" s="95"/>
      <c r="K40" s="95"/>
      <c r="L40" s="95"/>
      <c r="M40" s="95"/>
      <c r="N40" s="95"/>
      <c r="O40" s="98">
        <f t="shared" si="9"/>
        <v>0</v>
      </c>
      <c r="P40" s="99">
        <f>+VLOOKUP(B40,'[158]m codes'!$A:$B,2,0)</f>
        <v>200032206</v>
      </c>
      <c r="Q40" s="100">
        <f t="shared" si="8"/>
        <v>0</v>
      </c>
      <c r="R40" s="99"/>
    </row>
    <row r="41" spans="1:18" s="102" customFormat="1" ht="26.25" hidden="1" customHeight="1" x14ac:dyDescent="0.2">
      <c r="A41" s="92">
        <f t="shared" si="10"/>
        <v>10</v>
      </c>
      <c r="B41" s="93" t="s">
        <v>260</v>
      </c>
      <c r="C41" s="94" t="s">
        <v>242</v>
      </c>
      <c r="D41" s="95"/>
      <c r="E41" s="95"/>
      <c r="F41" s="95"/>
      <c r="G41" s="96"/>
      <c r="H41" s="95"/>
      <c r="I41" s="97">
        <v>4474</v>
      </c>
      <c r="J41" s="95"/>
      <c r="K41" s="95"/>
      <c r="L41" s="95"/>
      <c r="M41" s="95"/>
      <c r="N41" s="95"/>
      <c r="O41" s="98">
        <f t="shared" si="9"/>
        <v>0</v>
      </c>
      <c r="P41" s="99">
        <f>+VLOOKUP(B41,'[158]m codes'!$A:$B,2,0)</f>
        <v>200032207</v>
      </c>
      <c r="Q41" s="100">
        <f t="shared" si="8"/>
        <v>0</v>
      </c>
      <c r="R41" s="99"/>
    </row>
    <row r="42" spans="1:18" s="102" customFormat="1" ht="26.25" hidden="1" customHeight="1" x14ac:dyDescent="0.2">
      <c r="A42" s="92">
        <f t="shared" si="10"/>
        <v>11</v>
      </c>
      <c r="B42" s="93" t="s">
        <v>261</v>
      </c>
      <c r="C42" s="94" t="s">
        <v>242</v>
      </c>
      <c r="D42" s="95"/>
      <c r="E42" s="95"/>
      <c r="F42" s="95"/>
      <c r="G42" s="96"/>
      <c r="H42" s="95"/>
      <c r="I42" s="97"/>
      <c r="J42" s="95"/>
      <c r="K42" s="95"/>
      <c r="L42" s="95"/>
      <c r="M42" s="95"/>
      <c r="N42" s="95"/>
      <c r="O42" s="98">
        <f t="shared" si="9"/>
        <v>0</v>
      </c>
      <c r="P42" s="99">
        <f>+VLOOKUP(B42,'[158]m codes'!$A:$B,2,0)</f>
        <v>200032235</v>
      </c>
      <c r="Q42" s="100">
        <f t="shared" si="8"/>
        <v>0</v>
      </c>
      <c r="R42" s="99"/>
    </row>
    <row r="43" spans="1:18" s="102" customFormat="1" ht="26.25" hidden="1" customHeight="1" x14ac:dyDescent="0.2">
      <c r="A43" s="92">
        <f t="shared" si="10"/>
        <v>12</v>
      </c>
      <c r="B43" s="93" t="s">
        <v>262</v>
      </c>
      <c r="C43" s="94" t="s">
        <v>242</v>
      </c>
      <c r="D43" s="95"/>
      <c r="E43" s="95"/>
      <c r="F43" s="95"/>
      <c r="G43" s="96"/>
      <c r="H43" s="95"/>
      <c r="I43" s="97"/>
      <c r="J43" s="95"/>
      <c r="K43" s="95"/>
      <c r="L43" s="95"/>
      <c r="M43" s="95"/>
      <c r="N43" s="95"/>
      <c r="O43" s="98">
        <f t="shared" si="9"/>
        <v>0</v>
      </c>
      <c r="P43" s="99">
        <f>+VLOOKUP(B43,'[158]m codes'!$A:$B,2,0)</f>
        <v>200032208</v>
      </c>
      <c r="Q43" s="100">
        <f t="shared" si="8"/>
        <v>0</v>
      </c>
      <c r="R43" s="99"/>
    </row>
    <row r="44" spans="1:18" s="102" customFormat="1" ht="26.25" hidden="1" customHeight="1" x14ac:dyDescent="0.2">
      <c r="A44" s="92">
        <f t="shared" si="10"/>
        <v>13</v>
      </c>
      <c r="B44" s="93" t="s">
        <v>263</v>
      </c>
      <c r="C44" s="94" t="s">
        <v>242</v>
      </c>
      <c r="D44" s="95"/>
      <c r="E44" s="95"/>
      <c r="F44" s="95"/>
      <c r="G44" s="96"/>
      <c r="H44" s="95"/>
      <c r="I44" s="97">
        <v>4474</v>
      </c>
      <c r="J44" s="95"/>
      <c r="K44" s="95"/>
      <c r="L44" s="95"/>
      <c r="M44" s="95"/>
      <c r="N44" s="95"/>
      <c r="O44" s="98">
        <f t="shared" si="9"/>
        <v>0</v>
      </c>
      <c r="P44" s="99">
        <f>+VLOOKUP(B44,'[158]m codes'!$A:$B,2,0)</f>
        <v>200032209</v>
      </c>
      <c r="Q44" s="100">
        <f t="shared" si="8"/>
        <v>0</v>
      </c>
      <c r="R44" s="99"/>
    </row>
    <row r="45" spans="1:18" s="102" customFormat="1" ht="26.25" hidden="1" customHeight="1" x14ac:dyDescent="0.2">
      <c r="A45" s="92">
        <f t="shared" si="10"/>
        <v>14</v>
      </c>
      <c r="B45" s="93" t="s">
        <v>264</v>
      </c>
      <c r="C45" s="94" t="s">
        <v>242</v>
      </c>
      <c r="D45" s="95"/>
      <c r="E45" s="95"/>
      <c r="F45" s="95"/>
      <c r="G45" s="96"/>
      <c r="H45" s="95"/>
      <c r="I45" s="97"/>
      <c r="J45" s="95"/>
      <c r="K45" s="95"/>
      <c r="L45" s="95"/>
      <c r="M45" s="95"/>
      <c r="N45" s="95"/>
      <c r="O45" s="98">
        <f t="shared" si="9"/>
        <v>0</v>
      </c>
      <c r="P45" s="99">
        <f>+VLOOKUP(B45,'[158]m codes'!$A:$B,2,0)</f>
        <v>200032210</v>
      </c>
      <c r="Q45" s="100">
        <f t="shared" si="8"/>
        <v>0</v>
      </c>
      <c r="R45" s="99"/>
    </row>
    <row r="46" spans="1:18" s="102" customFormat="1" ht="26.25" hidden="1" customHeight="1" x14ac:dyDescent="0.2">
      <c r="A46" s="92">
        <f t="shared" si="10"/>
        <v>15</v>
      </c>
      <c r="B46" s="93" t="s">
        <v>265</v>
      </c>
      <c r="C46" s="94" t="s">
        <v>242</v>
      </c>
      <c r="D46" s="95"/>
      <c r="E46" s="95"/>
      <c r="F46" s="95"/>
      <c r="G46" s="96"/>
      <c r="H46" s="95"/>
      <c r="I46" s="97"/>
      <c r="J46" s="95"/>
      <c r="K46" s="95"/>
      <c r="L46" s="95"/>
      <c r="M46" s="95"/>
      <c r="N46" s="95"/>
      <c r="O46" s="98">
        <f t="shared" si="9"/>
        <v>0</v>
      </c>
      <c r="P46" s="99">
        <f>+VLOOKUP(B46,'[158]m codes'!$A:$B,2,0)</f>
        <v>200032211</v>
      </c>
      <c r="Q46" s="100">
        <f t="shared" si="8"/>
        <v>0</v>
      </c>
      <c r="R46" s="99"/>
    </row>
    <row r="47" spans="1:18" s="102" customFormat="1" ht="26.25" hidden="1" customHeight="1" x14ac:dyDescent="0.2">
      <c r="A47" s="92">
        <f t="shared" si="10"/>
        <v>16</v>
      </c>
      <c r="B47" s="93" t="s">
        <v>266</v>
      </c>
      <c r="C47" s="94" t="s">
        <v>242</v>
      </c>
      <c r="D47" s="95"/>
      <c r="E47" s="95"/>
      <c r="F47" s="95"/>
      <c r="G47" s="96"/>
      <c r="H47" s="95"/>
      <c r="I47" s="97">
        <v>4474</v>
      </c>
      <c r="J47" s="95"/>
      <c r="K47" s="95"/>
      <c r="L47" s="95"/>
      <c r="M47" s="95"/>
      <c r="N47" s="95"/>
      <c r="O47" s="98">
        <f t="shared" si="9"/>
        <v>0</v>
      </c>
      <c r="P47" s="99">
        <f>+VLOOKUP(B47,'[158]m codes'!$A:$B,2,0)</f>
        <v>200032236</v>
      </c>
      <c r="Q47" s="100">
        <f t="shared" si="8"/>
        <v>0</v>
      </c>
      <c r="R47" s="99"/>
    </row>
    <row r="48" spans="1:18" s="102" customFormat="1" ht="26.25" hidden="1" customHeight="1" x14ac:dyDescent="0.2">
      <c r="A48" s="92">
        <f t="shared" si="10"/>
        <v>17</v>
      </c>
      <c r="B48" s="93" t="s">
        <v>267</v>
      </c>
      <c r="C48" s="94" t="s">
        <v>242</v>
      </c>
      <c r="D48" s="95"/>
      <c r="E48" s="95"/>
      <c r="F48" s="95"/>
      <c r="G48" s="96"/>
      <c r="H48" s="95"/>
      <c r="I48" s="97"/>
      <c r="J48" s="95"/>
      <c r="K48" s="95"/>
      <c r="L48" s="95"/>
      <c r="M48" s="95"/>
      <c r="N48" s="95"/>
      <c r="O48" s="98">
        <f t="shared" si="9"/>
        <v>0</v>
      </c>
      <c r="P48" s="99">
        <f>+VLOOKUP(B48,'[158]m codes'!$A:$B,2,0)</f>
        <v>200032213</v>
      </c>
      <c r="Q48" s="128">
        <f t="shared" si="8"/>
        <v>0</v>
      </c>
      <c r="R48" s="99"/>
    </row>
    <row r="49" spans="1:18" s="102" customFormat="1" ht="26.25" hidden="1" customHeight="1" x14ac:dyDescent="0.2">
      <c r="A49" s="92">
        <f t="shared" si="10"/>
        <v>18</v>
      </c>
      <c r="B49" s="93" t="s">
        <v>268</v>
      </c>
      <c r="C49" s="94" t="s">
        <v>242</v>
      </c>
      <c r="D49" s="95"/>
      <c r="E49" s="95"/>
      <c r="F49" s="95"/>
      <c r="G49" s="96"/>
      <c r="H49" s="95"/>
      <c r="I49" s="97"/>
      <c r="J49" s="95"/>
      <c r="K49" s="95"/>
      <c r="L49" s="95"/>
      <c r="M49" s="95"/>
      <c r="N49" s="95"/>
      <c r="O49" s="98">
        <f t="shared" si="9"/>
        <v>0</v>
      </c>
      <c r="P49" s="99">
        <f>+VLOOKUP(B49,'[158]m codes'!$A:$B,2,0)</f>
        <v>200032214</v>
      </c>
      <c r="Q49" s="100">
        <f t="shared" si="8"/>
        <v>0</v>
      </c>
      <c r="R49" s="99"/>
    </row>
    <row r="50" spans="1:18" s="102" customFormat="1" ht="26.25" hidden="1" customHeight="1" x14ac:dyDescent="0.2">
      <c r="A50" s="92">
        <f t="shared" si="10"/>
        <v>19</v>
      </c>
      <c r="B50" s="93" t="s">
        <v>269</v>
      </c>
      <c r="C50" s="94" t="s">
        <v>242</v>
      </c>
      <c r="D50" s="95"/>
      <c r="E50" s="95"/>
      <c r="F50" s="95"/>
      <c r="G50" s="96"/>
      <c r="H50" s="95"/>
      <c r="I50" s="97">
        <v>4474</v>
      </c>
      <c r="J50" s="95"/>
      <c r="K50" s="95"/>
      <c r="L50" s="95"/>
      <c r="M50" s="95"/>
      <c r="N50" s="95"/>
      <c r="O50" s="98">
        <f t="shared" si="9"/>
        <v>0</v>
      </c>
      <c r="P50" s="99">
        <f>+VLOOKUP(B50,'[158]m codes'!$A:$B,2,0)</f>
        <v>200032215</v>
      </c>
      <c r="Q50" s="100">
        <f t="shared" si="8"/>
        <v>0</v>
      </c>
      <c r="R50" s="99"/>
    </row>
    <row r="51" spans="1:18" s="102" customFormat="1" ht="26.25" hidden="1" customHeight="1" x14ac:dyDescent="0.2">
      <c r="A51" s="92">
        <f t="shared" si="10"/>
        <v>20</v>
      </c>
      <c r="B51" s="93" t="s">
        <v>270</v>
      </c>
      <c r="C51" s="94" t="s">
        <v>242</v>
      </c>
      <c r="D51" s="95"/>
      <c r="E51" s="95"/>
      <c r="F51" s="95"/>
      <c r="G51" s="96"/>
      <c r="H51" s="95"/>
      <c r="I51" s="97"/>
      <c r="J51" s="95"/>
      <c r="K51" s="95"/>
      <c r="L51" s="95"/>
      <c r="M51" s="95"/>
      <c r="N51" s="95"/>
      <c r="O51" s="98">
        <f t="shared" si="9"/>
        <v>0</v>
      </c>
      <c r="P51" s="99">
        <f>+VLOOKUP(B51,'[158]m codes'!$A:$B,2,0)</f>
        <v>200032216</v>
      </c>
      <c r="Q51" s="100">
        <f t="shared" si="8"/>
        <v>0</v>
      </c>
      <c r="R51" s="99"/>
    </row>
    <row r="52" spans="1:18" s="102" customFormat="1" ht="26.25" hidden="1" customHeight="1" x14ac:dyDescent="0.2">
      <c r="A52" s="92">
        <f t="shared" si="10"/>
        <v>21</v>
      </c>
      <c r="B52" s="93" t="s">
        <v>271</v>
      </c>
      <c r="C52" s="94" t="s">
        <v>242</v>
      </c>
      <c r="D52" s="95"/>
      <c r="E52" s="95"/>
      <c r="F52" s="95"/>
      <c r="G52" s="96"/>
      <c r="H52" s="95"/>
      <c r="I52" s="97"/>
      <c r="J52" s="95"/>
      <c r="K52" s="95"/>
      <c r="L52" s="95"/>
      <c r="M52" s="95"/>
      <c r="N52" s="95"/>
      <c r="O52" s="98">
        <f t="shared" si="9"/>
        <v>0</v>
      </c>
      <c r="P52" s="99">
        <f>+VLOOKUP(B52,'[158]m codes'!$A:$B,2,0)</f>
        <v>200030290</v>
      </c>
      <c r="Q52" s="100">
        <f t="shared" si="8"/>
        <v>0</v>
      </c>
      <c r="R52" s="99"/>
    </row>
    <row r="53" spans="1:18" s="102" customFormat="1" ht="26.25" hidden="1" customHeight="1" x14ac:dyDescent="0.2">
      <c r="A53" s="92">
        <f t="shared" si="10"/>
        <v>22</v>
      </c>
      <c r="B53" s="93" t="s">
        <v>272</v>
      </c>
      <c r="C53" s="94" t="s">
        <v>242</v>
      </c>
      <c r="D53" s="95"/>
      <c r="E53" s="95"/>
      <c r="F53" s="95"/>
      <c r="G53" s="96"/>
      <c r="H53" s="95"/>
      <c r="I53" s="97">
        <v>4474</v>
      </c>
      <c r="J53" s="95"/>
      <c r="K53" s="95"/>
      <c r="L53" s="95"/>
      <c r="M53" s="95"/>
      <c r="N53" s="95"/>
      <c r="O53" s="98">
        <f t="shared" si="9"/>
        <v>0</v>
      </c>
      <c r="P53" s="99">
        <f>+VLOOKUP(B53,'[158]m codes'!$A:$B,2,0)</f>
        <v>200032237</v>
      </c>
      <c r="Q53" s="100">
        <f t="shared" si="8"/>
        <v>0</v>
      </c>
      <c r="R53" s="99"/>
    </row>
    <row r="54" spans="1:18" s="102" customFormat="1" ht="26.25" hidden="1" customHeight="1" x14ac:dyDescent="0.2">
      <c r="A54" s="92">
        <f t="shared" si="10"/>
        <v>23</v>
      </c>
      <c r="B54" s="93" t="s">
        <v>273</v>
      </c>
      <c r="C54" s="94" t="s">
        <v>242</v>
      </c>
      <c r="D54" s="95"/>
      <c r="E54" s="95"/>
      <c r="F54" s="95"/>
      <c r="G54" s="96"/>
      <c r="H54" s="95"/>
      <c r="I54" s="97"/>
      <c r="J54" s="95"/>
      <c r="K54" s="95"/>
      <c r="L54" s="95"/>
      <c r="M54" s="95"/>
      <c r="N54" s="95"/>
      <c r="O54" s="98">
        <f t="shared" si="9"/>
        <v>0</v>
      </c>
      <c r="P54" s="99">
        <f>+VLOOKUP(B54,'[158]m codes'!$A:$B,2,0)</f>
        <v>200032217</v>
      </c>
      <c r="Q54" s="100">
        <f t="shared" si="8"/>
        <v>0</v>
      </c>
      <c r="R54" s="99"/>
    </row>
    <row r="55" spans="1:18" s="102" customFormat="1" ht="26.25" hidden="1" customHeight="1" x14ac:dyDescent="0.2">
      <c r="A55" s="92">
        <f t="shared" si="10"/>
        <v>24</v>
      </c>
      <c r="B55" s="93" t="s">
        <v>274</v>
      </c>
      <c r="C55" s="94" t="s">
        <v>242</v>
      </c>
      <c r="D55" s="95"/>
      <c r="E55" s="95"/>
      <c r="F55" s="95"/>
      <c r="G55" s="96"/>
      <c r="H55" s="95"/>
      <c r="I55" s="97"/>
      <c r="J55" s="95"/>
      <c r="K55" s="95"/>
      <c r="L55" s="95"/>
      <c r="M55" s="95"/>
      <c r="N55" s="95"/>
      <c r="O55" s="98">
        <f t="shared" si="9"/>
        <v>0</v>
      </c>
      <c r="P55" s="99">
        <f>+VLOOKUP(B55,'[158]m codes'!$A:$B,2,0)</f>
        <v>200032218</v>
      </c>
      <c r="Q55" s="100">
        <f t="shared" si="8"/>
        <v>0</v>
      </c>
      <c r="R55" s="99"/>
    </row>
    <row r="56" spans="1:18" s="102" customFormat="1" ht="26.25" hidden="1" customHeight="1" x14ac:dyDescent="0.2">
      <c r="A56" s="92">
        <f t="shared" si="10"/>
        <v>25</v>
      </c>
      <c r="B56" s="93" t="s">
        <v>275</v>
      </c>
      <c r="C56" s="94" t="s">
        <v>242</v>
      </c>
      <c r="D56" s="95"/>
      <c r="E56" s="95"/>
      <c r="F56" s="95"/>
      <c r="G56" s="96"/>
      <c r="H56" s="95"/>
      <c r="I56" s="97">
        <v>4474</v>
      </c>
      <c r="J56" s="95"/>
      <c r="K56" s="95"/>
      <c r="L56" s="95"/>
      <c r="M56" s="95"/>
      <c r="N56" s="95"/>
      <c r="O56" s="98">
        <f t="shared" si="9"/>
        <v>0</v>
      </c>
      <c r="P56" s="99">
        <f>+VLOOKUP(B56,'[158]m codes'!$A:$B,2,0)</f>
        <v>200032219</v>
      </c>
      <c r="Q56" s="100">
        <f t="shared" si="8"/>
        <v>0</v>
      </c>
      <c r="R56" s="99"/>
    </row>
    <row r="57" spans="1:18" s="102" customFormat="1" ht="26.25" hidden="1" customHeight="1" x14ac:dyDescent="0.2">
      <c r="A57" s="92">
        <f t="shared" si="10"/>
        <v>26</v>
      </c>
      <c r="B57" s="93" t="s">
        <v>276</v>
      </c>
      <c r="C57" s="94" t="s">
        <v>242</v>
      </c>
      <c r="D57" s="95"/>
      <c r="E57" s="95"/>
      <c r="F57" s="95"/>
      <c r="G57" s="96"/>
      <c r="H57" s="95"/>
      <c r="I57" s="97"/>
      <c r="J57" s="95"/>
      <c r="K57" s="95"/>
      <c r="L57" s="95"/>
      <c r="M57" s="95"/>
      <c r="N57" s="95"/>
      <c r="O57" s="98">
        <f t="shared" si="9"/>
        <v>0</v>
      </c>
      <c r="P57" s="99">
        <f>+VLOOKUP(B57,'[158]m codes'!$A:$B,2,0)</f>
        <v>200030292</v>
      </c>
      <c r="Q57" s="100">
        <f t="shared" si="8"/>
        <v>0</v>
      </c>
      <c r="R57" s="99"/>
    </row>
    <row r="58" spans="1:18" s="102" customFormat="1" ht="26.25" hidden="1" customHeight="1" x14ac:dyDescent="0.2">
      <c r="A58" s="92">
        <f t="shared" si="10"/>
        <v>27</v>
      </c>
      <c r="B58" s="93" t="s">
        <v>277</v>
      </c>
      <c r="C58" s="94" t="s">
        <v>242</v>
      </c>
      <c r="D58" s="95"/>
      <c r="E58" s="95"/>
      <c r="F58" s="95"/>
      <c r="G58" s="96"/>
      <c r="H58" s="95"/>
      <c r="I58" s="97"/>
      <c r="J58" s="95"/>
      <c r="K58" s="95"/>
      <c r="L58" s="95"/>
      <c r="M58" s="95"/>
      <c r="N58" s="95"/>
      <c r="O58" s="98">
        <f t="shared" si="9"/>
        <v>0</v>
      </c>
      <c r="P58" s="99">
        <f>+VLOOKUP(B58,'[158]m codes'!$A:$B,2,0)</f>
        <v>200032220</v>
      </c>
      <c r="Q58" s="100">
        <f t="shared" si="8"/>
        <v>0</v>
      </c>
      <c r="R58" s="99"/>
    </row>
    <row r="59" spans="1:18" s="102" customFormat="1" ht="26.25" hidden="1" customHeight="1" x14ac:dyDescent="0.2">
      <c r="A59" s="92">
        <f t="shared" si="10"/>
        <v>28</v>
      </c>
      <c r="B59" s="93" t="s">
        <v>278</v>
      </c>
      <c r="C59" s="94" t="s">
        <v>242</v>
      </c>
      <c r="D59" s="95"/>
      <c r="E59" s="95"/>
      <c r="F59" s="95"/>
      <c r="G59" s="96"/>
      <c r="H59" s="95"/>
      <c r="I59" s="97">
        <v>4474</v>
      </c>
      <c r="J59" s="95"/>
      <c r="K59" s="95"/>
      <c r="L59" s="95"/>
      <c r="M59" s="95"/>
      <c r="N59" s="95"/>
      <c r="O59" s="98">
        <f t="shared" si="9"/>
        <v>0</v>
      </c>
      <c r="P59" s="99">
        <f>+VLOOKUP(B59,'[158]m codes'!$A:$B,2,0)</f>
        <v>200032222</v>
      </c>
      <c r="Q59" s="100">
        <f t="shared" si="8"/>
        <v>0</v>
      </c>
      <c r="R59" s="99"/>
    </row>
    <row r="60" spans="1:18" s="102" customFormat="1" ht="26.25" hidden="1" customHeight="1" x14ac:dyDescent="0.2">
      <c r="A60" s="92">
        <f t="shared" si="10"/>
        <v>29</v>
      </c>
      <c r="B60" s="93" t="s">
        <v>279</v>
      </c>
      <c r="C60" s="94" t="s">
        <v>242</v>
      </c>
      <c r="D60" s="95"/>
      <c r="E60" s="95"/>
      <c r="F60" s="95"/>
      <c r="G60" s="96"/>
      <c r="H60" s="95"/>
      <c r="I60" s="97"/>
      <c r="J60" s="95"/>
      <c r="K60" s="95"/>
      <c r="L60" s="95"/>
      <c r="M60" s="95"/>
      <c r="N60" s="95"/>
      <c r="O60" s="98">
        <f t="shared" si="9"/>
        <v>0</v>
      </c>
      <c r="P60" s="99">
        <f>+VLOOKUP(B60,'[158]m codes'!$A:$B,2,0)</f>
        <v>200030297</v>
      </c>
      <c r="Q60" s="100">
        <f t="shared" si="8"/>
        <v>0</v>
      </c>
      <c r="R60" s="99"/>
    </row>
    <row r="61" spans="1:18" s="102" customFormat="1" ht="26.25" hidden="1" customHeight="1" x14ac:dyDescent="0.2">
      <c r="A61" s="92">
        <f t="shared" si="10"/>
        <v>30</v>
      </c>
      <c r="B61" s="93" t="s">
        <v>280</v>
      </c>
      <c r="C61" s="94" t="s">
        <v>242</v>
      </c>
      <c r="D61" s="95"/>
      <c r="E61" s="95"/>
      <c r="F61" s="95"/>
      <c r="G61" s="96"/>
      <c r="H61" s="95"/>
      <c r="I61" s="97"/>
      <c r="J61" s="95"/>
      <c r="K61" s="95"/>
      <c r="L61" s="95"/>
      <c r="M61" s="95"/>
      <c r="N61" s="95"/>
      <c r="O61" s="98">
        <f t="shared" si="9"/>
        <v>0</v>
      </c>
      <c r="P61" s="99">
        <f>+VLOOKUP(B61,'[158]m codes'!$A:$B,2,0)</f>
        <v>200030298</v>
      </c>
      <c r="Q61" s="100">
        <f t="shared" si="8"/>
        <v>0</v>
      </c>
      <c r="R61" s="99"/>
    </row>
    <row r="62" spans="1:18" s="102" customFormat="1" ht="26.25" hidden="1" customHeight="1" x14ac:dyDescent="0.2">
      <c r="A62" s="92">
        <f t="shared" si="10"/>
        <v>31</v>
      </c>
      <c r="B62" s="93" t="s">
        <v>281</v>
      </c>
      <c r="C62" s="94" t="s">
        <v>242</v>
      </c>
      <c r="D62" s="95"/>
      <c r="E62" s="95"/>
      <c r="F62" s="95"/>
      <c r="G62" s="96"/>
      <c r="H62" s="95"/>
      <c r="I62" s="97"/>
      <c r="J62" s="95"/>
      <c r="K62" s="95"/>
      <c r="L62" s="95"/>
      <c r="M62" s="95"/>
      <c r="N62" s="95"/>
      <c r="O62" s="98">
        <f t="shared" si="9"/>
        <v>0</v>
      </c>
      <c r="P62" s="99">
        <f>+VLOOKUP(B62,'[158]m codes'!$A:$B,2,0)</f>
        <v>200032223</v>
      </c>
      <c r="Q62" s="100">
        <f t="shared" si="8"/>
        <v>0</v>
      </c>
      <c r="R62" s="99"/>
    </row>
    <row r="63" spans="1:18" s="102" customFormat="1" ht="26.25" hidden="1" customHeight="1" x14ac:dyDescent="0.2">
      <c r="A63" s="92">
        <f t="shared" si="10"/>
        <v>32</v>
      </c>
      <c r="B63" s="93" t="s">
        <v>282</v>
      </c>
      <c r="C63" s="94" t="s">
        <v>242</v>
      </c>
      <c r="D63" s="95"/>
      <c r="E63" s="95"/>
      <c r="F63" s="95"/>
      <c r="G63" s="96"/>
      <c r="H63" s="95"/>
      <c r="I63" s="97"/>
      <c r="J63" s="95"/>
      <c r="K63" s="95"/>
      <c r="L63" s="95"/>
      <c r="M63" s="95"/>
      <c r="N63" s="95"/>
      <c r="O63" s="98">
        <f t="shared" si="9"/>
        <v>0</v>
      </c>
      <c r="P63" s="99">
        <f>+VLOOKUP(B63,'[158]m codes'!$A:$B,2,0)</f>
        <v>200032225</v>
      </c>
      <c r="Q63" s="100">
        <f t="shared" si="8"/>
        <v>0</v>
      </c>
      <c r="R63" s="99"/>
    </row>
    <row r="64" spans="1:18" s="102" customFormat="1" ht="26.25" hidden="1" customHeight="1" x14ac:dyDescent="0.2">
      <c r="A64" s="92">
        <f t="shared" si="10"/>
        <v>33</v>
      </c>
      <c r="B64" s="93" t="s">
        <v>283</v>
      </c>
      <c r="C64" s="94" t="s">
        <v>242</v>
      </c>
      <c r="D64" s="95"/>
      <c r="E64" s="95"/>
      <c r="F64" s="95"/>
      <c r="G64" s="96"/>
      <c r="H64" s="95"/>
      <c r="I64" s="97"/>
      <c r="J64" s="95"/>
      <c r="K64" s="95"/>
      <c r="L64" s="95"/>
      <c r="M64" s="95"/>
      <c r="N64" s="95"/>
      <c r="O64" s="98">
        <f t="shared" si="9"/>
        <v>0</v>
      </c>
      <c r="P64" s="99">
        <f>+VLOOKUP(B64,'[158]m codes'!$A:$B,2,0)</f>
        <v>200032228</v>
      </c>
      <c r="Q64" s="100">
        <f t="shared" si="8"/>
        <v>0</v>
      </c>
      <c r="R64" s="99"/>
    </row>
    <row r="65" spans="1:18" s="111" customFormat="1" ht="26.25" hidden="1" customHeight="1" x14ac:dyDescent="0.25">
      <c r="A65" s="103"/>
      <c r="B65" s="104" t="s">
        <v>237</v>
      </c>
      <c r="C65" s="104"/>
      <c r="D65" s="105"/>
      <c r="E65" s="105"/>
      <c r="F65" s="105"/>
      <c r="G65" s="106"/>
      <c r="H65" s="105"/>
      <c r="I65" s="107"/>
      <c r="J65" s="108"/>
      <c r="K65" s="108"/>
      <c r="L65" s="108"/>
      <c r="M65" s="108"/>
      <c r="N65" s="108"/>
      <c r="O65" s="104"/>
      <c r="P65" s="109"/>
      <c r="Q65" s="110"/>
      <c r="R65" s="109"/>
    </row>
    <row r="66" spans="1:18" ht="26.25" hidden="1" customHeight="1" x14ac:dyDescent="0.25">
      <c r="A66" s="117" t="s">
        <v>284</v>
      </c>
      <c r="B66" s="118" t="s">
        <v>285</v>
      </c>
      <c r="C66" s="118"/>
      <c r="D66" s="119"/>
      <c r="E66" s="119"/>
      <c r="F66" s="119"/>
      <c r="G66" s="113"/>
      <c r="H66" s="119"/>
      <c r="I66" s="120"/>
      <c r="J66" s="121"/>
      <c r="K66" s="121"/>
      <c r="L66" s="121"/>
      <c r="M66" s="121"/>
      <c r="N66" s="121"/>
      <c r="O66" s="129"/>
      <c r="P66" s="99"/>
      <c r="Q66" s="100">
        <f t="shared" ref="Q66:Q74" si="11">+O66-F66</f>
        <v>0</v>
      </c>
      <c r="R66" s="43"/>
    </row>
    <row r="67" spans="1:18" s="102" customFormat="1" ht="26.25" hidden="1" customHeight="1" x14ac:dyDescent="0.2">
      <c r="A67" s="92">
        <v>1</v>
      </c>
      <c r="B67" s="93" t="s">
        <v>286</v>
      </c>
      <c r="C67" s="94" t="s">
        <v>242</v>
      </c>
      <c r="D67" s="95"/>
      <c r="E67" s="95"/>
      <c r="F67" s="95"/>
      <c r="G67" s="96"/>
      <c r="H67" s="95"/>
      <c r="I67" s="97">
        <v>4474</v>
      </c>
      <c r="J67" s="95"/>
      <c r="K67" s="95"/>
      <c r="L67" s="95"/>
      <c r="M67" s="95"/>
      <c r="N67" s="95"/>
      <c r="O67" s="98">
        <f t="shared" ref="O67:O74" si="12">SUM(K67:N67)</f>
        <v>0</v>
      </c>
      <c r="P67" s="99">
        <f>+VLOOKUP(B67,'[158]m codes'!$A:$B,2,0)</f>
        <v>200030301</v>
      </c>
      <c r="Q67" s="100">
        <f t="shared" si="11"/>
        <v>0</v>
      </c>
      <c r="R67" s="99"/>
    </row>
    <row r="68" spans="1:18" s="102" customFormat="1" ht="26.25" hidden="1" customHeight="1" x14ac:dyDescent="0.2">
      <c r="A68" s="92">
        <f>+A67+1</f>
        <v>2</v>
      </c>
      <c r="B68" s="93" t="s">
        <v>287</v>
      </c>
      <c r="C68" s="94" t="s">
        <v>242</v>
      </c>
      <c r="D68" s="95"/>
      <c r="E68" s="95"/>
      <c r="F68" s="95"/>
      <c r="G68" s="96"/>
      <c r="H68" s="95"/>
      <c r="I68" s="97"/>
      <c r="J68" s="95"/>
      <c r="K68" s="95"/>
      <c r="L68" s="95"/>
      <c r="M68" s="95"/>
      <c r="N68" s="95"/>
      <c r="O68" s="98">
        <f t="shared" si="12"/>
        <v>0</v>
      </c>
      <c r="P68" s="99">
        <f>+VLOOKUP(B68,'[158]m codes'!$A:$B,2,0)</f>
        <v>200030302</v>
      </c>
      <c r="Q68" s="100">
        <f t="shared" si="11"/>
        <v>0</v>
      </c>
      <c r="R68" s="99"/>
    </row>
    <row r="69" spans="1:18" s="102" customFormat="1" ht="26.25" hidden="1" customHeight="1" x14ac:dyDescent="0.2">
      <c r="A69" s="92">
        <f t="shared" ref="A69:A74" si="13">+A68+1</f>
        <v>3</v>
      </c>
      <c r="B69" s="93" t="s">
        <v>288</v>
      </c>
      <c r="C69" s="94" t="s">
        <v>242</v>
      </c>
      <c r="D69" s="95"/>
      <c r="E69" s="95"/>
      <c r="F69" s="95"/>
      <c r="G69" s="96"/>
      <c r="H69" s="95"/>
      <c r="I69" s="97">
        <v>4474</v>
      </c>
      <c r="J69" s="95"/>
      <c r="K69" s="95"/>
      <c r="L69" s="95"/>
      <c r="M69" s="95"/>
      <c r="N69" s="95"/>
      <c r="O69" s="98">
        <f t="shared" si="12"/>
        <v>0</v>
      </c>
      <c r="P69" s="99">
        <f>+VLOOKUP(B69,'[158]m codes'!$A:$B,2,0)</f>
        <v>200030303</v>
      </c>
      <c r="Q69" s="100">
        <f t="shared" si="11"/>
        <v>0</v>
      </c>
      <c r="R69" s="99"/>
    </row>
    <row r="70" spans="1:18" s="102" customFormat="1" ht="26.25" hidden="1" customHeight="1" x14ac:dyDescent="0.2">
      <c r="A70" s="92">
        <f t="shared" si="13"/>
        <v>4</v>
      </c>
      <c r="B70" s="93" t="s">
        <v>289</v>
      </c>
      <c r="C70" s="94" t="s">
        <v>242</v>
      </c>
      <c r="D70" s="95"/>
      <c r="E70" s="95"/>
      <c r="F70" s="95"/>
      <c r="G70" s="96"/>
      <c r="H70" s="95"/>
      <c r="I70" s="97"/>
      <c r="J70" s="95"/>
      <c r="K70" s="95"/>
      <c r="L70" s="95"/>
      <c r="M70" s="95"/>
      <c r="N70" s="95"/>
      <c r="O70" s="98">
        <f t="shared" si="12"/>
        <v>0</v>
      </c>
      <c r="P70" s="99">
        <f>+VLOOKUP(B70,'[158]m codes'!$A:$B,2,0)</f>
        <v>200030304</v>
      </c>
      <c r="Q70" s="100">
        <f t="shared" si="11"/>
        <v>0</v>
      </c>
      <c r="R70" s="99"/>
    </row>
    <row r="71" spans="1:18" s="102" customFormat="1" ht="26.25" hidden="1" customHeight="1" x14ac:dyDescent="0.2">
      <c r="A71" s="92">
        <f t="shared" si="13"/>
        <v>5</v>
      </c>
      <c r="B71" s="93" t="s">
        <v>290</v>
      </c>
      <c r="C71" s="94" t="s">
        <v>242</v>
      </c>
      <c r="D71" s="95"/>
      <c r="E71" s="95"/>
      <c r="F71" s="95"/>
      <c r="G71" s="96"/>
      <c r="H71" s="95"/>
      <c r="I71" s="97">
        <v>4474</v>
      </c>
      <c r="J71" s="95"/>
      <c r="K71" s="95"/>
      <c r="L71" s="95"/>
      <c r="M71" s="95"/>
      <c r="N71" s="95"/>
      <c r="O71" s="98">
        <f t="shared" si="12"/>
        <v>0</v>
      </c>
      <c r="P71" s="99">
        <f>+VLOOKUP(B71,'[158]m codes'!$A:$B,2,0)</f>
        <v>200032584</v>
      </c>
      <c r="Q71" s="100">
        <f t="shared" si="11"/>
        <v>0</v>
      </c>
      <c r="R71" s="99"/>
    </row>
    <row r="72" spans="1:18" s="102" customFormat="1" ht="26.25" hidden="1" customHeight="1" x14ac:dyDescent="0.2">
      <c r="A72" s="92">
        <f t="shared" si="13"/>
        <v>6</v>
      </c>
      <c r="B72" s="93" t="s">
        <v>291</v>
      </c>
      <c r="C72" s="94" t="s">
        <v>242</v>
      </c>
      <c r="D72" s="95"/>
      <c r="E72" s="95"/>
      <c r="F72" s="95"/>
      <c r="G72" s="96"/>
      <c r="H72" s="95"/>
      <c r="I72" s="97"/>
      <c r="J72" s="95"/>
      <c r="K72" s="95"/>
      <c r="L72" s="95"/>
      <c r="M72" s="95"/>
      <c r="N72" s="95"/>
      <c r="O72" s="98">
        <f t="shared" si="12"/>
        <v>0</v>
      </c>
      <c r="P72" s="99">
        <f>+VLOOKUP(B72,'[158]m codes'!$A:$B,2,0)</f>
        <v>200030305</v>
      </c>
      <c r="Q72" s="100">
        <f t="shared" si="11"/>
        <v>0</v>
      </c>
      <c r="R72" s="99"/>
    </row>
    <row r="73" spans="1:18" s="102" customFormat="1" ht="26.25" hidden="1" customHeight="1" x14ac:dyDescent="0.2">
      <c r="A73" s="92">
        <f t="shared" si="13"/>
        <v>7</v>
      </c>
      <c r="B73" s="93" t="s">
        <v>292</v>
      </c>
      <c r="C73" s="94" t="s">
        <v>242</v>
      </c>
      <c r="D73" s="95"/>
      <c r="E73" s="95"/>
      <c r="F73" s="95"/>
      <c r="G73" s="96"/>
      <c r="H73" s="95"/>
      <c r="I73" s="97">
        <v>4474</v>
      </c>
      <c r="J73" s="95"/>
      <c r="K73" s="95"/>
      <c r="L73" s="95"/>
      <c r="M73" s="95"/>
      <c r="N73" s="95"/>
      <c r="O73" s="98">
        <f t="shared" si="12"/>
        <v>0</v>
      </c>
      <c r="P73" s="99">
        <f>+VLOOKUP(B73,'[158]m codes'!$A:$B,2,0)</f>
        <v>200030306</v>
      </c>
      <c r="Q73" s="100">
        <f t="shared" si="11"/>
        <v>0</v>
      </c>
      <c r="R73" s="99"/>
    </row>
    <row r="74" spans="1:18" s="102" customFormat="1" ht="26.25" hidden="1" customHeight="1" x14ac:dyDescent="0.2">
      <c r="A74" s="92">
        <f t="shared" si="13"/>
        <v>8</v>
      </c>
      <c r="B74" s="93" t="s">
        <v>293</v>
      </c>
      <c r="C74" s="94" t="s">
        <v>242</v>
      </c>
      <c r="D74" s="95"/>
      <c r="E74" s="95"/>
      <c r="F74" s="95"/>
      <c r="G74" s="96"/>
      <c r="H74" s="95"/>
      <c r="I74" s="97"/>
      <c r="J74" s="95"/>
      <c r="K74" s="95"/>
      <c r="L74" s="95"/>
      <c r="M74" s="95"/>
      <c r="N74" s="95"/>
      <c r="O74" s="98">
        <f t="shared" si="12"/>
        <v>0</v>
      </c>
      <c r="P74" s="99">
        <f>+VLOOKUP(B74,'[158]m codes'!$A:$B,2,0)</f>
        <v>200030308</v>
      </c>
      <c r="Q74" s="100">
        <f t="shared" si="11"/>
        <v>0</v>
      </c>
      <c r="R74" s="99"/>
    </row>
    <row r="75" spans="1:18" s="111" customFormat="1" ht="26.25" hidden="1" customHeight="1" x14ac:dyDescent="0.25">
      <c r="A75" s="103"/>
      <c r="B75" s="104" t="s">
        <v>294</v>
      </c>
      <c r="C75" s="104"/>
      <c r="D75" s="105"/>
      <c r="E75" s="105"/>
      <c r="F75" s="105"/>
      <c r="G75" s="106"/>
      <c r="H75" s="105"/>
      <c r="I75" s="107"/>
      <c r="J75" s="108"/>
      <c r="K75" s="108"/>
      <c r="L75" s="108"/>
      <c r="M75" s="108"/>
      <c r="N75" s="108"/>
      <c r="O75" s="104"/>
      <c r="P75" s="109"/>
      <c r="Q75" s="110"/>
      <c r="R75" s="109"/>
    </row>
    <row r="76" spans="1:18" ht="26.25" hidden="1" customHeight="1" x14ac:dyDescent="0.25">
      <c r="A76" s="117" t="s">
        <v>295</v>
      </c>
      <c r="B76" s="118" t="s">
        <v>296</v>
      </c>
      <c r="C76" s="118"/>
      <c r="D76" s="119"/>
      <c r="E76" s="119"/>
      <c r="F76" s="119"/>
      <c r="G76" s="113"/>
      <c r="H76" s="119"/>
      <c r="I76" s="120"/>
      <c r="J76" s="121"/>
      <c r="K76" s="121"/>
      <c r="L76" s="121"/>
      <c r="M76" s="121"/>
      <c r="N76" s="121"/>
      <c r="O76" s="129"/>
      <c r="P76" s="43"/>
      <c r="Q76" s="90"/>
      <c r="R76" s="43"/>
    </row>
    <row r="77" spans="1:18" s="102" customFormat="1" ht="26.25" hidden="1" customHeight="1" x14ac:dyDescent="0.2">
      <c r="A77" s="92">
        <v>1</v>
      </c>
      <c r="B77" s="93" t="s">
        <v>297</v>
      </c>
      <c r="C77" s="94" t="s">
        <v>242</v>
      </c>
      <c r="D77" s="95"/>
      <c r="E77" s="95"/>
      <c r="F77" s="95"/>
      <c r="G77" s="96"/>
      <c r="H77" s="95"/>
      <c r="I77" s="97">
        <v>4474</v>
      </c>
      <c r="J77" s="95"/>
      <c r="K77" s="95"/>
      <c r="L77" s="95"/>
      <c r="M77" s="95"/>
      <c r="N77" s="95"/>
      <c r="O77" s="98">
        <f t="shared" ref="O77:O104" si="14">SUM(K77:N77)</f>
        <v>0</v>
      </c>
      <c r="P77" s="99">
        <f>+VLOOKUP(B77,'[158]m codes'!$A:$B,2,0)</f>
        <v>200030309</v>
      </c>
      <c r="Q77" s="100">
        <f t="shared" ref="Q77:Q104" si="15">+O77-F77</f>
        <v>0</v>
      </c>
      <c r="R77" s="99"/>
    </row>
    <row r="78" spans="1:18" s="102" customFormat="1" ht="26.25" hidden="1" customHeight="1" x14ac:dyDescent="0.2">
      <c r="A78" s="92">
        <f>+A77+1</f>
        <v>2</v>
      </c>
      <c r="B78" s="93" t="s">
        <v>298</v>
      </c>
      <c r="C78" s="94" t="s">
        <v>242</v>
      </c>
      <c r="D78" s="95"/>
      <c r="E78" s="95"/>
      <c r="F78" s="95"/>
      <c r="G78" s="96"/>
      <c r="H78" s="95"/>
      <c r="I78" s="97"/>
      <c r="J78" s="95"/>
      <c r="K78" s="95"/>
      <c r="L78" s="95"/>
      <c r="M78" s="95"/>
      <c r="N78" s="95"/>
      <c r="O78" s="98">
        <f t="shared" si="14"/>
        <v>0</v>
      </c>
      <c r="P78" s="99">
        <f>+VLOOKUP(B78,'[158]m codes'!$A:$B,2,0)</f>
        <v>200030311</v>
      </c>
      <c r="Q78" s="128">
        <f t="shared" si="15"/>
        <v>0</v>
      </c>
      <c r="R78" s="99"/>
    </row>
    <row r="79" spans="1:18" s="102" customFormat="1" ht="26.25" hidden="1" customHeight="1" x14ac:dyDescent="0.2">
      <c r="A79" s="92">
        <f t="shared" ref="A79:A104" si="16">+A78+1</f>
        <v>3</v>
      </c>
      <c r="B79" s="93" t="s">
        <v>299</v>
      </c>
      <c r="C79" s="94" t="s">
        <v>242</v>
      </c>
      <c r="D79" s="95">
        <v>5</v>
      </c>
      <c r="E79" s="95"/>
      <c r="F79" s="95"/>
      <c r="G79" s="96"/>
      <c r="H79" s="95"/>
      <c r="I79" s="97"/>
      <c r="J79" s="95"/>
      <c r="K79" s="95"/>
      <c r="L79" s="95"/>
      <c r="M79" s="95"/>
      <c r="N79" s="95"/>
      <c r="O79" s="98">
        <f t="shared" si="14"/>
        <v>0</v>
      </c>
      <c r="P79" s="99">
        <f>+VLOOKUP(B79,'[158]m codes'!$A:$B,2,0)</f>
        <v>200030310</v>
      </c>
      <c r="Q79" s="100">
        <f t="shared" si="15"/>
        <v>0</v>
      </c>
      <c r="R79" s="99"/>
    </row>
    <row r="80" spans="1:18" s="102" customFormat="1" ht="26.25" hidden="1" customHeight="1" x14ac:dyDescent="0.2">
      <c r="A80" s="92">
        <f t="shared" si="16"/>
        <v>4</v>
      </c>
      <c r="B80" s="93" t="s">
        <v>300</v>
      </c>
      <c r="C80" s="94" t="s">
        <v>242</v>
      </c>
      <c r="D80" s="95"/>
      <c r="E80" s="95"/>
      <c r="F80" s="95"/>
      <c r="G80" s="96"/>
      <c r="H80" s="95"/>
      <c r="I80" s="97">
        <v>4474</v>
      </c>
      <c r="J80" s="95"/>
      <c r="K80" s="95"/>
      <c r="L80" s="95"/>
      <c r="M80" s="95"/>
      <c r="N80" s="95"/>
      <c r="O80" s="98">
        <f t="shared" si="14"/>
        <v>0</v>
      </c>
      <c r="P80" s="99">
        <f>+VLOOKUP(B80,'[158]m codes'!$A:$B,2,0)</f>
        <v>200030314</v>
      </c>
      <c r="Q80" s="100">
        <f t="shared" si="15"/>
        <v>0</v>
      </c>
      <c r="R80" s="99"/>
    </row>
    <row r="81" spans="1:18" s="102" customFormat="1" ht="26.25" hidden="1" customHeight="1" x14ac:dyDescent="0.2">
      <c r="A81" s="92">
        <f t="shared" si="16"/>
        <v>5</v>
      </c>
      <c r="B81" s="93" t="s">
        <v>301</v>
      </c>
      <c r="C81" s="94" t="s">
        <v>242</v>
      </c>
      <c r="D81" s="95"/>
      <c r="E81" s="95"/>
      <c r="F81" s="95"/>
      <c r="G81" s="96"/>
      <c r="H81" s="95"/>
      <c r="I81" s="97"/>
      <c r="J81" s="95"/>
      <c r="K81" s="95"/>
      <c r="L81" s="95"/>
      <c r="M81" s="95"/>
      <c r="N81" s="95"/>
      <c r="O81" s="98">
        <f t="shared" si="14"/>
        <v>0</v>
      </c>
      <c r="P81" s="99">
        <f>+VLOOKUP(B81,'[158]m codes'!$A:$B,2,0)</f>
        <v>200030312</v>
      </c>
      <c r="Q81" s="100">
        <f t="shared" si="15"/>
        <v>0</v>
      </c>
      <c r="R81" s="99"/>
    </row>
    <row r="82" spans="1:18" s="102" customFormat="1" ht="26.25" hidden="1" customHeight="1" x14ac:dyDescent="0.2">
      <c r="A82" s="92">
        <f t="shared" si="16"/>
        <v>6</v>
      </c>
      <c r="B82" s="93" t="s">
        <v>302</v>
      </c>
      <c r="C82" s="94" t="s">
        <v>242</v>
      </c>
      <c r="D82" s="95"/>
      <c r="E82" s="95"/>
      <c r="F82" s="95"/>
      <c r="G82" s="96"/>
      <c r="H82" s="95"/>
      <c r="I82" s="97"/>
      <c r="J82" s="95"/>
      <c r="K82" s="95"/>
      <c r="L82" s="95"/>
      <c r="M82" s="95"/>
      <c r="N82" s="95"/>
      <c r="O82" s="98">
        <f t="shared" si="14"/>
        <v>0</v>
      </c>
      <c r="P82" s="99">
        <f>+VLOOKUP(B82,'[158]m codes'!$A:$B,2,0)</f>
        <v>200030313</v>
      </c>
      <c r="Q82" s="100">
        <f t="shared" si="15"/>
        <v>0</v>
      </c>
      <c r="R82" s="99"/>
    </row>
    <row r="83" spans="1:18" s="102" customFormat="1" ht="26.25" hidden="1" customHeight="1" x14ac:dyDescent="0.2">
      <c r="A83" s="92">
        <f t="shared" si="16"/>
        <v>7</v>
      </c>
      <c r="B83" s="93" t="s">
        <v>303</v>
      </c>
      <c r="C83" s="94" t="s">
        <v>242</v>
      </c>
      <c r="D83" s="95"/>
      <c r="E83" s="95"/>
      <c r="F83" s="95"/>
      <c r="G83" s="96"/>
      <c r="H83" s="95"/>
      <c r="I83" s="97">
        <v>4474</v>
      </c>
      <c r="J83" s="95"/>
      <c r="K83" s="95"/>
      <c r="L83" s="95"/>
      <c r="M83" s="95"/>
      <c r="N83" s="95"/>
      <c r="O83" s="98">
        <f t="shared" si="14"/>
        <v>0</v>
      </c>
      <c r="P83" s="99">
        <f>+VLOOKUP(B83,'[158]m codes'!$A:$B,2,0)</f>
        <v>200032241</v>
      </c>
      <c r="Q83" s="100">
        <f t="shared" si="15"/>
        <v>0</v>
      </c>
      <c r="R83" s="99"/>
    </row>
    <row r="84" spans="1:18" s="102" customFormat="1" ht="26.25" hidden="1" customHeight="1" x14ac:dyDescent="0.2">
      <c r="A84" s="92">
        <f t="shared" si="16"/>
        <v>8</v>
      </c>
      <c r="B84" s="93" t="s">
        <v>304</v>
      </c>
      <c r="C84" s="94" t="s">
        <v>242</v>
      </c>
      <c r="D84" s="95"/>
      <c r="E84" s="95"/>
      <c r="F84" s="95"/>
      <c r="G84" s="96"/>
      <c r="H84" s="95"/>
      <c r="I84" s="97"/>
      <c r="J84" s="95"/>
      <c r="K84" s="95"/>
      <c r="L84" s="95"/>
      <c r="M84" s="95"/>
      <c r="N84" s="95"/>
      <c r="O84" s="98">
        <f t="shared" si="14"/>
        <v>0</v>
      </c>
      <c r="P84" s="99">
        <f>+VLOOKUP(B84,'[158]m codes'!$A:$B,2,0)</f>
        <v>200032239</v>
      </c>
      <c r="Q84" s="100">
        <f t="shared" si="15"/>
        <v>0</v>
      </c>
      <c r="R84" s="99"/>
    </row>
    <row r="85" spans="1:18" s="102" customFormat="1" ht="26.25" hidden="1" customHeight="1" x14ac:dyDescent="0.2">
      <c r="A85" s="92">
        <f t="shared" si="16"/>
        <v>9</v>
      </c>
      <c r="B85" s="93" t="s">
        <v>305</v>
      </c>
      <c r="C85" s="94" t="s">
        <v>242</v>
      </c>
      <c r="D85" s="95"/>
      <c r="E85" s="95"/>
      <c r="F85" s="95"/>
      <c r="G85" s="96"/>
      <c r="H85" s="95"/>
      <c r="I85" s="97"/>
      <c r="J85" s="95"/>
      <c r="K85" s="95"/>
      <c r="L85" s="95"/>
      <c r="M85" s="95"/>
      <c r="N85" s="95"/>
      <c r="O85" s="98">
        <f t="shared" si="14"/>
        <v>0</v>
      </c>
      <c r="P85" s="99">
        <f>+VLOOKUP(B85,'[158]m codes'!$A:$B,2,0)</f>
        <v>200032240</v>
      </c>
      <c r="Q85" s="100">
        <f t="shared" si="15"/>
        <v>0</v>
      </c>
      <c r="R85" s="99"/>
    </row>
    <row r="86" spans="1:18" s="102" customFormat="1" ht="26.25" hidden="1" customHeight="1" x14ac:dyDescent="0.2">
      <c r="A86" s="92">
        <f t="shared" si="16"/>
        <v>10</v>
      </c>
      <c r="B86" s="93" t="s">
        <v>306</v>
      </c>
      <c r="C86" s="94" t="s">
        <v>242</v>
      </c>
      <c r="D86" s="95"/>
      <c r="E86" s="95"/>
      <c r="F86" s="95"/>
      <c r="G86" s="96"/>
      <c r="H86" s="95"/>
      <c r="I86" s="97">
        <v>4474</v>
      </c>
      <c r="J86" s="95"/>
      <c r="K86" s="95"/>
      <c r="L86" s="95"/>
      <c r="M86" s="95"/>
      <c r="N86" s="95"/>
      <c r="O86" s="98">
        <f t="shared" si="14"/>
        <v>0</v>
      </c>
      <c r="P86" s="99">
        <f>+VLOOKUP(B86,'[158]m codes'!$A:$B,2,0)</f>
        <v>200032242</v>
      </c>
      <c r="Q86" s="100">
        <f t="shared" si="15"/>
        <v>0</v>
      </c>
      <c r="R86" s="99"/>
    </row>
    <row r="87" spans="1:18" s="102" customFormat="1" ht="26.25" hidden="1" customHeight="1" x14ac:dyDescent="0.2">
      <c r="A87" s="92">
        <f t="shared" si="16"/>
        <v>11</v>
      </c>
      <c r="B87" s="93" t="s">
        <v>307</v>
      </c>
      <c r="C87" s="94" t="s">
        <v>242</v>
      </c>
      <c r="D87" s="95"/>
      <c r="E87" s="95"/>
      <c r="F87" s="95"/>
      <c r="G87" s="96"/>
      <c r="H87" s="95"/>
      <c r="I87" s="97"/>
      <c r="J87" s="95"/>
      <c r="K87" s="95"/>
      <c r="L87" s="95"/>
      <c r="M87" s="95"/>
      <c r="N87" s="95"/>
      <c r="O87" s="98">
        <f t="shared" si="14"/>
        <v>0</v>
      </c>
      <c r="P87" s="99">
        <f>+VLOOKUP(B87,'[158]m codes'!$A:$B,2,0)</f>
        <v>200030320</v>
      </c>
      <c r="Q87" s="100">
        <f t="shared" si="15"/>
        <v>0</v>
      </c>
      <c r="R87" s="99"/>
    </row>
    <row r="88" spans="1:18" s="102" customFormat="1" ht="26.25" hidden="1" customHeight="1" x14ac:dyDescent="0.2">
      <c r="A88" s="92">
        <f t="shared" si="16"/>
        <v>12</v>
      </c>
      <c r="B88" s="93" t="s">
        <v>308</v>
      </c>
      <c r="C88" s="94" t="s">
        <v>242</v>
      </c>
      <c r="D88" s="95"/>
      <c r="E88" s="95"/>
      <c r="F88" s="95"/>
      <c r="G88" s="96"/>
      <c r="H88" s="95"/>
      <c r="I88" s="97"/>
      <c r="J88" s="95"/>
      <c r="K88" s="95"/>
      <c r="L88" s="95"/>
      <c r="M88" s="95"/>
      <c r="N88" s="95"/>
      <c r="O88" s="98">
        <f t="shared" si="14"/>
        <v>0</v>
      </c>
      <c r="P88" s="99">
        <f>+VLOOKUP(B88,'[158]m codes'!$A:$B,2,0)</f>
        <v>200032243</v>
      </c>
      <c r="Q88" s="100">
        <f t="shared" si="15"/>
        <v>0</v>
      </c>
      <c r="R88" s="99"/>
    </row>
    <row r="89" spans="1:18" s="102" customFormat="1" ht="26.25" hidden="1" customHeight="1" x14ac:dyDescent="0.2">
      <c r="A89" s="92">
        <f t="shared" si="16"/>
        <v>13</v>
      </c>
      <c r="B89" s="93" t="s">
        <v>309</v>
      </c>
      <c r="C89" s="94" t="s">
        <v>242</v>
      </c>
      <c r="D89" s="95"/>
      <c r="E89" s="95"/>
      <c r="F89" s="95"/>
      <c r="G89" s="96"/>
      <c r="H89" s="95"/>
      <c r="I89" s="97">
        <v>4474</v>
      </c>
      <c r="J89" s="95"/>
      <c r="K89" s="95"/>
      <c r="L89" s="95"/>
      <c r="M89" s="95"/>
      <c r="N89" s="95"/>
      <c r="O89" s="98">
        <f t="shared" si="14"/>
        <v>0</v>
      </c>
      <c r="P89" s="99">
        <f>+VLOOKUP(B89,'[158]m codes'!$A:$B,2,0)</f>
        <v>200030317</v>
      </c>
      <c r="Q89" s="100">
        <f t="shared" si="15"/>
        <v>0</v>
      </c>
      <c r="R89" s="99"/>
    </row>
    <row r="90" spans="1:18" s="102" customFormat="1" ht="26.25" hidden="1" customHeight="1" x14ac:dyDescent="0.2">
      <c r="A90" s="92">
        <f t="shared" si="16"/>
        <v>14</v>
      </c>
      <c r="B90" s="93" t="s">
        <v>310</v>
      </c>
      <c r="C90" s="94" t="s">
        <v>242</v>
      </c>
      <c r="D90" s="95"/>
      <c r="E90" s="95"/>
      <c r="F90" s="95"/>
      <c r="G90" s="96"/>
      <c r="H90" s="95"/>
      <c r="I90" s="97"/>
      <c r="J90" s="95"/>
      <c r="K90" s="95"/>
      <c r="L90" s="95"/>
      <c r="M90" s="95"/>
      <c r="N90" s="95"/>
      <c r="O90" s="98">
        <f t="shared" si="14"/>
        <v>0</v>
      </c>
      <c r="P90" s="99">
        <f>+VLOOKUP(B90,'[158]m codes'!$A:$B,2,0)</f>
        <v>200030315</v>
      </c>
      <c r="Q90" s="100">
        <f t="shared" si="15"/>
        <v>0</v>
      </c>
      <c r="R90" s="99"/>
    </row>
    <row r="91" spans="1:18" s="102" customFormat="1" ht="26.25" hidden="1" customHeight="1" x14ac:dyDescent="0.2">
      <c r="A91" s="92">
        <f t="shared" si="16"/>
        <v>15</v>
      </c>
      <c r="B91" s="93" t="s">
        <v>311</v>
      </c>
      <c r="C91" s="94" t="s">
        <v>242</v>
      </c>
      <c r="D91" s="95"/>
      <c r="E91" s="95"/>
      <c r="F91" s="95"/>
      <c r="G91" s="96"/>
      <c r="H91" s="95"/>
      <c r="I91" s="97"/>
      <c r="J91" s="95"/>
      <c r="K91" s="95"/>
      <c r="L91" s="95"/>
      <c r="M91" s="95"/>
      <c r="N91" s="95"/>
      <c r="O91" s="98">
        <f t="shared" si="14"/>
        <v>0</v>
      </c>
      <c r="P91" s="99">
        <f>+VLOOKUP(B91,'[158]m codes'!$A:$B,2,0)</f>
        <v>200030316</v>
      </c>
      <c r="Q91" s="100">
        <f t="shared" si="15"/>
        <v>0</v>
      </c>
      <c r="R91" s="99"/>
    </row>
    <row r="92" spans="1:18" s="102" customFormat="1" ht="26.25" hidden="1" customHeight="1" x14ac:dyDescent="0.2">
      <c r="A92" s="92">
        <f t="shared" si="16"/>
        <v>16</v>
      </c>
      <c r="B92" s="93" t="s">
        <v>312</v>
      </c>
      <c r="C92" s="94" t="s">
        <v>242</v>
      </c>
      <c r="D92" s="95"/>
      <c r="E92" s="95"/>
      <c r="F92" s="95"/>
      <c r="G92" s="96"/>
      <c r="H92" s="95"/>
      <c r="I92" s="97">
        <v>4474</v>
      </c>
      <c r="J92" s="95"/>
      <c r="K92" s="95"/>
      <c r="L92" s="95"/>
      <c r="M92" s="95"/>
      <c r="N92" s="95"/>
      <c r="O92" s="98">
        <f t="shared" si="14"/>
        <v>0</v>
      </c>
      <c r="P92" s="99">
        <f>+VLOOKUP(B92,'[158]m codes'!$A:$B,2,0)</f>
        <v>200032247</v>
      </c>
      <c r="Q92" s="100">
        <f t="shared" si="15"/>
        <v>0</v>
      </c>
      <c r="R92" s="99"/>
    </row>
    <row r="93" spans="1:18" s="102" customFormat="1" ht="26.25" hidden="1" customHeight="1" x14ac:dyDescent="0.2">
      <c r="A93" s="92">
        <f t="shared" si="16"/>
        <v>17</v>
      </c>
      <c r="B93" s="93" t="s">
        <v>313</v>
      </c>
      <c r="C93" s="94" t="s">
        <v>242</v>
      </c>
      <c r="D93" s="95"/>
      <c r="E93" s="95"/>
      <c r="F93" s="95"/>
      <c r="G93" s="96"/>
      <c r="H93" s="95"/>
      <c r="I93" s="97"/>
      <c r="J93" s="95"/>
      <c r="K93" s="95"/>
      <c r="L93" s="95"/>
      <c r="M93" s="95"/>
      <c r="N93" s="95"/>
      <c r="O93" s="98">
        <f t="shared" si="14"/>
        <v>0</v>
      </c>
      <c r="P93" s="99">
        <f>+VLOOKUP(B93,'[158]m codes'!$A:$B,2,0)</f>
        <v>200032246</v>
      </c>
      <c r="Q93" s="100">
        <f t="shared" si="15"/>
        <v>0</v>
      </c>
      <c r="R93" s="99"/>
    </row>
    <row r="94" spans="1:18" s="102" customFormat="1" ht="26.25" hidden="1" customHeight="1" x14ac:dyDescent="0.2">
      <c r="A94" s="92">
        <f t="shared" si="16"/>
        <v>18</v>
      </c>
      <c r="B94" s="93" t="s">
        <v>314</v>
      </c>
      <c r="C94" s="94" t="s">
        <v>242</v>
      </c>
      <c r="D94" s="95"/>
      <c r="E94" s="95"/>
      <c r="F94" s="95"/>
      <c r="G94" s="96"/>
      <c r="H94" s="95"/>
      <c r="I94" s="97"/>
      <c r="J94" s="95"/>
      <c r="K94" s="95"/>
      <c r="L94" s="95"/>
      <c r="M94" s="95"/>
      <c r="N94" s="95"/>
      <c r="O94" s="98">
        <f t="shared" si="14"/>
        <v>0</v>
      </c>
      <c r="P94" s="99">
        <f>+VLOOKUP(B94,'[158]m codes'!$A:$B,2,0)</f>
        <v>200032245</v>
      </c>
      <c r="Q94" s="100">
        <f t="shared" si="15"/>
        <v>0</v>
      </c>
      <c r="R94" s="99"/>
    </row>
    <row r="95" spans="1:18" s="102" customFormat="1" ht="26.25" hidden="1" customHeight="1" x14ac:dyDescent="0.2">
      <c r="A95" s="92">
        <f t="shared" si="16"/>
        <v>19</v>
      </c>
      <c r="B95" s="93" t="s">
        <v>315</v>
      </c>
      <c r="C95" s="94" t="s">
        <v>242</v>
      </c>
      <c r="D95" s="95"/>
      <c r="E95" s="95"/>
      <c r="F95" s="95"/>
      <c r="G95" s="96"/>
      <c r="H95" s="95"/>
      <c r="I95" s="97">
        <v>4474</v>
      </c>
      <c r="J95" s="95"/>
      <c r="K95" s="95"/>
      <c r="L95" s="95"/>
      <c r="M95" s="95"/>
      <c r="N95" s="95"/>
      <c r="O95" s="98">
        <f t="shared" si="14"/>
        <v>0</v>
      </c>
      <c r="P95" s="99">
        <f>+VLOOKUP(B95,'[158]m codes'!$A:$B,2,0)</f>
        <v>200030319</v>
      </c>
      <c r="Q95" s="100">
        <f t="shared" si="15"/>
        <v>0</v>
      </c>
      <c r="R95" s="99"/>
    </row>
    <row r="96" spans="1:18" s="102" customFormat="1" ht="26.25" hidden="1" customHeight="1" x14ac:dyDescent="0.2">
      <c r="A96" s="92">
        <f t="shared" si="16"/>
        <v>20</v>
      </c>
      <c r="B96" s="93" t="s">
        <v>316</v>
      </c>
      <c r="C96" s="94" t="s">
        <v>242</v>
      </c>
      <c r="D96" s="95"/>
      <c r="E96" s="95"/>
      <c r="F96" s="95"/>
      <c r="G96" s="96"/>
      <c r="H96" s="95"/>
      <c r="I96" s="97"/>
      <c r="J96" s="95"/>
      <c r="K96" s="95"/>
      <c r="L96" s="95"/>
      <c r="M96" s="95"/>
      <c r="N96" s="95"/>
      <c r="O96" s="98">
        <f t="shared" si="14"/>
        <v>0</v>
      </c>
      <c r="P96" s="99">
        <f>+VLOOKUP(B96,'[158]m codes'!$A:$B,2,0)</f>
        <v>200032244</v>
      </c>
      <c r="Q96" s="100">
        <f t="shared" si="15"/>
        <v>0</v>
      </c>
      <c r="R96" s="99"/>
    </row>
    <row r="97" spans="1:18" s="102" customFormat="1" ht="26.25" hidden="1" customHeight="1" x14ac:dyDescent="0.2">
      <c r="A97" s="92">
        <f t="shared" si="16"/>
        <v>21</v>
      </c>
      <c r="B97" s="93" t="s">
        <v>317</v>
      </c>
      <c r="C97" s="94" t="s">
        <v>242</v>
      </c>
      <c r="D97" s="95"/>
      <c r="E97" s="95"/>
      <c r="F97" s="95"/>
      <c r="G97" s="96"/>
      <c r="H97" s="95"/>
      <c r="I97" s="97"/>
      <c r="J97" s="95"/>
      <c r="K97" s="95"/>
      <c r="L97" s="95"/>
      <c r="M97" s="95"/>
      <c r="N97" s="95"/>
      <c r="O97" s="98">
        <f t="shared" si="14"/>
        <v>0</v>
      </c>
      <c r="P97" s="99">
        <f>+VLOOKUP(B97,'[158]m codes'!$A:$B,2,0)</f>
        <v>200030318</v>
      </c>
      <c r="Q97" s="100">
        <f t="shared" si="15"/>
        <v>0</v>
      </c>
      <c r="R97" s="99"/>
    </row>
    <row r="98" spans="1:18" s="102" customFormat="1" ht="26.25" hidden="1" customHeight="1" x14ac:dyDescent="0.2">
      <c r="A98" s="92">
        <f t="shared" si="16"/>
        <v>22</v>
      </c>
      <c r="B98" s="93" t="s">
        <v>318</v>
      </c>
      <c r="C98" s="94" t="s">
        <v>242</v>
      </c>
      <c r="D98" s="95"/>
      <c r="E98" s="95"/>
      <c r="F98" s="95"/>
      <c r="G98" s="96"/>
      <c r="H98" s="95"/>
      <c r="I98" s="97">
        <v>4474</v>
      </c>
      <c r="J98" s="95"/>
      <c r="K98" s="95"/>
      <c r="L98" s="95"/>
      <c r="M98" s="95"/>
      <c r="N98" s="95"/>
      <c r="O98" s="98">
        <f t="shared" si="14"/>
        <v>0</v>
      </c>
      <c r="P98" s="99">
        <f>+VLOOKUP(B98,'[158]m codes'!$A:$B,2,0)</f>
        <v>200032249</v>
      </c>
      <c r="Q98" s="100">
        <f t="shared" si="15"/>
        <v>0</v>
      </c>
      <c r="R98" s="99"/>
    </row>
    <row r="99" spans="1:18" s="102" customFormat="1" ht="26.25" hidden="1" customHeight="1" x14ac:dyDescent="0.2">
      <c r="A99" s="92">
        <f t="shared" si="16"/>
        <v>23</v>
      </c>
      <c r="B99" s="93" t="s">
        <v>319</v>
      </c>
      <c r="C99" s="94" t="s">
        <v>242</v>
      </c>
      <c r="D99" s="95"/>
      <c r="E99" s="95"/>
      <c r="F99" s="95"/>
      <c r="G99" s="96"/>
      <c r="H99" s="95"/>
      <c r="I99" s="97"/>
      <c r="J99" s="95"/>
      <c r="K99" s="95"/>
      <c r="L99" s="95"/>
      <c r="M99" s="95"/>
      <c r="N99" s="95"/>
      <c r="O99" s="98">
        <f t="shared" si="14"/>
        <v>0</v>
      </c>
      <c r="P99" s="99">
        <f>+VLOOKUP(B99,'[158]m codes'!$A:$B,2,0)</f>
        <v>200030326</v>
      </c>
      <c r="Q99" s="100">
        <f t="shared" si="15"/>
        <v>0</v>
      </c>
      <c r="R99" s="99"/>
    </row>
    <row r="100" spans="1:18" s="102" customFormat="1" ht="26.25" hidden="1" customHeight="1" x14ac:dyDescent="0.2">
      <c r="A100" s="92">
        <f t="shared" si="16"/>
        <v>24</v>
      </c>
      <c r="B100" s="93" t="s">
        <v>320</v>
      </c>
      <c r="C100" s="94" t="s">
        <v>242</v>
      </c>
      <c r="D100" s="95"/>
      <c r="E100" s="95"/>
      <c r="F100" s="95"/>
      <c r="G100" s="96"/>
      <c r="H100" s="95"/>
      <c r="I100" s="97"/>
      <c r="J100" s="95"/>
      <c r="K100" s="95"/>
      <c r="L100" s="95"/>
      <c r="M100" s="95"/>
      <c r="N100" s="95"/>
      <c r="O100" s="98">
        <f t="shared" si="14"/>
        <v>0</v>
      </c>
      <c r="P100" s="99">
        <f>+VLOOKUP(B100,'[158]m codes'!$A:$B,2,0)</f>
        <v>200032248</v>
      </c>
      <c r="Q100" s="100">
        <f t="shared" si="15"/>
        <v>0</v>
      </c>
      <c r="R100" s="99"/>
    </row>
    <row r="101" spans="1:18" s="102" customFormat="1" ht="26.25" hidden="1" customHeight="1" x14ac:dyDescent="0.2">
      <c r="A101" s="92">
        <f t="shared" si="16"/>
        <v>25</v>
      </c>
      <c r="B101" s="93" t="s">
        <v>321</v>
      </c>
      <c r="C101" s="94" t="s">
        <v>242</v>
      </c>
      <c r="D101" s="95"/>
      <c r="E101" s="95"/>
      <c r="F101" s="95"/>
      <c r="G101" s="96"/>
      <c r="H101" s="95"/>
      <c r="I101" s="97">
        <v>4474</v>
      </c>
      <c r="J101" s="95"/>
      <c r="K101" s="95"/>
      <c r="L101" s="95"/>
      <c r="M101" s="95"/>
      <c r="N101" s="95"/>
      <c r="O101" s="98">
        <f t="shared" si="14"/>
        <v>0</v>
      </c>
      <c r="P101" s="99">
        <f>+VLOOKUP(B101,'[158]m codes'!$A:$B,2,0)</f>
        <v>200030325</v>
      </c>
      <c r="Q101" s="100">
        <f t="shared" si="15"/>
        <v>0</v>
      </c>
      <c r="R101" s="99"/>
    </row>
    <row r="102" spans="1:18" s="102" customFormat="1" ht="26.25" hidden="1" customHeight="1" x14ac:dyDescent="0.2">
      <c r="A102" s="92">
        <f t="shared" si="16"/>
        <v>26</v>
      </c>
      <c r="B102" s="93" t="s">
        <v>322</v>
      </c>
      <c r="C102" s="94" t="s">
        <v>242</v>
      </c>
      <c r="D102" s="95"/>
      <c r="E102" s="95"/>
      <c r="F102" s="95"/>
      <c r="G102" s="96"/>
      <c r="H102" s="95"/>
      <c r="I102" s="97"/>
      <c r="J102" s="95"/>
      <c r="K102" s="95"/>
      <c r="L102" s="95"/>
      <c r="M102" s="95"/>
      <c r="N102" s="95"/>
      <c r="O102" s="98">
        <f t="shared" si="14"/>
        <v>0</v>
      </c>
      <c r="P102" s="99">
        <f>+VLOOKUP(B102,'[158]m codes'!$A:$B,2,0)</f>
        <v>200030328</v>
      </c>
      <c r="Q102" s="100">
        <f t="shared" si="15"/>
        <v>0</v>
      </c>
      <c r="R102" s="99"/>
    </row>
    <row r="103" spans="1:18" s="102" customFormat="1" ht="26.25" hidden="1" customHeight="1" x14ac:dyDescent="0.2">
      <c r="A103" s="92">
        <f t="shared" si="16"/>
        <v>27</v>
      </c>
      <c r="B103" s="93" t="s">
        <v>323</v>
      </c>
      <c r="C103" s="94" t="s">
        <v>242</v>
      </c>
      <c r="D103" s="95"/>
      <c r="E103" s="95"/>
      <c r="F103" s="95"/>
      <c r="G103" s="96"/>
      <c r="H103" s="95"/>
      <c r="I103" s="97"/>
      <c r="J103" s="95"/>
      <c r="K103" s="95"/>
      <c r="L103" s="95"/>
      <c r="M103" s="95"/>
      <c r="N103" s="95"/>
      <c r="O103" s="98">
        <f t="shared" si="14"/>
        <v>0</v>
      </c>
      <c r="P103" s="99">
        <f>+VLOOKUP(B103,'[158]m codes'!$A:$B,2,0)</f>
        <v>200030327</v>
      </c>
      <c r="Q103" s="100">
        <f t="shared" si="15"/>
        <v>0</v>
      </c>
      <c r="R103" s="99"/>
    </row>
    <row r="104" spans="1:18" s="102" customFormat="1" ht="26.25" hidden="1" customHeight="1" x14ac:dyDescent="0.2">
      <c r="A104" s="92">
        <f t="shared" si="16"/>
        <v>28</v>
      </c>
      <c r="B104" s="93" t="s">
        <v>324</v>
      </c>
      <c r="C104" s="94" t="s">
        <v>242</v>
      </c>
      <c r="D104" s="95"/>
      <c r="E104" s="95"/>
      <c r="F104" s="95"/>
      <c r="G104" s="96"/>
      <c r="H104" s="95"/>
      <c r="I104" s="97">
        <v>4474</v>
      </c>
      <c r="J104" s="95"/>
      <c r="K104" s="95"/>
      <c r="L104" s="95"/>
      <c r="M104" s="95"/>
      <c r="N104" s="95"/>
      <c r="O104" s="98">
        <f t="shared" si="14"/>
        <v>0</v>
      </c>
      <c r="P104" s="99">
        <f>+VLOOKUP(B104,'[158]m codes'!$A:$B,2,0)</f>
        <v>200034192</v>
      </c>
      <c r="Q104" s="100">
        <f t="shared" si="15"/>
        <v>0</v>
      </c>
      <c r="R104" s="99"/>
    </row>
    <row r="105" spans="1:18" s="111" customFormat="1" ht="26.25" hidden="1" customHeight="1" x14ac:dyDescent="0.25">
      <c r="A105" s="103"/>
      <c r="B105" s="104" t="s">
        <v>294</v>
      </c>
      <c r="C105" s="104"/>
      <c r="D105" s="105"/>
      <c r="E105" s="105"/>
      <c r="F105" s="105"/>
      <c r="G105" s="106"/>
      <c r="H105" s="105"/>
      <c r="I105" s="107"/>
      <c r="J105" s="108"/>
      <c r="K105" s="108"/>
      <c r="L105" s="108"/>
      <c r="M105" s="108"/>
      <c r="N105" s="108"/>
      <c r="O105" s="104"/>
      <c r="P105" s="109"/>
      <c r="Q105" s="110"/>
      <c r="R105" s="109"/>
    </row>
    <row r="106" spans="1:18" ht="26.25" hidden="1" customHeight="1" x14ac:dyDescent="0.25">
      <c r="A106" s="117" t="s">
        <v>325</v>
      </c>
      <c r="B106" s="118" t="s">
        <v>326</v>
      </c>
      <c r="C106" s="118"/>
      <c r="D106" s="119"/>
      <c r="E106" s="119"/>
      <c r="F106" s="119"/>
      <c r="G106" s="113"/>
      <c r="H106" s="130"/>
      <c r="I106" s="131"/>
      <c r="J106" s="121"/>
      <c r="K106" s="121"/>
      <c r="L106" s="121"/>
      <c r="M106" s="121"/>
      <c r="N106" s="121"/>
      <c r="O106" s="129"/>
      <c r="P106" s="43"/>
      <c r="Q106" s="90"/>
      <c r="R106" s="43"/>
    </row>
    <row r="107" spans="1:18" s="102" customFormat="1" ht="26.25" hidden="1" customHeight="1" x14ac:dyDescent="0.2">
      <c r="A107" s="92">
        <v>1</v>
      </c>
      <c r="B107" s="93" t="s">
        <v>327</v>
      </c>
      <c r="C107" s="94" t="s">
        <v>242</v>
      </c>
      <c r="D107" s="95"/>
      <c r="E107" s="95"/>
      <c r="F107" s="95"/>
      <c r="G107" s="96"/>
      <c r="H107" s="95"/>
      <c r="I107" s="97">
        <v>4474</v>
      </c>
      <c r="J107" s="95"/>
      <c r="K107" s="95"/>
      <c r="L107" s="95"/>
      <c r="M107" s="95"/>
      <c r="N107" s="95"/>
      <c r="O107" s="98">
        <f t="shared" ref="O107:O114" si="17">SUM(K107:N107)</f>
        <v>0</v>
      </c>
      <c r="P107" s="99">
        <f>+VLOOKUP(B107,'[158]m codes'!$A:$B,2,0)</f>
        <v>200032193</v>
      </c>
      <c r="Q107" s="100">
        <f t="shared" ref="Q107:Q114" si="18">+O107-F107</f>
        <v>0</v>
      </c>
      <c r="R107" s="99"/>
    </row>
    <row r="108" spans="1:18" s="102" customFormat="1" ht="26.25" hidden="1" customHeight="1" x14ac:dyDescent="0.2">
      <c r="A108" s="92">
        <f>+A107+1</f>
        <v>2</v>
      </c>
      <c r="B108" s="93" t="s">
        <v>328</v>
      </c>
      <c r="C108" s="94" t="s">
        <v>242</v>
      </c>
      <c r="D108" s="95"/>
      <c r="E108" s="95"/>
      <c r="F108" s="95"/>
      <c r="G108" s="96"/>
      <c r="H108" s="95"/>
      <c r="I108" s="97"/>
      <c r="J108" s="95"/>
      <c r="K108" s="95"/>
      <c r="L108" s="95"/>
      <c r="M108" s="95"/>
      <c r="N108" s="95"/>
      <c r="O108" s="98">
        <f t="shared" si="17"/>
        <v>0</v>
      </c>
      <c r="P108" s="99">
        <f>+VLOOKUP(B108,'[158]m codes'!$A:$B,2,0)</f>
        <v>200032195</v>
      </c>
      <c r="Q108" s="100">
        <f t="shared" si="18"/>
        <v>0</v>
      </c>
      <c r="R108" s="99"/>
    </row>
    <row r="109" spans="1:18" s="102" customFormat="1" ht="26.25" hidden="1" customHeight="1" x14ac:dyDescent="0.2">
      <c r="A109" s="92">
        <f t="shared" ref="A109:A114" si="19">+A108+1</f>
        <v>3</v>
      </c>
      <c r="B109" s="93" t="s">
        <v>329</v>
      </c>
      <c r="C109" s="94" t="s">
        <v>242</v>
      </c>
      <c r="D109" s="95"/>
      <c r="E109" s="95"/>
      <c r="F109" s="95"/>
      <c r="G109" s="96"/>
      <c r="H109" s="95"/>
      <c r="I109" s="97"/>
      <c r="J109" s="95"/>
      <c r="K109" s="95"/>
      <c r="L109" s="95"/>
      <c r="M109" s="95"/>
      <c r="N109" s="95"/>
      <c r="O109" s="98">
        <f t="shared" si="17"/>
        <v>0</v>
      </c>
      <c r="P109" s="99">
        <f>+VLOOKUP(B109,'[158]m codes'!$A:$B,2,0)</f>
        <v>200032196</v>
      </c>
      <c r="Q109" s="100">
        <f t="shared" si="18"/>
        <v>0</v>
      </c>
      <c r="R109" s="99"/>
    </row>
    <row r="110" spans="1:18" s="102" customFormat="1" ht="26.25" hidden="1" customHeight="1" x14ac:dyDescent="0.2">
      <c r="A110" s="92">
        <f t="shared" si="19"/>
        <v>4</v>
      </c>
      <c r="B110" s="93" t="s">
        <v>330</v>
      </c>
      <c r="C110" s="94" t="s">
        <v>242</v>
      </c>
      <c r="D110" s="95"/>
      <c r="E110" s="95"/>
      <c r="F110" s="95"/>
      <c r="G110" s="96"/>
      <c r="H110" s="95"/>
      <c r="I110" s="97">
        <v>4474</v>
      </c>
      <c r="J110" s="95"/>
      <c r="K110" s="95"/>
      <c r="L110" s="95"/>
      <c r="M110" s="95"/>
      <c r="N110" s="95"/>
      <c r="O110" s="98">
        <f t="shared" si="17"/>
        <v>0</v>
      </c>
      <c r="P110" s="99">
        <f>+VLOOKUP(B110,'[158]m codes'!$A:$B,2,0)</f>
        <v>200032194</v>
      </c>
      <c r="Q110" s="100">
        <f t="shared" si="18"/>
        <v>0</v>
      </c>
      <c r="R110" s="99"/>
    </row>
    <row r="111" spans="1:18" s="102" customFormat="1" ht="26.25" hidden="1" customHeight="1" x14ac:dyDescent="0.2">
      <c r="A111" s="92">
        <f t="shared" si="19"/>
        <v>5</v>
      </c>
      <c r="B111" s="93" t="s">
        <v>331</v>
      </c>
      <c r="C111" s="94" t="s">
        <v>242</v>
      </c>
      <c r="D111" s="95"/>
      <c r="E111" s="95"/>
      <c r="F111" s="95"/>
      <c r="G111" s="96"/>
      <c r="H111" s="95"/>
      <c r="I111" s="97"/>
      <c r="J111" s="95"/>
      <c r="K111" s="95"/>
      <c r="L111" s="95"/>
      <c r="M111" s="95"/>
      <c r="N111" s="95"/>
      <c r="O111" s="98">
        <f t="shared" si="17"/>
        <v>0</v>
      </c>
      <c r="P111" s="99">
        <f>+VLOOKUP(B111,'[158]m codes'!$A:$B,2,0)</f>
        <v>200030270</v>
      </c>
      <c r="Q111" s="100">
        <f t="shared" si="18"/>
        <v>0</v>
      </c>
      <c r="R111" s="99"/>
    </row>
    <row r="112" spans="1:18" s="102" customFormat="1" ht="26.25" hidden="1" customHeight="1" x14ac:dyDescent="0.2">
      <c r="A112" s="92">
        <f t="shared" si="19"/>
        <v>6</v>
      </c>
      <c r="B112" s="93" t="s">
        <v>332</v>
      </c>
      <c r="C112" s="94" t="s">
        <v>242</v>
      </c>
      <c r="D112" s="95"/>
      <c r="E112" s="95"/>
      <c r="F112" s="95"/>
      <c r="G112" s="96"/>
      <c r="H112" s="95"/>
      <c r="I112" s="97"/>
      <c r="J112" s="95"/>
      <c r="K112" s="95"/>
      <c r="L112" s="95"/>
      <c r="M112" s="95"/>
      <c r="N112" s="95"/>
      <c r="O112" s="98">
        <f t="shared" si="17"/>
        <v>0</v>
      </c>
      <c r="P112" s="99">
        <f>+VLOOKUP(B112,'[158]m codes'!$A:$B,2,0)</f>
        <v>200032197</v>
      </c>
      <c r="Q112" s="100">
        <f t="shared" si="18"/>
        <v>0</v>
      </c>
      <c r="R112" s="99"/>
    </row>
    <row r="113" spans="1:18" s="102" customFormat="1" ht="26.25" hidden="1" customHeight="1" x14ac:dyDescent="0.2">
      <c r="A113" s="92">
        <f t="shared" si="19"/>
        <v>7</v>
      </c>
      <c r="B113" s="93" t="s">
        <v>333</v>
      </c>
      <c r="C113" s="94" t="s">
        <v>242</v>
      </c>
      <c r="D113" s="95"/>
      <c r="E113" s="95"/>
      <c r="F113" s="95"/>
      <c r="G113" s="96"/>
      <c r="H113" s="95"/>
      <c r="I113" s="97">
        <v>4474</v>
      </c>
      <c r="J113" s="95"/>
      <c r="K113" s="95"/>
      <c r="L113" s="95"/>
      <c r="M113" s="95"/>
      <c r="N113" s="95"/>
      <c r="O113" s="98">
        <f t="shared" si="17"/>
        <v>0</v>
      </c>
      <c r="P113" s="99">
        <f>+VLOOKUP(B113,'[158]m codes'!$A:$B,2,0)</f>
        <v>200030275</v>
      </c>
      <c r="Q113" s="100">
        <f t="shared" si="18"/>
        <v>0</v>
      </c>
      <c r="R113" s="99"/>
    </row>
    <row r="114" spans="1:18" s="102" customFormat="1" ht="26.25" hidden="1" customHeight="1" x14ac:dyDescent="0.2">
      <c r="A114" s="92">
        <f t="shared" si="19"/>
        <v>8</v>
      </c>
      <c r="B114" s="93" t="s">
        <v>334</v>
      </c>
      <c r="C114" s="94" t="s">
        <v>242</v>
      </c>
      <c r="D114" s="95"/>
      <c r="E114" s="95"/>
      <c r="F114" s="95"/>
      <c r="G114" s="96"/>
      <c r="H114" s="95"/>
      <c r="I114" s="97"/>
      <c r="J114" s="95"/>
      <c r="K114" s="95"/>
      <c r="L114" s="95"/>
      <c r="M114" s="95"/>
      <c r="N114" s="95"/>
      <c r="O114" s="98">
        <f t="shared" si="17"/>
        <v>0</v>
      </c>
      <c r="P114" s="99">
        <f>+VLOOKUP(B114,'[158]m codes'!$A:$B,2,0)</f>
        <v>200030276</v>
      </c>
      <c r="Q114" s="100">
        <f t="shared" si="18"/>
        <v>0</v>
      </c>
      <c r="R114" s="99"/>
    </row>
    <row r="115" spans="1:18" s="111" customFormat="1" ht="26.25" hidden="1" customHeight="1" x14ac:dyDescent="0.25">
      <c r="A115" s="103"/>
      <c r="B115" s="104" t="s">
        <v>294</v>
      </c>
      <c r="C115" s="104"/>
      <c r="D115" s="105"/>
      <c r="E115" s="105"/>
      <c r="F115" s="105"/>
      <c r="G115" s="106"/>
      <c r="H115" s="105"/>
      <c r="I115" s="107"/>
      <c r="J115" s="108"/>
      <c r="K115" s="108"/>
      <c r="L115" s="108"/>
      <c r="M115" s="108"/>
      <c r="N115" s="108"/>
      <c r="O115" s="104"/>
      <c r="P115" s="109"/>
      <c r="Q115" s="110"/>
      <c r="R115" s="109"/>
    </row>
    <row r="116" spans="1:18" ht="26.25" hidden="1" customHeight="1" x14ac:dyDescent="0.25">
      <c r="A116" s="117" t="s">
        <v>335</v>
      </c>
      <c r="B116" s="118" t="s">
        <v>336</v>
      </c>
      <c r="C116" s="118"/>
      <c r="D116" s="119"/>
      <c r="E116" s="119"/>
      <c r="F116" s="119"/>
      <c r="G116" s="113"/>
      <c r="H116" s="119"/>
      <c r="I116" s="120"/>
      <c r="J116" s="121"/>
      <c r="K116" s="121"/>
      <c r="L116" s="121"/>
      <c r="M116" s="121"/>
      <c r="N116" s="121"/>
      <c r="O116" s="129"/>
      <c r="P116" s="43"/>
      <c r="Q116" s="90"/>
      <c r="R116" s="43"/>
    </row>
    <row r="117" spans="1:18" s="102" customFormat="1" ht="26.25" hidden="1" customHeight="1" x14ac:dyDescent="0.2">
      <c r="A117" s="92">
        <v>1</v>
      </c>
      <c r="B117" s="93" t="s">
        <v>337</v>
      </c>
      <c r="C117" s="94" t="s">
        <v>242</v>
      </c>
      <c r="D117" s="95"/>
      <c r="E117" s="95"/>
      <c r="F117" s="95"/>
      <c r="G117" s="96"/>
      <c r="H117" s="95"/>
      <c r="I117" s="97">
        <v>4474</v>
      </c>
      <c r="J117" s="95"/>
      <c r="K117" s="95"/>
      <c r="L117" s="95"/>
      <c r="M117" s="95"/>
      <c r="N117" s="95"/>
      <c r="O117" s="98">
        <f t="shared" ref="O117:O123" si="20">SUM(K117:N117)</f>
        <v>0</v>
      </c>
      <c r="P117" s="99">
        <f>+VLOOKUP(B117,'[158]m codes'!$A:$B,2,0)</f>
        <v>200030266</v>
      </c>
      <c r="Q117" s="100">
        <f t="shared" ref="Q117:Q123" si="21">+O117-F117</f>
        <v>0</v>
      </c>
      <c r="R117" s="99"/>
    </row>
    <row r="118" spans="1:18" s="102" customFormat="1" ht="26.25" hidden="1" customHeight="1" x14ac:dyDescent="0.2">
      <c r="A118" s="92">
        <f>+A117+1</f>
        <v>2</v>
      </c>
      <c r="B118" s="93" t="s">
        <v>338</v>
      </c>
      <c r="C118" s="94" t="s">
        <v>242</v>
      </c>
      <c r="D118" s="95"/>
      <c r="E118" s="95"/>
      <c r="F118" s="95"/>
      <c r="G118" s="96"/>
      <c r="H118" s="95"/>
      <c r="I118" s="97"/>
      <c r="J118" s="95"/>
      <c r="K118" s="95"/>
      <c r="L118" s="95"/>
      <c r="M118" s="95"/>
      <c r="N118" s="95"/>
      <c r="O118" s="98">
        <f t="shared" si="20"/>
        <v>0</v>
      </c>
      <c r="P118" s="99">
        <f>+VLOOKUP(B118,'[158]m codes'!$A:$B,2,0)</f>
        <v>200030267</v>
      </c>
      <c r="Q118" s="100">
        <f t="shared" si="21"/>
        <v>0</v>
      </c>
      <c r="R118" s="99"/>
    </row>
    <row r="119" spans="1:18" s="102" customFormat="1" ht="26.25" hidden="1" customHeight="1" x14ac:dyDescent="0.2">
      <c r="A119" s="92">
        <f t="shared" ref="A119:A123" si="22">+A118+1</f>
        <v>3</v>
      </c>
      <c r="B119" s="93" t="s">
        <v>339</v>
      </c>
      <c r="C119" s="94" t="s">
        <v>242</v>
      </c>
      <c r="D119" s="95"/>
      <c r="E119" s="95"/>
      <c r="F119" s="95"/>
      <c r="G119" s="96"/>
      <c r="H119" s="95"/>
      <c r="I119" s="97"/>
      <c r="J119" s="95"/>
      <c r="K119" s="95"/>
      <c r="L119" s="95"/>
      <c r="M119" s="95"/>
      <c r="N119" s="95"/>
      <c r="O119" s="98">
        <f t="shared" si="20"/>
        <v>0</v>
      </c>
      <c r="P119" s="99">
        <f>+VLOOKUP(B119,'[158]m codes'!$A:$B,2,0)</f>
        <v>200030268</v>
      </c>
      <c r="Q119" s="100">
        <f t="shared" si="21"/>
        <v>0</v>
      </c>
      <c r="R119" s="99"/>
    </row>
    <row r="120" spans="1:18" s="102" customFormat="1" ht="26.25" hidden="1" customHeight="1" x14ac:dyDescent="0.2">
      <c r="A120" s="92">
        <f t="shared" si="22"/>
        <v>4</v>
      </c>
      <c r="B120" s="93" t="s">
        <v>340</v>
      </c>
      <c r="C120" s="94" t="s">
        <v>242</v>
      </c>
      <c r="D120" s="95"/>
      <c r="E120" s="95"/>
      <c r="F120" s="95"/>
      <c r="G120" s="96"/>
      <c r="H120" s="95"/>
      <c r="I120" s="97">
        <v>4474</v>
      </c>
      <c r="J120" s="95"/>
      <c r="K120" s="95"/>
      <c r="L120" s="95"/>
      <c r="M120" s="95"/>
      <c r="N120" s="95"/>
      <c r="O120" s="98">
        <f t="shared" si="20"/>
        <v>0</v>
      </c>
      <c r="P120" s="99">
        <f>+VLOOKUP(B120,'[158]m codes'!$A:$B,2,0)</f>
        <v>200030269</v>
      </c>
      <c r="Q120" s="100">
        <f t="shared" si="21"/>
        <v>0</v>
      </c>
      <c r="R120" s="99"/>
    </row>
    <row r="121" spans="1:18" s="102" customFormat="1" ht="26.25" hidden="1" customHeight="1" x14ac:dyDescent="0.2">
      <c r="A121" s="92">
        <f t="shared" si="22"/>
        <v>5</v>
      </c>
      <c r="B121" s="93" t="s">
        <v>341</v>
      </c>
      <c r="C121" s="94" t="s">
        <v>242</v>
      </c>
      <c r="D121" s="95"/>
      <c r="E121" s="95"/>
      <c r="F121" s="95"/>
      <c r="G121" s="96"/>
      <c r="H121" s="95"/>
      <c r="I121" s="97"/>
      <c r="J121" s="95"/>
      <c r="K121" s="95"/>
      <c r="L121" s="95"/>
      <c r="M121" s="95"/>
      <c r="N121" s="95"/>
      <c r="O121" s="98">
        <f t="shared" si="20"/>
        <v>0</v>
      </c>
      <c r="P121" s="99">
        <f>+VLOOKUP(B121,'[158]m codes'!$A:$B,2,0)</f>
        <v>200030271</v>
      </c>
      <c r="Q121" s="100">
        <f t="shared" si="21"/>
        <v>0</v>
      </c>
      <c r="R121" s="99"/>
    </row>
    <row r="122" spans="1:18" s="102" customFormat="1" ht="26.25" hidden="1" customHeight="1" x14ac:dyDescent="0.2">
      <c r="A122" s="92">
        <f t="shared" si="22"/>
        <v>6</v>
      </c>
      <c r="B122" s="93" t="s">
        <v>342</v>
      </c>
      <c r="C122" s="94" t="s">
        <v>242</v>
      </c>
      <c r="D122" s="95"/>
      <c r="E122" s="95"/>
      <c r="F122" s="95"/>
      <c r="G122" s="96"/>
      <c r="H122" s="95"/>
      <c r="I122" s="97"/>
      <c r="J122" s="95"/>
      <c r="K122" s="95"/>
      <c r="L122" s="95"/>
      <c r="M122" s="95"/>
      <c r="N122" s="95"/>
      <c r="O122" s="98">
        <f t="shared" si="20"/>
        <v>0</v>
      </c>
      <c r="P122" s="99">
        <f>+VLOOKUP(B122,'[158]m codes'!$A:$B,2,0)</f>
        <v>200030272</v>
      </c>
      <c r="Q122" s="100">
        <f t="shared" si="21"/>
        <v>0</v>
      </c>
      <c r="R122" s="99"/>
    </row>
    <row r="123" spans="1:18" s="102" customFormat="1" ht="26.25" hidden="1" customHeight="1" x14ac:dyDescent="0.2">
      <c r="A123" s="92">
        <f t="shared" si="22"/>
        <v>7</v>
      </c>
      <c r="B123" s="93" t="s">
        <v>343</v>
      </c>
      <c r="C123" s="94" t="s">
        <v>242</v>
      </c>
      <c r="D123" s="95"/>
      <c r="E123" s="95"/>
      <c r="F123" s="95"/>
      <c r="G123" s="96"/>
      <c r="H123" s="95"/>
      <c r="I123" s="97">
        <v>4474</v>
      </c>
      <c r="J123" s="95"/>
      <c r="K123" s="95"/>
      <c r="L123" s="95"/>
      <c r="M123" s="95"/>
      <c r="N123" s="95"/>
      <c r="O123" s="98">
        <f t="shared" si="20"/>
        <v>0</v>
      </c>
      <c r="P123" s="99">
        <f>+VLOOKUP(B123,'[158]m codes'!$A:$B,2,0)</f>
        <v>200030274</v>
      </c>
      <c r="Q123" s="100">
        <f t="shared" si="21"/>
        <v>0</v>
      </c>
      <c r="R123" s="99"/>
    </row>
    <row r="124" spans="1:18" s="111" customFormat="1" ht="26.25" hidden="1" customHeight="1" x14ac:dyDescent="0.25">
      <c r="A124" s="103"/>
      <c r="B124" s="104" t="s">
        <v>294</v>
      </c>
      <c r="C124" s="104"/>
      <c r="D124" s="105"/>
      <c r="E124" s="105"/>
      <c r="F124" s="105"/>
      <c r="G124" s="106"/>
      <c r="H124" s="105"/>
      <c r="I124" s="107"/>
      <c r="J124" s="108"/>
      <c r="K124" s="108"/>
      <c r="L124" s="108"/>
      <c r="M124" s="108"/>
      <c r="N124" s="108"/>
      <c r="O124" s="104"/>
      <c r="P124" s="109"/>
      <c r="Q124" s="110"/>
      <c r="R124" s="109"/>
    </row>
    <row r="125" spans="1:18" ht="26.25" hidden="1" customHeight="1" x14ac:dyDescent="0.25">
      <c r="A125" s="117" t="s">
        <v>344</v>
      </c>
      <c r="B125" s="118" t="s">
        <v>345</v>
      </c>
      <c r="C125" s="118"/>
      <c r="D125" s="119"/>
      <c r="E125" s="119"/>
      <c r="F125" s="119"/>
      <c r="G125" s="113"/>
      <c r="H125" s="119"/>
      <c r="I125" s="120"/>
      <c r="J125" s="121"/>
      <c r="K125" s="121"/>
      <c r="L125" s="121"/>
      <c r="M125" s="121"/>
      <c r="N125" s="121"/>
      <c r="O125" s="129"/>
      <c r="P125" s="43"/>
      <c r="Q125" s="90"/>
      <c r="R125" s="43"/>
    </row>
    <row r="126" spans="1:18" s="134" customFormat="1" ht="26.25" hidden="1" customHeight="1" x14ac:dyDescent="0.2">
      <c r="A126" s="132">
        <v>1</v>
      </c>
      <c r="B126" s="93" t="s">
        <v>346</v>
      </c>
      <c r="C126" s="94" t="s">
        <v>242</v>
      </c>
      <c r="D126" s="95"/>
      <c r="E126" s="95"/>
      <c r="F126" s="95"/>
      <c r="G126" s="96"/>
      <c r="H126" s="95"/>
      <c r="I126" s="97">
        <v>4474</v>
      </c>
      <c r="J126" s="95"/>
      <c r="K126" s="95"/>
      <c r="L126" s="95"/>
      <c r="M126" s="95"/>
      <c r="N126" s="95"/>
      <c r="O126" s="94">
        <f>SUM(K126:N126)</f>
        <v>0</v>
      </c>
      <c r="P126" s="133">
        <f>+VLOOKUP(B126,'[158]m codes'!$A:$B,2,0)</f>
        <v>200030277</v>
      </c>
      <c r="Q126" s="100">
        <f>+O126-F126</f>
        <v>0</v>
      </c>
      <c r="R126" s="133"/>
    </row>
    <row r="127" spans="1:18" s="102" customFormat="1" ht="26.25" hidden="1" customHeight="1" x14ac:dyDescent="0.2">
      <c r="A127" s="92">
        <f>+A126+1</f>
        <v>2</v>
      </c>
      <c r="B127" s="93" t="s">
        <v>347</v>
      </c>
      <c r="C127" s="94" t="s">
        <v>242</v>
      </c>
      <c r="D127" s="95"/>
      <c r="E127" s="95"/>
      <c r="F127" s="95"/>
      <c r="G127" s="96"/>
      <c r="H127" s="95"/>
      <c r="I127" s="97"/>
      <c r="J127" s="95"/>
      <c r="K127" s="95"/>
      <c r="L127" s="95"/>
      <c r="M127" s="95"/>
      <c r="N127" s="95"/>
      <c r="O127" s="98">
        <f>SUM(K127:N127)</f>
        <v>0</v>
      </c>
      <c r="P127" s="99">
        <f>+VLOOKUP(B127,'[158]m codes'!$A:$B,2,0)</f>
        <v>200030278</v>
      </c>
      <c r="Q127" s="100">
        <f>+O127-F127</f>
        <v>0</v>
      </c>
      <c r="R127" s="99"/>
    </row>
    <row r="128" spans="1:18" s="102" customFormat="1" ht="26.25" hidden="1" customHeight="1" x14ac:dyDescent="0.2">
      <c r="A128" s="92">
        <f t="shared" ref="A128:A130" si="23">+A127+1</f>
        <v>3</v>
      </c>
      <c r="B128" s="93" t="s">
        <v>348</v>
      </c>
      <c r="C128" s="94" t="s">
        <v>242</v>
      </c>
      <c r="D128" s="95"/>
      <c r="E128" s="95"/>
      <c r="F128" s="95"/>
      <c r="G128" s="96"/>
      <c r="H128" s="95"/>
      <c r="I128" s="97"/>
      <c r="J128" s="95"/>
      <c r="K128" s="95"/>
      <c r="L128" s="95"/>
      <c r="M128" s="95"/>
      <c r="N128" s="95"/>
      <c r="O128" s="98">
        <f>SUM(K128:N128)</f>
        <v>0</v>
      </c>
      <c r="P128" s="99">
        <f>+VLOOKUP(B128,'[158]m codes'!$A:$B,2,0)</f>
        <v>200030279</v>
      </c>
      <c r="Q128" s="100">
        <f>+O128-F128</f>
        <v>0</v>
      </c>
      <c r="R128" s="99"/>
    </row>
    <row r="129" spans="1:18" s="102" customFormat="1" ht="26.25" hidden="1" customHeight="1" x14ac:dyDescent="0.2">
      <c r="A129" s="92">
        <f t="shared" si="23"/>
        <v>4</v>
      </c>
      <c r="B129" s="93" t="s">
        <v>349</v>
      </c>
      <c r="C129" s="94" t="s">
        <v>242</v>
      </c>
      <c r="D129" s="95"/>
      <c r="E129" s="95"/>
      <c r="F129" s="95"/>
      <c r="G129" s="96"/>
      <c r="H129" s="95"/>
      <c r="I129" s="97">
        <v>4474</v>
      </c>
      <c r="J129" s="95"/>
      <c r="K129" s="95"/>
      <c r="L129" s="95"/>
      <c r="M129" s="95"/>
      <c r="N129" s="95"/>
      <c r="O129" s="98">
        <f>SUM(K129:N129)</f>
        <v>0</v>
      </c>
      <c r="P129" s="99">
        <f>+VLOOKUP(B129,'[158]m codes'!$A:$B,2,0)</f>
        <v>200030280</v>
      </c>
      <c r="Q129" s="100">
        <f>+O129-F129</f>
        <v>0</v>
      </c>
      <c r="R129" s="99"/>
    </row>
    <row r="130" spans="1:18" s="102" customFormat="1" ht="26.25" hidden="1" customHeight="1" x14ac:dyDescent="0.2">
      <c r="A130" s="92">
        <f t="shared" si="23"/>
        <v>5</v>
      </c>
      <c r="B130" s="93" t="s">
        <v>350</v>
      </c>
      <c r="C130" s="94" t="s">
        <v>242</v>
      </c>
      <c r="D130" s="95"/>
      <c r="E130" s="95"/>
      <c r="F130" s="95"/>
      <c r="G130" s="96"/>
      <c r="H130" s="95"/>
      <c r="I130" s="97"/>
      <c r="J130" s="95"/>
      <c r="K130" s="95"/>
      <c r="L130" s="95"/>
      <c r="M130" s="95"/>
      <c r="N130" s="95"/>
      <c r="O130" s="98">
        <f>SUM(K130:N130)</f>
        <v>0</v>
      </c>
      <c r="P130" s="99">
        <f>+VLOOKUP(B130,'[158]m codes'!$A:$B,2,0)</f>
        <v>200030282</v>
      </c>
      <c r="Q130" s="100">
        <f>+O130-F130</f>
        <v>0</v>
      </c>
      <c r="R130" s="99"/>
    </row>
    <row r="131" spans="1:18" s="111" customFormat="1" ht="26.25" hidden="1" customHeight="1" x14ac:dyDescent="0.25">
      <c r="A131" s="103"/>
      <c r="B131" s="104" t="s">
        <v>294</v>
      </c>
      <c r="C131" s="104"/>
      <c r="D131" s="105"/>
      <c r="E131" s="105"/>
      <c r="F131" s="105"/>
      <c r="G131" s="106"/>
      <c r="H131" s="105"/>
      <c r="I131" s="107"/>
      <c r="J131" s="108"/>
      <c r="K131" s="108"/>
      <c r="L131" s="108"/>
      <c r="M131" s="108"/>
      <c r="N131" s="108"/>
      <c r="O131" s="104"/>
      <c r="P131" s="109"/>
      <c r="Q131" s="110"/>
      <c r="R131" s="109"/>
    </row>
    <row r="132" spans="1:18" s="91" customFormat="1" ht="26.25" hidden="1" customHeight="1" x14ac:dyDescent="0.2">
      <c r="A132" s="81">
        <v>1</v>
      </c>
      <c r="B132" s="82" t="s">
        <v>196</v>
      </c>
      <c r="C132" s="82"/>
      <c r="D132" s="83"/>
      <c r="E132" s="83"/>
      <c r="F132" s="83"/>
      <c r="G132" s="84"/>
      <c r="H132" s="83"/>
      <c r="I132" s="83"/>
      <c r="J132" s="83"/>
      <c r="K132" s="83"/>
      <c r="L132" s="83"/>
      <c r="M132" s="83"/>
      <c r="N132" s="83"/>
      <c r="O132" s="81"/>
      <c r="P132" s="89"/>
      <c r="Q132" s="135"/>
      <c r="R132" s="89"/>
    </row>
    <row r="133" spans="1:18" s="127" customFormat="1" ht="26.25" hidden="1" customHeight="1" x14ac:dyDescent="0.2">
      <c r="A133" s="124">
        <v>1</v>
      </c>
      <c r="B133" s="125" t="s">
        <v>351</v>
      </c>
      <c r="C133" s="94" t="s">
        <v>226</v>
      </c>
      <c r="D133" s="95"/>
      <c r="E133" s="95"/>
      <c r="F133" s="95"/>
      <c r="G133" s="96"/>
      <c r="H133" s="95"/>
      <c r="I133" s="97">
        <v>4474</v>
      </c>
      <c r="J133" s="95"/>
      <c r="K133" s="95">
        <f>+K3</f>
        <v>0</v>
      </c>
      <c r="L133" s="95">
        <f>+L3</f>
        <v>0</v>
      </c>
      <c r="M133" s="95"/>
      <c r="N133" s="95"/>
      <c r="O133" s="94">
        <f t="shared" ref="O133:O154" si="24">SUM(K133:N133)</f>
        <v>0</v>
      </c>
      <c r="P133" s="126">
        <f>+VLOOKUP(B133,'[158]m codes'!$A:$B,2,0)</f>
        <v>1200000409</v>
      </c>
      <c r="Q133" s="95">
        <f t="shared" ref="Q133:Q154" si="25">+O133-F133</f>
        <v>0</v>
      </c>
      <c r="R133" s="126"/>
    </row>
    <row r="134" spans="1:18" s="102" customFormat="1" ht="26.25" hidden="1" customHeight="1" x14ac:dyDescent="0.2">
      <c r="A134" s="92">
        <f>+A133+1</f>
        <v>2</v>
      </c>
      <c r="B134" s="93" t="s">
        <v>352</v>
      </c>
      <c r="C134" s="94" t="s">
        <v>226</v>
      </c>
      <c r="D134" s="95"/>
      <c r="E134" s="95"/>
      <c r="F134" s="95"/>
      <c r="G134" s="96"/>
      <c r="H134" s="95"/>
      <c r="I134" s="97"/>
      <c r="J134" s="95"/>
      <c r="K134" s="95">
        <f>+K3*5</f>
        <v>0</v>
      </c>
      <c r="L134" s="95">
        <f>+L3*5</f>
        <v>0</v>
      </c>
      <c r="M134" s="95"/>
      <c r="N134" s="95"/>
      <c r="O134" s="98">
        <f t="shared" si="24"/>
        <v>0</v>
      </c>
      <c r="P134" s="99">
        <f>+VLOOKUP(B134,'[158]m codes'!$A:$B,2,0)</f>
        <v>1200000408</v>
      </c>
      <c r="Q134" s="100">
        <f t="shared" si="25"/>
        <v>0</v>
      </c>
      <c r="R134" s="99"/>
    </row>
    <row r="135" spans="1:18" s="102" customFormat="1" ht="26.25" hidden="1" customHeight="1" x14ac:dyDescent="0.2">
      <c r="A135" s="92">
        <f t="shared" ref="A135:A154" si="26">+A134+1</f>
        <v>3</v>
      </c>
      <c r="B135" s="93" t="s">
        <v>353</v>
      </c>
      <c r="C135" s="94" t="s">
        <v>242</v>
      </c>
      <c r="D135" s="95"/>
      <c r="E135" s="95"/>
      <c r="F135" s="95"/>
      <c r="G135" s="96"/>
      <c r="H135" s="95"/>
      <c r="I135" s="97">
        <v>4474</v>
      </c>
      <c r="J135" s="95"/>
      <c r="K135" s="95">
        <f>+K3</f>
        <v>0</v>
      </c>
      <c r="L135" s="95">
        <f>+L3</f>
        <v>0</v>
      </c>
      <c r="M135" s="95"/>
      <c r="N135" s="95"/>
      <c r="O135" s="98">
        <f t="shared" si="24"/>
        <v>0</v>
      </c>
      <c r="P135" s="99">
        <f>+VLOOKUP(B135,'[158]m codes'!$A:$B,2,0)</f>
        <v>1200000231</v>
      </c>
      <c r="Q135" s="100">
        <f t="shared" si="25"/>
        <v>0</v>
      </c>
      <c r="R135" s="99"/>
    </row>
    <row r="136" spans="1:18" s="102" customFormat="1" ht="26.25" hidden="1" customHeight="1" x14ac:dyDescent="0.2">
      <c r="A136" s="92">
        <f t="shared" si="26"/>
        <v>4</v>
      </c>
      <c r="B136" s="93" t="s">
        <v>354</v>
      </c>
      <c r="C136" s="94" t="s">
        <v>242</v>
      </c>
      <c r="D136" s="95"/>
      <c r="E136" s="95"/>
      <c r="F136" s="95"/>
      <c r="G136" s="96"/>
      <c r="H136" s="95"/>
      <c r="I136" s="97"/>
      <c r="J136" s="95"/>
      <c r="K136" s="95">
        <f>+ROUND(K3*0.9,0)</f>
        <v>0</v>
      </c>
      <c r="L136" s="95"/>
      <c r="M136" s="95"/>
      <c r="N136" s="95"/>
      <c r="O136" s="98">
        <f t="shared" si="24"/>
        <v>0</v>
      </c>
      <c r="P136" s="99">
        <f>+VLOOKUP(B136,'[158]m codes'!$A:$B,2,0)</f>
        <v>1200000410</v>
      </c>
      <c r="Q136" s="100">
        <f t="shared" si="25"/>
        <v>0</v>
      </c>
      <c r="R136" s="99"/>
    </row>
    <row r="137" spans="1:18" s="102" customFormat="1" ht="26.25" hidden="1" customHeight="1" x14ac:dyDescent="0.2">
      <c r="A137" s="92">
        <f t="shared" si="26"/>
        <v>5</v>
      </c>
      <c r="B137" s="93" t="s">
        <v>355</v>
      </c>
      <c r="C137" s="94" t="s">
        <v>242</v>
      </c>
      <c r="D137" s="95"/>
      <c r="E137" s="95"/>
      <c r="F137" s="95"/>
      <c r="G137" s="96"/>
      <c r="H137" s="95"/>
      <c r="I137" s="97"/>
      <c r="J137" s="95"/>
      <c r="K137" s="95"/>
      <c r="L137" s="95"/>
      <c r="M137" s="95"/>
      <c r="N137" s="95"/>
      <c r="O137" s="98">
        <f t="shared" si="24"/>
        <v>0</v>
      </c>
      <c r="P137" s="99">
        <f>+VLOOKUP(B137,'[158]m codes'!$A:$B,2,0)</f>
        <v>1200000425</v>
      </c>
      <c r="Q137" s="100">
        <f t="shared" si="25"/>
        <v>0</v>
      </c>
      <c r="R137" s="99"/>
    </row>
    <row r="138" spans="1:18" s="102" customFormat="1" ht="26.25" hidden="1" customHeight="1" x14ac:dyDescent="0.2">
      <c r="A138" s="92">
        <f t="shared" si="26"/>
        <v>6</v>
      </c>
      <c r="B138" s="136" t="s">
        <v>356</v>
      </c>
      <c r="C138" s="94" t="s">
        <v>242</v>
      </c>
      <c r="D138" s="95"/>
      <c r="E138" s="95"/>
      <c r="F138" s="95"/>
      <c r="G138" s="96"/>
      <c r="H138" s="95"/>
      <c r="I138" s="97">
        <v>4474</v>
      </c>
      <c r="J138" s="95"/>
      <c r="K138" s="95"/>
      <c r="L138" s="95"/>
      <c r="M138" s="95"/>
      <c r="N138" s="95"/>
      <c r="O138" s="98">
        <f t="shared" si="24"/>
        <v>0</v>
      </c>
      <c r="P138" s="99">
        <f>+VLOOKUP(B138,'[158]m codes'!$A:$B,2,0)</f>
        <v>1200000411</v>
      </c>
      <c r="Q138" s="100">
        <f t="shared" si="25"/>
        <v>0</v>
      </c>
      <c r="R138" s="99"/>
    </row>
    <row r="139" spans="1:18" s="102" customFormat="1" ht="26.25" hidden="1" customHeight="1" x14ac:dyDescent="0.2">
      <c r="A139" s="92">
        <f t="shared" si="26"/>
        <v>7</v>
      </c>
      <c r="B139" s="136" t="s">
        <v>357</v>
      </c>
      <c r="C139" s="94" t="s">
        <v>242</v>
      </c>
      <c r="D139" s="95"/>
      <c r="E139" s="95"/>
      <c r="F139" s="95"/>
      <c r="G139" s="96"/>
      <c r="H139" s="95"/>
      <c r="I139" s="97"/>
      <c r="J139" s="95"/>
      <c r="K139" s="95"/>
      <c r="L139" s="95"/>
      <c r="M139" s="95"/>
      <c r="N139" s="95"/>
      <c r="O139" s="98">
        <f t="shared" si="24"/>
        <v>0</v>
      </c>
      <c r="P139" s="99">
        <f>+VLOOKUP(B139,'[158]m codes'!$A:$B,2,0)</f>
        <v>900008156</v>
      </c>
      <c r="Q139" s="100">
        <f t="shared" si="25"/>
        <v>0</v>
      </c>
      <c r="R139" s="99"/>
    </row>
    <row r="140" spans="1:18" s="102" customFormat="1" ht="26.25" hidden="1" customHeight="1" x14ac:dyDescent="0.2">
      <c r="A140" s="92">
        <f t="shared" si="26"/>
        <v>8</v>
      </c>
      <c r="B140" s="136" t="s">
        <v>358</v>
      </c>
      <c r="C140" s="94" t="s">
        <v>242</v>
      </c>
      <c r="D140" s="95"/>
      <c r="E140" s="95"/>
      <c r="F140" s="95"/>
      <c r="G140" s="96"/>
      <c r="H140" s="95"/>
      <c r="I140" s="97"/>
      <c r="J140" s="95"/>
      <c r="K140" s="95"/>
      <c r="L140" s="95"/>
      <c r="M140" s="95"/>
      <c r="N140" s="95"/>
      <c r="O140" s="98">
        <f t="shared" si="24"/>
        <v>0</v>
      </c>
      <c r="P140" s="99">
        <f>+VLOOKUP(B140,'[158]m codes'!$A:$B,2,0)</f>
        <v>900008157</v>
      </c>
      <c r="Q140" s="100">
        <f t="shared" si="25"/>
        <v>0</v>
      </c>
      <c r="R140" s="99"/>
    </row>
    <row r="141" spans="1:18" s="102" customFormat="1" ht="26.25" hidden="1" customHeight="1" x14ac:dyDescent="0.2">
      <c r="A141" s="92">
        <f t="shared" si="26"/>
        <v>9</v>
      </c>
      <c r="B141" s="136" t="s">
        <v>359</v>
      </c>
      <c r="C141" s="94" t="s">
        <v>242</v>
      </c>
      <c r="D141" s="95"/>
      <c r="E141" s="95"/>
      <c r="F141" s="95"/>
      <c r="G141" s="96"/>
      <c r="H141" s="95"/>
      <c r="I141" s="97">
        <v>4474</v>
      </c>
      <c r="J141" s="95"/>
      <c r="K141" s="95"/>
      <c r="L141" s="95"/>
      <c r="M141" s="95"/>
      <c r="N141" s="95"/>
      <c r="O141" s="98">
        <f t="shared" si="24"/>
        <v>0</v>
      </c>
      <c r="P141" s="99">
        <f>+VLOOKUP(B141,'[158]m codes'!$A:$B,2,0)</f>
        <v>900008159</v>
      </c>
      <c r="Q141" s="100">
        <f t="shared" si="25"/>
        <v>0</v>
      </c>
      <c r="R141" s="99"/>
    </row>
    <row r="142" spans="1:18" s="102" customFormat="1" ht="26.25" hidden="1" customHeight="1" x14ac:dyDescent="0.2">
      <c r="A142" s="92">
        <f t="shared" si="26"/>
        <v>10</v>
      </c>
      <c r="B142" s="93" t="s">
        <v>360</v>
      </c>
      <c r="C142" s="94" t="s">
        <v>242</v>
      </c>
      <c r="D142" s="95"/>
      <c r="E142" s="95"/>
      <c r="F142" s="95"/>
      <c r="G142" s="96"/>
      <c r="H142" s="95"/>
      <c r="I142" s="97"/>
      <c r="J142" s="95"/>
      <c r="K142" s="95"/>
      <c r="L142" s="95"/>
      <c r="M142" s="95"/>
      <c r="N142" s="95"/>
      <c r="O142" s="98">
        <f t="shared" si="24"/>
        <v>0</v>
      </c>
      <c r="P142" s="99">
        <f>+VLOOKUP(B142,'[158]m codes'!$A:$B,2,0)</f>
        <v>900008617</v>
      </c>
      <c r="Q142" s="100">
        <f t="shared" si="25"/>
        <v>0</v>
      </c>
      <c r="R142" s="99"/>
    </row>
    <row r="143" spans="1:18" s="102" customFormat="1" ht="26.25" hidden="1" customHeight="1" x14ac:dyDescent="0.2">
      <c r="A143" s="92">
        <f t="shared" si="26"/>
        <v>11</v>
      </c>
      <c r="B143" s="93" t="s">
        <v>361</v>
      </c>
      <c r="C143" s="94" t="s">
        <v>242</v>
      </c>
      <c r="D143" s="95"/>
      <c r="E143" s="95"/>
      <c r="F143" s="95"/>
      <c r="G143" s="96"/>
      <c r="H143" s="95"/>
      <c r="I143" s="97"/>
      <c r="J143" s="95"/>
      <c r="K143" s="95"/>
      <c r="L143" s="95"/>
      <c r="M143" s="95"/>
      <c r="N143" s="95"/>
      <c r="O143" s="98">
        <f t="shared" si="24"/>
        <v>0</v>
      </c>
      <c r="P143" s="99">
        <f>+VLOOKUP(B143,'[158]m codes'!$A:$B,2,0)</f>
        <v>900007416</v>
      </c>
      <c r="Q143" s="100">
        <f t="shared" si="25"/>
        <v>0</v>
      </c>
      <c r="R143" s="99"/>
    </row>
    <row r="144" spans="1:18" s="102" customFormat="1" ht="26.25" hidden="1" customHeight="1" x14ac:dyDescent="0.2">
      <c r="A144" s="92">
        <f t="shared" si="26"/>
        <v>12</v>
      </c>
      <c r="B144" s="93" t="s">
        <v>362</v>
      </c>
      <c r="C144" s="94" t="s">
        <v>242</v>
      </c>
      <c r="D144" s="95"/>
      <c r="E144" s="95"/>
      <c r="F144" s="95"/>
      <c r="G144" s="96"/>
      <c r="H144" s="95"/>
      <c r="I144" s="97"/>
      <c r="J144" s="95"/>
      <c r="K144" s="95">
        <f>+K3*2</f>
        <v>0</v>
      </c>
      <c r="L144" s="95">
        <f>+L3*2</f>
        <v>0</v>
      </c>
      <c r="M144" s="95"/>
      <c r="N144" s="95"/>
      <c r="O144" s="98">
        <f t="shared" si="24"/>
        <v>0</v>
      </c>
      <c r="P144" s="99">
        <f>+VLOOKUP(B144,'[158]m codes'!$A:$B,2,0)</f>
        <v>1200000419</v>
      </c>
      <c r="Q144" s="100">
        <f t="shared" si="25"/>
        <v>0</v>
      </c>
      <c r="R144" s="99"/>
    </row>
    <row r="145" spans="1:18" s="102" customFormat="1" ht="26.25" hidden="1" customHeight="1" x14ac:dyDescent="0.2">
      <c r="A145" s="92">
        <f t="shared" si="26"/>
        <v>13</v>
      </c>
      <c r="B145" s="93" t="s">
        <v>363</v>
      </c>
      <c r="C145" s="94" t="s">
        <v>242</v>
      </c>
      <c r="D145" s="95"/>
      <c r="E145" s="95"/>
      <c r="F145" s="95"/>
      <c r="G145" s="96"/>
      <c r="H145" s="95"/>
      <c r="I145" s="97"/>
      <c r="J145" s="95"/>
      <c r="K145" s="95">
        <f>+K3</f>
        <v>0</v>
      </c>
      <c r="L145" s="95">
        <f>+L3</f>
        <v>0</v>
      </c>
      <c r="M145" s="95"/>
      <c r="N145" s="95"/>
      <c r="O145" s="98">
        <f t="shared" si="24"/>
        <v>0</v>
      </c>
      <c r="P145" s="99">
        <f>+VLOOKUP(B145,'[158]m codes'!$A:$B,2,0)</f>
        <v>1200000416</v>
      </c>
      <c r="Q145" s="100">
        <f t="shared" si="25"/>
        <v>0</v>
      </c>
      <c r="R145" s="99"/>
    </row>
    <row r="146" spans="1:18" s="102" customFormat="1" ht="26.25" hidden="1" customHeight="1" x14ac:dyDescent="0.2">
      <c r="A146" s="92">
        <f t="shared" si="26"/>
        <v>14</v>
      </c>
      <c r="B146" s="93" t="s">
        <v>364</v>
      </c>
      <c r="C146" s="94" t="s">
        <v>242</v>
      </c>
      <c r="D146" s="95"/>
      <c r="E146" s="95"/>
      <c r="F146" s="95"/>
      <c r="G146" s="96"/>
      <c r="H146" s="95"/>
      <c r="I146" s="97">
        <v>4474</v>
      </c>
      <c r="J146" s="95"/>
      <c r="K146" s="95"/>
      <c r="L146" s="95"/>
      <c r="M146" s="95"/>
      <c r="N146" s="95"/>
      <c r="O146" s="98">
        <f t="shared" si="24"/>
        <v>0</v>
      </c>
      <c r="P146" s="99">
        <f>+VLOOKUP(B146,'[158]m codes'!$A:$B,2,0)</f>
        <v>1200000418</v>
      </c>
      <c r="Q146" s="100">
        <f t="shared" si="25"/>
        <v>0</v>
      </c>
      <c r="R146" s="99"/>
    </row>
    <row r="147" spans="1:18" s="102" customFormat="1" ht="26.25" hidden="1" customHeight="1" x14ac:dyDescent="0.2">
      <c r="A147" s="92">
        <f t="shared" si="26"/>
        <v>15</v>
      </c>
      <c r="B147" s="93" t="s">
        <v>365</v>
      </c>
      <c r="C147" s="94" t="s">
        <v>242</v>
      </c>
      <c r="D147" s="95"/>
      <c r="E147" s="95"/>
      <c r="F147" s="95"/>
      <c r="G147" s="96"/>
      <c r="H147" s="95"/>
      <c r="I147" s="97"/>
      <c r="J147" s="95"/>
      <c r="K147" s="95">
        <f>+K3</f>
        <v>0</v>
      </c>
      <c r="L147" s="95">
        <f>+L3</f>
        <v>0</v>
      </c>
      <c r="M147" s="95"/>
      <c r="N147" s="95"/>
      <c r="O147" s="98">
        <f t="shared" si="24"/>
        <v>0</v>
      </c>
      <c r="P147" s="99">
        <f>+VLOOKUP(B147,'[158]m codes'!$A:$B,2,0)</f>
        <v>1200000450</v>
      </c>
      <c r="Q147" s="100">
        <f t="shared" si="25"/>
        <v>0</v>
      </c>
      <c r="R147" s="99"/>
    </row>
    <row r="148" spans="1:18" s="102" customFormat="1" ht="26.25" hidden="1" customHeight="1" x14ac:dyDescent="0.2">
      <c r="A148" s="92">
        <f t="shared" si="26"/>
        <v>16</v>
      </c>
      <c r="B148" s="93" t="s">
        <v>366</v>
      </c>
      <c r="C148" s="94" t="s">
        <v>242</v>
      </c>
      <c r="D148" s="95"/>
      <c r="E148" s="95"/>
      <c r="F148" s="95"/>
      <c r="G148" s="96"/>
      <c r="H148" s="95"/>
      <c r="I148" s="97"/>
      <c r="J148" s="95"/>
      <c r="K148" s="95">
        <f>+K3</f>
        <v>0</v>
      </c>
      <c r="L148" s="95">
        <f>+L3</f>
        <v>0</v>
      </c>
      <c r="M148" s="95"/>
      <c r="N148" s="95"/>
      <c r="O148" s="98">
        <f t="shared" si="24"/>
        <v>0</v>
      </c>
      <c r="P148" s="99">
        <f>+VLOOKUP(B148,'[158]m codes'!$A:$B,2,0)</f>
        <v>1200000451</v>
      </c>
      <c r="Q148" s="100">
        <f t="shared" si="25"/>
        <v>0</v>
      </c>
      <c r="R148" s="99"/>
    </row>
    <row r="149" spans="1:18" s="102" customFormat="1" ht="26.25" hidden="1" customHeight="1" x14ac:dyDescent="0.2">
      <c r="A149" s="92">
        <f t="shared" si="26"/>
        <v>17</v>
      </c>
      <c r="B149" s="93" t="s">
        <v>367</v>
      </c>
      <c r="C149" s="94" t="s">
        <v>242</v>
      </c>
      <c r="D149" s="95"/>
      <c r="E149" s="95"/>
      <c r="F149" s="95"/>
      <c r="G149" s="96"/>
      <c r="H149" s="95"/>
      <c r="I149" s="97"/>
      <c r="J149" s="95"/>
      <c r="K149" s="95">
        <f>+K3</f>
        <v>0</v>
      </c>
      <c r="L149" s="95">
        <f>+L3</f>
        <v>0</v>
      </c>
      <c r="M149" s="95"/>
      <c r="N149" s="95"/>
      <c r="O149" s="98">
        <f t="shared" si="24"/>
        <v>0</v>
      </c>
      <c r="P149" s="99">
        <f>+VLOOKUP(B149,'[158]m codes'!$A:$B,2,0)</f>
        <v>1200000448</v>
      </c>
      <c r="Q149" s="100">
        <f t="shared" si="25"/>
        <v>0</v>
      </c>
      <c r="R149" s="99"/>
    </row>
    <row r="150" spans="1:18" s="102" customFormat="1" ht="26.25" hidden="1" customHeight="1" x14ac:dyDescent="0.2">
      <c r="A150" s="92">
        <f t="shared" si="26"/>
        <v>18</v>
      </c>
      <c r="B150" s="93" t="s">
        <v>368</v>
      </c>
      <c r="C150" s="94" t="s">
        <v>242</v>
      </c>
      <c r="D150" s="95"/>
      <c r="E150" s="95"/>
      <c r="F150" s="95"/>
      <c r="G150" s="96"/>
      <c r="H150" s="95"/>
      <c r="I150" s="97">
        <v>4474</v>
      </c>
      <c r="J150" s="95"/>
      <c r="K150" s="95">
        <f>+K3</f>
        <v>0</v>
      </c>
      <c r="L150" s="95">
        <f>+L3</f>
        <v>0</v>
      </c>
      <c r="M150" s="95"/>
      <c r="N150" s="95"/>
      <c r="O150" s="98">
        <f t="shared" si="24"/>
        <v>0</v>
      </c>
      <c r="P150" s="99">
        <f>+VLOOKUP(B150,'[158]m codes'!$A:$B,2,0)</f>
        <v>1200000417</v>
      </c>
      <c r="Q150" s="100">
        <f t="shared" si="25"/>
        <v>0</v>
      </c>
      <c r="R150" s="99"/>
    </row>
    <row r="151" spans="1:18" s="102" customFormat="1" ht="26.25" hidden="1" customHeight="1" x14ac:dyDescent="0.2">
      <c r="A151" s="92">
        <f t="shared" si="26"/>
        <v>19</v>
      </c>
      <c r="B151" s="93" t="s">
        <v>369</v>
      </c>
      <c r="C151" s="94" t="s">
        <v>242</v>
      </c>
      <c r="D151" s="95"/>
      <c r="E151" s="95"/>
      <c r="F151" s="95"/>
      <c r="G151" s="96"/>
      <c r="H151" s="95"/>
      <c r="I151" s="97"/>
      <c r="J151" s="95"/>
      <c r="K151" s="95">
        <f>+K3</f>
        <v>0</v>
      </c>
      <c r="L151" s="95">
        <f>+L3</f>
        <v>0</v>
      </c>
      <c r="M151" s="95"/>
      <c r="N151" s="95"/>
      <c r="O151" s="98">
        <f t="shared" si="24"/>
        <v>0</v>
      </c>
      <c r="P151" s="99">
        <f>+VLOOKUP(B151,'[158]m codes'!$A:$B,2,0)</f>
        <v>1200000414</v>
      </c>
      <c r="Q151" s="100">
        <f t="shared" si="25"/>
        <v>0</v>
      </c>
      <c r="R151" s="99"/>
    </row>
    <row r="152" spans="1:18" s="102" customFormat="1" ht="26.25" hidden="1" customHeight="1" x14ac:dyDescent="0.2">
      <c r="A152" s="92">
        <f t="shared" si="26"/>
        <v>20</v>
      </c>
      <c r="B152" s="93" t="s">
        <v>370</v>
      </c>
      <c r="C152" s="94" t="s">
        <v>242</v>
      </c>
      <c r="D152" s="95"/>
      <c r="E152" s="95"/>
      <c r="F152" s="95"/>
      <c r="G152" s="96"/>
      <c r="H152" s="95"/>
      <c r="I152" s="97"/>
      <c r="J152" s="95"/>
      <c r="K152" s="95"/>
      <c r="L152" s="95"/>
      <c r="M152" s="95"/>
      <c r="N152" s="95"/>
      <c r="O152" s="98">
        <f t="shared" si="24"/>
        <v>0</v>
      </c>
      <c r="P152" s="99">
        <f>+VLOOKUP(B152,'[158]m codes'!$A:$B,2,0)</f>
        <v>1200000415</v>
      </c>
      <c r="Q152" s="100">
        <f t="shared" si="25"/>
        <v>0</v>
      </c>
      <c r="R152" s="99"/>
    </row>
    <row r="153" spans="1:18" s="102" customFormat="1" ht="26.25" hidden="1" customHeight="1" x14ac:dyDescent="0.2">
      <c r="A153" s="92">
        <f t="shared" si="26"/>
        <v>21</v>
      </c>
      <c r="B153" s="93" t="s">
        <v>371</v>
      </c>
      <c r="C153" s="94" t="s">
        <v>242</v>
      </c>
      <c r="D153" s="95"/>
      <c r="E153" s="95"/>
      <c r="F153" s="95"/>
      <c r="G153" s="96">
        <f t="shared" ref="G153" si="27">+E153-F153</f>
        <v>0</v>
      </c>
      <c r="H153" s="95">
        <f t="shared" ref="H153:H154" si="28">D153-E153</f>
        <v>0</v>
      </c>
      <c r="I153" s="97"/>
      <c r="J153" s="95"/>
      <c r="K153" s="95"/>
      <c r="L153" s="95"/>
      <c r="M153" s="95"/>
      <c r="N153" s="95"/>
      <c r="O153" s="98">
        <f t="shared" si="24"/>
        <v>0</v>
      </c>
      <c r="P153" s="99">
        <f>+VLOOKUP(B153,'[158]m codes'!$A:$B,2,0)</f>
        <v>200001364</v>
      </c>
      <c r="Q153" s="100">
        <f t="shared" si="25"/>
        <v>0</v>
      </c>
      <c r="R153" s="99"/>
    </row>
    <row r="154" spans="1:18" s="102" customFormat="1" ht="26.25" hidden="1" customHeight="1" x14ac:dyDescent="0.2">
      <c r="A154" s="137">
        <f t="shared" si="26"/>
        <v>22</v>
      </c>
      <c r="B154" s="138"/>
      <c r="C154" s="95"/>
      <c r="D154" s="95"/>
      <c r="E154" s="95"/>
      <c r="F154" s="95"/>
      <c r="G154" s="96"/>
      <c r="H154" s="95">
        <f t="shared" si="28"/>
        <v>0</v>
      </c>
      <c r="I154" s="97"/>
      <c r="J154" s="95"/>
      <c r="K154" s="95"/>
      <c r="L154" s="95"/>
      <c r="M154" s="95"/>
      <c r="N154" s="95"/>
      <c r="O154" s="98">
        <f t="shared" si="24"/>
        <v>0</v>
      </c>
      <c r="P154" s="99" t="e">
        <f>+VLOOKUP(B154,'[158]m codes'!$A:$B,2,0)</f>
        <v>#N/A</v>
      </c>
      <c r="Q154" s="100">
        <f t="shared" si="25"/>
        <v>0</v>
      </c>
      <c r="R154" s="99"/>
    </row>
    <row r="155" spans="1:18" s="111" customFormat="1" ht="26.25" hidden="1" customHeight="1" x14ac:dyDescent="0.25">
      <c r="A155" s="139"/>
      <c r="B155" s="108" t="s">
        <v>294</v>
      </c>
      <c r="C155" s="108"/>
      <c r="D155" s="105"/>
      <c r="E155" s="105"/>
      <c r="F155" s="105"/>
      <c r="G155" s="106"/>
      <c r="H155" s="105"/>
      <c r="I155" s="107"/>
      <c r="J155" s="108"/>
      <c r="K155" s="108"/>
      <c r="L155" s="108"/>
      <c r="M155" s="108"/>
      <c r="N155" s="108"/>
      <c r="O155" s="104"/>
      <c r="P155" s="109"/>
      <c r="Q155" s="110"/>
      <c r="R155" s="109"/>
    </row>
    <row r="156" spans="1:18" x14ac:dyDescent="0.25">
      <c r="A156" s="140"/>
      <c r="B156" s="141"/>
      <c r="C156" s="141"/>
      <c r="D156" s="140"/>
      <c r="E156" s="140"/>
      <c r="F156" s="140"/>
      <c r="G156" s="140"/>
      <c r="H156" s="140"/>
      <c r="I156" s="142"/>
      <c r="J156" s="141"/>
      <c r="K156" s="143"/>
      <c r="L156" s="144"/>
      <c r="M156" s="144"/>
      <c r="N156" s="145"/>
      <c r="O156" s="141"/>
      <c r="Q156" s="146"/>
    </row>
    <row r="157" spans="1:18" x14ac:dyDescent="0.25">
      <c r="A157" s="140"/>
      <c r="B157" s="141"/>
      <c r="C157" s="141"/>
      <c r="D157" s="140"/>
      <c r="E157" s="140"/>
      <c r="F157" s="140"/>
      <c r="G157" s="140"/>
      <c r="H157" s="140"/>
      <c r="I157" s="142"/>
      <c r="J157" s="141"/>
      <c r="K157" s="143"/>
      <c r="L157" s="144"/>
      <c r="M157" s="144"/>
      <c r="N157" s="145"/>
      <c r="O157" s="141"/>
      <c r="Q157" s="146"/>
    </row>
    <row r="158" spans="1:18" x14ac:dyDescent="0.25">
      <c r="A158" s="140"/>
      <c r="B158" s="141"/>
      <c r="C158" s="141"/>
      <c r="D158" s="140"/>
      <c r="E158" s="140"/>
      <c r="F158" s="140"/>
      <c r="G158" s="140"/>
      <c r="H158" s="140"/>
      <c r="I158" s="142"/>
      <c r="J158" s="141"/>
      <c r="K158" s="143"/>
      <c r="L158" s="144"/>
      <c r="M158" s="144"/>
      <c r="N158" s="145"/>
      <c r="O158" s="141"/>
      <c r="Q158" s="146"/>
    </row>
    <row r="159" spans="1:18" s="151" customFormat="1" ht="14.25" x14ac:dyDescent="0.25">
      <c r="A159" s="269" t="s">
        <v>372</v>
      </c>
      <c r="B159" s="269"/>
      <c r="C159" s="269"/>
      <c r="D159" s="269"/>
      <c r="E159" s="269"/>
      <c r="F159" s="269"/>
      <c r="G159" s="269"/>
      <c r="H159" s="269"/>
      <c r="I159" s="269"/>
      <c r="J159" s="269"/>
      <c r="K159" s="147"/>
      <c r="L159" s="148"/>
      <c r="M159" s="148"/>
      <c r="N159" s="149"/>
      <c r="O159" s="150"/>
      <c r="Q159" s="152"/>
    </row>
    <row r="162" spans="2:17" x14ac:dyDescent="0.25">
      <c r="B162" s="153"/>
      <c r="D162"/>
      <c r="E162"/>
      <c r="F162"/>
      <c r="G162"/>
      <c r="H162"/>
      <c r="I162"/>
      <c r="K162"/>
      <c r="L162"/>
      <c r="M162"/>
      <c r="N162"/>
      <c r="O162"/>
      <c r="Q162"/>
    </row>
    <row r="163" spans="2:17" ht="15.75" x14ac:dyDescent="0.25">
      <c r="B163" s="154" t="s">
        <v>373</v>
      </c>
      <c r="D163"/>
      <c r="E163"/>
      <c r="F163"/>
      <c r="G163"/>
      <c r="H163"/>
      <c r="I163"/>
      <c r="K163"/>
      <c r="L163"/>
      <c r="M163"/>
      <c r="N163"/>
      <c r="O163"/>
      <c r="Q163"/>
    </row>
    <row r="164" spans="2:17" x14ac:dyDescent="0.25">
      <c r="B164" s="153"/>
      <c r="D164"/>
      <c r="E164"/>
      <c r="F164"/>
      <c r="G164"/>
      <c r="H164"/>
      <c r="I164"/>
      <c r="K164"/>
      <c r="L164"/>
      <c r="M164"/>
      <c r="N164"/>
      <c r="O164"/>
      <c r="Q164"/>
    </row>
    <row r="165" spans="2:17" x14ac:dyDescent="0.25">
      <c r="B165" s="153"/>
      <c r="D165"/>
      <c r="E165"/>
      <c r="F165"/>
      <c r="G165"/>
      <c r="H165"/>
      <c r="I165"/>
      <c r="K165"/>
      <c r="L165"/>
      <c r="M165"/>
      <c r="N165"/>
      <c r="O165"/>
      <c r="Q165"/>
    </row>
    <row r="166" spans="2:17" x14ac:dyDescent="0.25">
      <c r="B166" s="153"/>
      <c r="D166"/>
      <c r="E166"/>
      <c r="F166"/>
      <c r="G166"/>
      <c r="H166"/>
      <c r="I166"/>
      <c r="K166"/>
      <c r="L166"/>
      <c r="M166"/>
      <c r="N166"/>
      <c r="O166"/>
      <c r="Q166"/>
    </row>
    <row r="167" spans="2:17" x14ac:dyDescent="0.25">
      <c r="B167" s="153"/>
      <c r="D167"/>
      <c r="E167"/>
      <c r="F167"/>
      <c r="G167"/>
      <c r="H167"/>
      <c r="I167"/>
      <c r="K167"/>
      <c r="L167"/>
      <c r="M167"/>
      <c r="N167"/>
      <c r="O167"/>
      <c r="Q167"/>
    </row>
    <row r="168" spans="2:17" x14ac:dyDescent="0.25">
      <c r="B168" s="153"/>
      <c r="D168"/>
      <c r="E168"/>
      <c r="F168"/>
      <c r="G168"/>
      <c r="H168"/>
      <c r="I168"/>
      <c r="K168"/>
      <c r="L168"/>
      <c r="M168"/>
      <c r="N168"/>
      <c r="O168"/>
      <c r="Q168"/>
    </row>
    <row r="169" spans="2:17" x14ac:dyDescent="0.25">
      <c r="B169" s="153"/>
      <c r="D169"/>
      <c r="E169"/>
      <c r="F169"/>
      <c r="G169"/>
      <c r="H169"/>
      <c r="I169"/>
      <c r="K169"/>
      <c r="L169"/>
      <c r="M169"/>
      <c r="N169"/>
      <c r="O169"/>
      <c r="Q169"/>
    </row>
    <row r="170" spans="2:17" x14ac:dyDescent="0.25">
      <c r="B170" s="153"/>
      <c r="D170"/>
      <c r="E170"/>
      <c r="F170"/>
      <c r="G170"/>
      <c r="H170"/>
      <c r="I170"/>
      <c r="K170"/>
      <c r="L170"/>
      <c r="M170"/>
      <c r="N170"/>
      <c r="O170"/>
      <c r="Q170"/>
    </row>
    <row r="171" spans="2:17" x14ac:dyDescent="0.25">
      <c r="B171" s="153"/>
      <c r="D171"/>
      <c r="E171"/>
      <c r="F171"/>
      <c r="G171"/>
      <c r="H171"/>
      <c r="I171"/>
      <c r="K171"/>
      <c r="L171"/>
      <c r="M171"/>
      <c r="N171"/>
      <c r="O171"/>
      <c r="Q171"/>
    </row>
    <row r="172" spans="2:17" x14ac:dyDescent="0.25">
      <c r="B172" s="153"/>
      <c r="D172"/>
      <c r="E172"/>
      <c r="F172"/>
      <c r="G172"/>
      <c r="H172"/>
      <c r="I172"/>
      <c r="K172"/>
      <c r="L172"/>
      <c r="M172"/>
      <c r="N172"/>
      <c r="O172"/>
      <c r="Q172"/>
    </row>
    <row r="173" spans="2:17" x14ac:dyDescent="0.25">
      <c r="B173" s="153"/>
      <c r="D173"/>
      <c r="E173"/>
      <c r="F173"/>
      <c r="G173"/>
      <c r="H173"/>
      <c r="I173"/>
      <c r="K173"/>
      <c r="L173"/>
      <c r="M173"/>
      <c r="N173"/>
      <c r="O173"/>
      <c r="Q173"/>
    </row>
    <row r="174" spans="2:17" x14ac:dyDescent="0.25">
      <c r="B174" s="153"/>
      <c r="D174"/>
      <c r="E174"/>
      <c r="F174"/>
      <c r="G174"/>
      <c r="H174"/>
      <c r="I174"/>
      <c r="K174"/>
      <c r="L174"/>
      <c r="M174"/>
      <c r="N174"/>
      <c r="O174"/>
      <c r="Q174"/>
    </row>
    <row r="175" spans="2:17" x14ac:dyDescent="0.25">
      <c r="B175" s="153"/>
      <c r="D175"/>
      <c r="E175"/>
      <c r="F175"/>
      <c r="G175"/>
      <c r="H175"/>
      <c r="I175"/>
      <c r="K175"/>
      <c r="L175"/>
      <c r="M175"/>
      <c r="N175"/>
      <c r="O175"/>
      <c r="Q175"/>
    </row>
    <row r="176" spans="2:17" x14ac:dyDescent="0.25">
      <c r="B176" s="153"/>
      <c r="D176"/>
      <c r="E176"/>
      <c r="F176"/>
      <c r="G176"/>
      <c r="H176"/>
      <c r="I176"/>
      <c r="K176"/>
      <c r="L176"/>
      <c r="M176"/>
      <c r="N176"/>
      <c r="O176"/>
      <c r="Q176"/>
    </row>
    <row r="177" spans="2:17" x14ac:dyDescent="0.25">
      <c r="B177" s="153"/>
      <c r="D177"/>
      <c r="E177"/>
      <c r="F177"/>
      <c r="G177"/>
      <c r="H177"/>
      <c r="I177"/>
      <c r="K177"/>
      <c r="L177"/>
      <c r="M177"/>
      <c r="N177"/>
      <c r="O177"/>
      <c r="Q177"/>
    </row>
    <row r="178" spans="2:17" x14ac:dyDescent="0.25">
      <c r="B178" s="153"/>
      <c r="D178"/>
      <c r="E178"/>
      <c r="F178"/>
      <c r="G178"/>
      <c r="H178"/>
      <c r="I178"/>
      <c r="K178"/>
      <c r="L178"/>
      <c r="M178"/>
      <c r="N178"/>
      <c r="O178"/>
      <c r="Q178"/>
    </row>
    <row r="179" spans="2:17" x14ac:dyDescent="0.25">
      <c r="B179" s="153"/>
      <c r="D179"/>
      <c r="E179"/>
      <c r="F179"/>
      <c r="G179"/>
      <c r="H179"/>
      <c r="I179"/>
      <c r="K179"/>
      <c r="L179"/>
      <c r="M179"/>
      <c r="N179"/>
      <c r="O179"/>
      <c r="Q179"/>
    </row>
    <row r="180" spans="2:17" x14ac:dyDescent="0.25">
      <c r="B180" s="153"/>
      <c r="D180"/>
      <c r="E180"/>
      <c r="F180"/>
      <c r="G180"/>
      <c r="H180"/>
      <c r="I180"/>
      <c r="K180"/>
      <c r="L180"/>
      <c r="M180"/>
      <c r="N180"/>
      <c r="O180"/>
      <c r="Q180"/>
    </row>
    <row r="181" spans="2:17" x14ac:dyDescent="0.25">
      <c r="B181" s="153"/>
      <c r="D181"/>
      <c r="E181"/>
      <c r="F181"/>
      <c r="G181"/>
      <c r="H181"/>
      <c r="I181"/>
      <c r="K181"/>
      <c r="L181"/>
      <c r="M181"/>
      <c r="N181"/>
      <c r="O181"/>
      <c r="Q181"/>
    </row>
    <row r="182" spans="2:17" x14ac:dyDescent="0.25">
      <c r="B182" s="153"/>
      <c r="D182"/>
      <c r="E182"/>
      <c r="F182"/>
      <c r="G182"/>
      <c r="H182"/>
      <c r="I182"/>
      <c r="K182"/>
      <c r="L182"/>
      <c r="M182"/>
      <c r="N182"/>
      <c r="O182"/>
      <c r="Q182"/>
    </row>
    <row r="183" spans="2:17" x14ac:dyDescent="0.25">
      <c r="B183" s="153"/>
      <c r="D183"/>
      <c r="E183"/>
      <c r="F183"/>
      <c r="G183"/>
      <c r="H183"/>
      <c r="I183"/>
      <c r="K183"/>
      <c r="L183"/>
      <c r="M183"/>
      <c r="N183"/>
      <c r="O183"/>
      <c r="Q183"/>
    </row>
    <row r="184" spans="2:17" x14ac:dyDescent="0.25">
      <c r="B184" s="153"/>
      <c r="D184"/>
      <c r="E184"/>
      <c r="F184"/>
      <c r="G184"/>
      <c r="H184"/>
      <c r="I184"/>
      <c r="K184"/>
      <c r="L184"/>
      <c r="M184"/>
      <c r="N184"/>
      <c r="O184"/>
      <c r="Q184"/>
    </row>
    <row r="185" spans="2:17" x14ac:dyDescent="0.25">
      <c r="B185" s="153"/>
      <c r="D185"/>
      <c r="E185"/>
      <c r="F185"/>
      <c r="G185"/>
      <c r="H185"/>
      <c r="I185"/>
      <c r="K185"/>
      <c r="L185"/>
      <c r="M185"/>
      <c r="N185"/>
      <c r="O185"/>
      <c r="Q185"/>
    </row>
    <row r="186" spans="2:17" x14ac:dyDescent="0.25">
      <c r="B186" s="153"/>
      <c r="D186"/>
      <c r="E186"/>
      <c r="F186"/>
      <c r="G186"/>
      <c r="H186"/>
      <c r="I186"/>
      <c r="K186"/>
      <c r="L186"/>
      <c r="M186"/>
      <c r="N186"/>
      <c r="O186"/>
      <c r="Q186"/>
    </row>
    <row r="187" spans="2:17" x14ac:dyDescent="0.25">
      <c r="B187" s="153"/>
      <c r="D187"/>
      <c r="E187"/>
      <c r="F187"/>
      <c r="G187"/>
      <c r="H187"/>
      <c r="I187"/>
      <c r="K187"/>
      <c r="L187"/>
      <c r="M187"/>
      <c r="N187"/>
      <c r="O187"/>
      <c r="Q187"/>
    </row>
    <row r="188" spans="2:17" x14ac:dyDescent="0.25">
      <c r="B188" s="153"/>
      <c r="D188"/>
      <c r="E188"/>
      <c r="F188"/>
      <c r="G188"/>
      <c r="H188"/>
      <c r="I188"/>
      <c r="K188"/>
      <c r="L188"/>
      <c r="M188"/>
      <c r="N188"/>
      <c r="O188"/>
      <c r="Q188"/>
    </row>
    <row r="189" spans="2:17" x14ac:dyDescent="0.25">
      <c r="B189" s="153"/>
      <c r="D189"/>
      <c r="E189"/>
      <c r="F189"/>
      <c r="G189"/>
      <c r="H189"/>
      <c r="I189"/>
      <c r="K189"/>
      <c r="L189"/>
      <c r="M189"/>
      <c r="N189"/>
      <c r="O189"/>
      <c r="Q189"/>
    </row>
    <row r="190" spans="2:17" x14ac:dyDescent="0.25">
      <c r="B190" s="153"/>
      <c r="D190"/>
      <c r="E190"/>
      <c r="F190"/>
      <c r="G190"/>
      <c r="H190"/>
      <c r="I190"/>
      <c r="K190"/>
      <c r="L190"/>
      <c r="M190"/>
      <c r="N190"/>
      <c r="O190"/>
      <c r="Q190"/>
    </row>
    <row r="191" spans="2:17" x14ac:dyDescent="0.25">
      <c r="B191" s="153"/>
      <c r="D191"/>
      <c r="E191"/>
      <c r="F191"/>
      <c r="G191"/>
      <c r="H191"/>
      <c r="I191"/>
      <c r="K191"/>
      <c r="L191"/>
      <c r="M191"/>
      <c r="N191"/>
      <c r="O191"/>
      <c r="Q191"/>
    </row>
    <row r="192" spans="2:17" x14ac:dyDescent="0.25">
      <c r="B192" s="153"/>
      <c r="D192"/>
      <c r="E192"/>
      <c r="F192"/>
      <c r="G192"/>
      <c r="H192"/>
      <c r="I192"/>
      <c r="K192"/>
      <c r="L192"/>
      <c r="M192"/>
      <c r="N192"/>
      <c r="O192"/>
      <c r="Q192"/>
    </row>
    <row r="193" spans="2:17" x14ac:dyDescent="0.25">
      <c r="B193" s="153"/>
      <c r="D193"/>
      <c r="E193"/>
      <c r="F193"/>
      <c r="G193"/>
      <c r="H193"/>
      <c r="I193"/>
      <c r="K193"/>
      <c r="L193"/>
      <c r="M193"/>
      <c r="N193"/>
      <c r="O193"/>
      <c r="Q193"/>
    </row>
    <row r="194" spans="2:17" x14ac:dyDescent="0.25">
      <c r="B194" s="153"/>
      <c r="D194"/>
      <c r="E194"/>
      <c r="F194"/>
      <c r="G194"/>
      <c r="H194"/>
      <c r="I194"/>
      <c r="K194"/>
      <c r="L194"/>
      <c r="M194"/>
      <c r="N194"/>
      <c r="O194"/>
      <c r="Q194"/>
    </row>
    <row r="195" spans="2:17" x14ac:dyDescent="0.25">
      <c r="B195" s="153"/>
      <c r="D195"/>
      <c r="E195"/>
      <c r="F195"/>
      <c r="G195"/>
      <c r="H195"/>
      <c r="I195"/>
      <c r="K195"/>
      <c r="L195"/>
      <c r="M195"/>
      <c r="N195"/>
      <c r="O195"/>
      <c r="Q195"/>
    </row>
    <row r="196" spans="2:17" x14ac:dyDescent="0.25">
      <c r="B196" s="153"/>
      <c r="D196"/>
      <c r="E196"/>
      <c r="F196"/>
      <c r="G196"/>
      <c r="H196"/>
      <c r="I196"/>
      <c r="K196"/>
      <c r="L196"/>
      <c r="M196"/>
      <c r="N196"/>
      <c r="O196"/>
      <c r="Q196"/>
    </row>
    <row r="197" spans="2:17" x14ac:dyDescent="0.25">
      <c r="B197" s="153"/>
      <c r="D197"/>
      <c r="E197"/>
      <c r="F197"/>
      <c r="G197"/>
      <c r="H197"/>
      <c r="I197"/>
      <c r="K197"/>
      <c r="L197"/>
      <c r="M197"/>
      <c r="N197"/>
      <c r="O197"/>
      <c r="Q197"/>
    </row>
    <row r="198" spans="2:17" x14ac:dyDescent="0.25">
      <c r="B198" s="153"/>
      <c r="D198"/>
      <c r="E198"/>
      <c r="F198"/>
      <c r="G198"/>
      <c r="H198"/>
      <c r="I198"/>
      <c r="K198"/>
      <c r="L198"/>
      <c r="M198"/>
      <c r="N198"/>
      <c r="O198"/>
      <c r="Q198"/>
    </row>
    <row r="199" spans="2:17" x14ac:dyDescent="0.25">
      <c r="B199" s="153"/>
      <c r="D199"/>
      <c r="E199"/>
      <c r="F199"/>
      <c r="G199"/>
      <c r="H199"/>
      <c r="I199"/>
      <c r="K199"/>
      <c r="L199"/>
      <c r="M199"/>
      <c r="N199"/>
      <c r="O199"/>
      <c r="Q199"/>
    </row>
    <row r="200" spans="2:17" x14ac:dyDescent="0.25">
      <c r="B200" s="153"/>
      <c r="D200"/>
      <c r="E200"/>
      <c r="F200"/>
      <c r="G200"/>
      <c r="H200"/>
      <c r="I200"/>
      <c r="K200"/>
      <c r="L200"/>
      <c r="M200"/>
      <c r="N200"/>
      <c r="O200"/>
      <c r="Q200"/>
    </row>
    <row r="201" spans="2:17" x14ac:dyDescent="0.25">
      <c r="B201" s="153"/>
      <c r="D201"/>
      <c r="E201"/>
      <c r="F201"/>
      <c r="G201"/>
      <c r="H201"/>
      <c r="I201"/>
      <c r="K201"/>
      <c r="L201"/>
      <c r="M201"/>
      <c r="N201"/>
      <c r="O201"/>
      <c r="Q201"/>
    </row>
    <row r="202" spans="2:17" x14ac:dyDescent="0.25">
      <c r="B202" s="153"/>
      <c r="D202"/>
      <c r="E202"/>
      <c r="F202"/>
      <c r="G202"/>
      <c r="H202"/>
      <c r="I202"/>
      <c r="K202"/>
      <c r="L202"/>
      <c r="M202"/>
      <c r="N202"/>
      <c r="O202"/>
      <c r="Q202"/>
    </row>
    <row r="203" spans="2:17" x14ac:dyDescent="0.25">
      <c r="B203" s="153"/>
      <c r="D203"/>
      <c r="E203"/>
      <c r="F203"/>
      <c r="G203"/>
      <c r="H203"/>
      <c r="I203"/>
      <c r="K203"/>
      <c r="L203"/>
      <c r="M203"/>
      <c r="N203"/>
      <c r="O203"/>
      <c r="Q203"/>
    </row>
  </sheetData>
  <mergeCells count="16">
    <mergeCell ref="K6:O6"/>
    <mergeCell ref="R6:R7"/>
    <mergeCell ref="S9:S11"/>
    <mergeCell ref="S4:S7"/>
    <mergeCell ref="A159:J159"/>
    <mergeCell ref="A6:A7"/>
    <mergeCell ref="B6:B7"/>
    <mergeCell ref="C6:C7"/>
    <mergeCell ref="E6:G6"/>
    <mergeCell ref="H6:H7"/>
    <mergeCell ref="J6:J7"/>
    <mergeCell ref="A1:J1"/>
    <mergeCell ref="A2:J2"/>
    <mergeCell ref="A3:J3"/>
    <mergeCell ref="G4:J4"/>
    <mergeCell ref="G5:J5"/>
  </mergeCells>
  <conditionalFormatting sqref="C59:F64 C154:G154 H1:I3 I10:I13 I153:I154 H6:I9 C153:F153 H10:H18">
    <cfRule type="cellIs" dxfId="45" priority="44" operator="lessThan">
      <formula>0</formula>
    </cfRule>
  </conditionalFormatting>
  <conditionalFormatting sqref="C14:E16 C18:F18 I18 I14:I16">
    <cfRule type="cellIs" dxfId="44" priority="41" operator="lessThan">
      <formula>0</formula>
    </cfRule>
  </conditionalFormatting>
  <conditionalFormatting sqref="C22:F29 I22:I29">
    <cfRule type="cellIs" dxfId="43" priority="40" operator="lessThan">
      <formula>0</formula>
    </cfRule>
  </conditionalFormatting>
  <conditionalFormatting sqref="C32:F58 I32:I58">
    <cfRule type="cellIs" dxfId="42" priority="39" operator="lessThan">
      <formula>0</formula>
    </cfRule>
  </conditionalFormatting>
  <conditionalFormatting sqref="C67:F74 I67:I74">
    <cfRule type="cellIs" dxfId="41" priority="38" operator="lessThan">
      <formula>0</formula>
    </cfRule>
  </conditionalFormatting>
  <conditionalFormatting sqref="C77:F104 I77:I104">
    <cfRule type="cellIs" dxfId="40" priority="37" operator="lessThan">
      <formula>0</formula>
    </cfRule>
  </conditionalFormatting>
  <conditionalFormatting sqref="C107:F114 I107:I114">
    <cfRule type="cellIs" dxfId="39" priority="36" operator="lessThan">
      <formula>0</formula>
    </cfRule>
  </conditionalFormatting>
  <conditionalFormatting sqref="C117:F123 I117:I123">
    <cfRule type="cellIs" dxfId="38" priority="34" operator="lessThan">
      <formula>0</formula>
    </cfRule>
  </conditionalFormatting>
  <conditionalFormatting sqref="C126:F130 I126:I130">
    <cfRule type="cellIs" dxfId="37" priority="35" operator="lessThan">
      <formula>0</formula>
    </cfRule>
  </conditionalFormatting>
  <conditionalFormatting sqref="C133:F151 I133:I151">
    <cfRule type="cellIs" dxfId="36" priority="33" operator="lessThan">
      <formula>0</formula>
    </cfRule>
  </conditionalFormatting>
  <conditionalFormatting sqref="H20:I21 I59:I65 H66:I66 H75:I76 I105 H106:I106 I115 H116:I116 H125:I125 I131 I19 C9:E13 G9:H9 G10:G16 H10:H18">
    <cfRule type="cellIs" dxfId="35" priority="46" operator="lessThan">
      <formula>0</formula>
    </cfRule>
  </conditionalFormatting>
  <conditionalFormatting sqref="H31:I31 I30">
    <cfRule type="cellIs" dxfId="34" priority="45" operator="lessThan">
      <formula>0</formula>
    </cfRule>
  </conditionalFormatting>
  <conditionalFormatting sqref="H155:I1048576">
    <cfRule type="cellIs" dxfId="33" priority="42" operator="lessThan">
      <formula>0</formula>
    </cfRule>
  </conditionalFormatting>
  <conditionalFormatting sqref="I124">
    <cfRule type="cellIs" dxfId="32" priority="43" operator="lessThan">
      <formula>0</formula>
    </cfRule>
  </conditionalFormatting>
  <conditionalFormatting sqref="C152:F152 I152">
    <cfRule type="cellIs" dxfId="31" priority="32" operator="lessThan">
      <formula>0</formula>
    </cfRule>
  </conditionalFormatting>
  <conditionalFormatting sqref="C17:F17 I17">
    <cfRule type="cellIs" dxfId="30" priority="31" operator="lessThan">
      <formula>0</formula>
    </cfRule>
  </conditionalFormatting>
  <conditionalFormatting sqref="K3:K5">
    <cfRule type="cellIs" dxfId="29" priority="30" operator="lessThan">
      <formula>0</formula>
    </cfRule>
  </conditionalFormatting>
  <conditionalFormatting sqref="H22:H29">
    <cfRule type="cellIs" dxfId="28" priority="28" operator="lessThan">
      <formula>0</formula>
    </cfRule>
  </conditionalFormatting>
  <conditionalFormatting sqref="H22:H29">
    <cfRule type="cellIs" dxfId="27" priority="29" operator="lessThan">
      <formula>0</formula>
    </cfRule>
  </conditionalFormatting>
  <conditionalFormatting sqref="H32:H64">
    <cfRule type="cellIs" dxfId="26" priority="26" operator="lessThan">
      <formula>0</formula>
    </cfRule>
  </conditionalFormatting>
  <conditionalFormatting sqref="H32:H64">
    <cfRule type="cellIs" dxfId="25" priority="27" operator="lessThan">
      <formula>0</formula>
    </cfRule>
  </conditionalFormatting>
  <conditionalFormatting sqref="H67:H68 H70:H74">
    <cfRule type="cellIs" dxfId="24" priority="24" operator="lessThan">
      <formula>0</formula>
    </cfRule>
  </conditionalFormatting>
  <conditionalFormatting sqref="H67:H68 H70:H74">
    <cfRule type="cellIs" dxfId="23" priority="25" operator="lessThan">
      <formula>0</formula>
    </cfRule>
  </conditionalFormatting>
  <conditionalFormatting sqref="H69">
    <cfRule type="cellIs" dxfId="22" priority="22" operator="lessThan">
      <formula>0</formula>
    </cfRule>
  </conditionalFormatting>
  <conditionalFormatting sqref="H69">
    <cfRule type="cellIs" dxfId="21" priority="23" operator="lessThan">
      <formula>0</formula>
    </cfRule>
  </conditionalFormatting>
  <conditionalFormatting sqref="H77:H104">
    <cfRule type="cellIs" dxfId="20" priority="20" operator="lessThan">
      <formula>0</formula>
    </cfRule>
  </conditionalFormatting>
  <conditionalFormatting sqref="H77:H104">
    <cfRule type="cellIs" dxfId="19" priority="21" operator="lessThan">
      <formula>0</formula>
    </cfRule>
  </conditionalFormatting>
  <conditionalFormatting sqref="H107:H114">
    <cfRule type="cellIs" dxfId="18" priority="18" operator="lessThan">
      <formula>0</formula>
    </cfRule>
  </conditionalFormatting>
  <conditionalFormatting sqref="H107:H114">
    <cfRule type="cellIs" dxfId="17" priority="19" operator="lessThan">
      <formula>0</formula>
    </cfRule>
  </conditionalFormatting>
  <conditionalFormatting sqref="H117:H123">
    <cfRule type="cellIs" dxfId="16" priority="16" operator="lessThan">
      <formula>0</formula>
    </cfRule>
  </conditionalFormatting>
  <conditionalFormatting sqref="H117:H123">
    <cfRule type="cellIs" dxfId="15" priority="17" operator="lessThan">
      <formula>0</formula>
    </cfRule>
  </conditionalFormatting>
  <conditionalFormatting sqref="H126:H130">
    <cfRule type="cellIs" dxfId="14" priority="14" operator="lessThan">
      <formula>0</formula>
    </cfRule>
  </conditionalFormatting>
  <conditionalFormatting sqref="H126:H130">
    <cfRule type="cellIs" dxfId="13" priority="15" operator="lessThan">
      <formula>0</formula>
    </cfRule>
  </conditionalFormatting>
  <conditionalFormatting sqref="H133:H154">
    <cfRule type="cellIs" dxfId="12" priority="12" operator="lessThan">
      <formula>0</formula>
    </cfRule>
  </conditionalFormatting>
  <conditionalFormatting sqref="H133:H154">
    <cfRule type="cellIs" dxfId="11" priority="13" operator="lessThan">
      <formula>0</formula>
    </cfRule>
  </conditionalFormatting>
  <conditionalFormatting sqref="G17:G18">
    <cfRule type="cellIs" dxfId="10" priority="11" operator="lessThan">
      <formula>0</formula>
    </cfRule>
  </conditionalFormatting>
  <conditionalFormatting sqref="G22:G29">
    <cfRule type="cellIs" dxfId="9" priority="10" operator="lessThan">
      <formula>0</formula>
    </cfRule>
  </conditionalFormatting>
  <conditionalFormatting sqref="G32:G64">
    <cfRule type="cellIs" dxfId="8" priority="9" operator="lessThan">
      <formula>0</formula>
    </cfRule>
  </conditionalFormatting>
  <conditionalFormatting sqref="G67:G74">
    <cfRule type="cellIs" dxfId="7" priority="8" operator="lessThan">
      <formula>0</formula>
    </cfRule>
  </conditionalFormatting>
  <conditionalFormatting sqref="G77:G104">
    <cfRule type="cellIs" dxfId="6" priority="7" operator="lessThan">
      <formula>0</formula>
    </cfRule>
  </conditionalFormatting>
  <conditionalFormatting sqref="G107:G114">
    <cfRule type="cellIs" dxfId="5" priority="6" operator="lessThan">
      <formula>0</formula>
    </cfRule>
  </conditionalFormatting>
  <conditionalFormatting sqref="G117:G123">
    <cfRule type="cellIs" dxfId="4" priority="5" operator="lessThan">
      <formula>0</formula>
    </cfRule>
  </conditionalFormatting>
  <conditionalFormatting sqref="G126:G130">
    <cfRule type="cellIs" dxfId="3" priority="4" operator="lessThan">
      <formula>0</formula>
    </cfRule>
  </conditionalFormatting>
  <conditionalFormatting sqref="G133:G153">
    <cfRule type="cellIs" dxfId="2" priority="3" operator="lessThan">
      <formula>0</formula>
    </cfRule>
  </conditionalFormatting>
  <conditionalFormatting sqref="F14:F16">
    <cfRule type="cellIs" dxfId="1" priority="1" operator="lessThan">
      <formula>0</formula>
    </cfRule>
  </conditionalFormatting>
  <conditionalFormatting sqref="F9:F13">
    <cfRule type="cellIs" dxfId="0" priority="2" operator="lessThan">
      <formula>0</formula>
    </cfRule>
  </conditionalFormatting>
  <printOptions horizontalCentered="1"/>
  <pageMargins left="0.31496062992125984" right="0.31496062992125984" top="0.35433070866141736" bottom="0.35433070866141736" header="0" footer="0"/>
  <pageSetup paperSize="9" scale="46" orientation="portrait" r:id="rId1"/>
  <rowBreaks count="2" manualBreakCount="2">
    <brk id="65" max="16" man="1"/>
    <brk id="131"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41"/>
  <sheetViews>
    <sheetView tabSelected="1" topLeftCell="B1" zoomScaleSheetLayoutView="130" workbookViewId="0">
      <selection activeCell="I5" sqref="I5"/>
    </sheetView>
  </sheetViews>
  <sheetFormatPr defaultRowHeight="15" x14ac:dyDescent="0.25"/>
  <cols>
    <col min="1" max="1" width="7.42578125" customWidth="1"/>
    <col min="2" max="2" width="6.28515625" style="26" customWidth="1"/>
    <col min="3" max="3" width="12.42578125" style="26" customWidth="1"/>
    <col min="4" max="4" width="18" style="26" bestFit="1" customWidth="1"/>
    <col min="5" max="5" width="10.42578125" style="26" customWidth="1"/>
    <col min="6" max="6" width="13.140625" style="26" customWidth="1"/>
    <col min="7" max="7" width="11.7109375" style="26" customWidth="1"/>
    <col min="8" max="8" width="28.28515625" customWidth="1"/>
    <col min="9" max="9" width="22.140625" customWidth="1"/>
    <col min="11" max="11" width="16" customWidth="1"/>
    <col min="12" max="12" width="15.42578125" customWidth="1"/>
    <col min="13" max="13" width="17.140625" customWidth="1"/>
    <col min="14" max="14" width="15.85546875" customWidth="1"/>
  </cols>
  <sheetData>
    <row r="2" spans="2:14" ht="15.75" x14ac:dyDescent="0.25">
      <c r="B2" s="233" t="s">
        <v>0</v>
      </c>
      <c r="C2" s="233"/>
      <c r="D2" s="1" t="s">
        <v>1</v>
      </c>
      <c r="E2" s="2"/>
      <c r="F2" s="2"/>
      <c r="G2" s="3"/>
      <c r="H2" s="4"/>
    </row>
    <row r="3" spans="2:14" ht="15" customHeight="1" x14ac:dyDescent="0.25">
      <c r="B3" s="233" t="s">
        <v>2</v>
      </c>
      <c r="C3" s="233"/>
      <c r="D3" s="5" t="s">
        <v>3</v>
      </c>
      <c r="E3" s="6"/>
      <c r="F3" s="6"/>
      <c r="G3" s="6"/>
      <c r="H3" s="7"/>
    </row>
    <row r="4" spans="2:14" ht="15" customHeight="1" x14ac:dyDescent="0.25">
      <c r="B4" s="234" t="s">
        <v>4</v>
      </c>
      <c r="C4" s="234"/>
      <c r="D4" s="8" t="s">
        <v>5</v>
      </c>
      <c r="E4" s="9"/>
      <c r="F4" s="9"/>
      <c r="G4" s="9"/>
      <c r="H4" s="10"/>
    </row>
    <row r="5" spans="2:14" ht="15" customHeight="1" x14ac:dyDescent="0.25">
      <c r="B5" s="279" t="s">
        <v>6</v>
      </c>
      <c r="C5" s="280"/>
      <c r="D5" s="280"/>
      <c r="E5" s="280"/>
      <c r="F5" s="280"/>
      <c r="G5" s="280"/>
      <c r="H5" s="280"/>
      <c r="K5" s="11"/>
      <c r="L5" s="11" t="s">
        <v>7</v>
      </c>
      <c r="M5" s="11" t="s">
        <v>8</v>
      </c>
      <c r="N5" s="11" t="s">
        <v>9</v>
      </c>
    </row>
    <row r="6" spans="2:14" ht="15" customHeight="1" x14ac:dyDescent="0.25">
      <c r="B6" s="12" t="s">
        <v>10</v>
      </c>
      <c r="C6" s="12" t="s">
        <v>11</v>
      </c>
      <c r="D6" s="12" t="s">
        <v>12</v>
      </c>
      <c r="E6" s="13" t="s">
        <v>13</v>
      </c>
      <c r="F6" s="13" t="s">
        <v>14</v>
      </c>
      <c r="G6" s="12" t="s">
        <v>15</v>
      </c>
      <c r="H6" s="12" t="s">
        <v>16</v>
      </c>
      <c r="K6" s="11" t="s">
        <v>17</v>
      </c>
      <c r="L6" s="14">
        <v>7800</v>
      </c>
      <c r="M6" s="14">
        <v>6395</v>
      </c>
      <c r="N6" s="15">
        <f>+L6-M6</f>
        <v>1405</v>
      </c>
    </row>
    <row r="7" spans="2:14" ht="15" customHeight="1" x14ac:dyDescent="0.25">
      <c r="B7" s="16">
        <v>1</v>
      </c>
      <c r="C7" s="17">
        <v>44841</v>
      </c>
      <c r="D7" s="16">
        <v>7800</v>
      </c>
      <c r="E7" s="16"/>
      <c r="F7" s="16"/>
      <c r="G7" s="16">
        <v>801</v>
      </c>
      <c r="H7" s="16">
        <v>7800</v>
      </c>
      <c r="K7" s="11" t="s">
        <v>18</v>
      </c>
      <c r="L7" s="14">
        <v>3000</v>
      </c>
      <c r="M7" s="14">
        <v>2482</v>
      </c>
      <c r="N7" s="15">
        <f t="shared" ref="N7:N12" si="0">+L7-M7</f>
        <v>518</v>
      </c>
    </row>
    <row r="8" spans="2:14" ht="15" customHeight="1" x14ac:dyDescent="0.25">
      <c r="B8" s="18"/>
      <c r="C8" s="19"/>
      <c r="D8" s="20"/>
      <c r="E8" s="20"/>
      <c r="F8" s="20"/>
      <c r="G8" s="20"/>
      <c r="H8" s="20"/>
      <c r="K8" s="11" t="s">
        <v>19</v>
      </c>
      <c r="L8" s="14">
        <v>2900</v>
      </c>
      <c r="M8" s="14">
        <v>2454</v>
      </c>
      <c r="N8" s="15">
        <f t="shared" si="0"/>
        <v>446</v>
      </c>
    </row>
    <row r="9" spans="2:14" ht="15" customHeight="1" x14ac:dyDescent="0.25">
      <c r="B9" s="281" t="s">
        <v>20</v>
      </c>
      <c r="C9" s="282"/>
      <c r="D9" s="282"/>
      <c r="E9" s="282"/>
      <c r="F9" s="282"/>
      <c r="G9" s="282"/>
      <c r="H9" s="282"/>
      <c r="K9" s="11" t="s">
        <v>21</v>
      </c>
      <c r="L9" s="14">
        <v>1600</v>
      </c>
      <c r="M9" s="14">
        <v>1493</v>
      </c>
      <c r="N9" s="15">
        <f t="shared" si="0"/>
        <v>107</v>
      </c>
    </row>
    <row r="10" spans="2:14" ht="15" customHeight="1" x14ac:dyDescent="0.25">
      <c r="B10" s="12" t="s">
        <v>10</v>
      </c>
      <c r="C10" s="12" t="s">
        <v>11</v>
      </c>
      <c r="D10" s="12" t="s">
        <v>12</v>
      </c>
      <c r="E10" s="13" t="s">
        <v>13</v>
      </c>
      <c r="F10" s="13" t="s">
        <v>14</v>
      </c>
      <c r="G10" s="12" t="s">
        <v>15</v>
      </c>
      <c r="H10" s="12" t="s">
        <v>16</v>
      </c>
      <c r="K10" s="11" t="s">
        <v>22</v>
      </c>
      <c r="L10" s="14">
        <v>48</v>
      </c>
      <c r="M10" s="14">
        <v>48</v>
      </c>
      <c r="N10" s="15">
        <f t="shared" si="0"/>
        <v>0</v>
      </c>
    </row>
    <row r="11" spans="2:14" ht="15" customHeight="1" x14ac:dyDescent="0.25">
      <c r="B11" s="16">
        <v>1</v>
      </c>
      <c r="C11" s="17">
        <v>44853</v>
      </c>
      <c r="D11" s="16">
        <v>900</v>
      </c>
      <c r="E11" s="16"/>
      <c r="F11" s="16"/>
      <c r="G11" s="16">
        <v>807</v>
      </c>
      <c r="H11" s="278">
        <f>+SUM(D11:F15)</f>
        <v>3000</v>
      </c>
      <c r="K11" s="11" t="s">
        <v>23</v>
      </c>
      <c r="L11" s="14">
        <v>3636</v>
      </c>
      <c r="M11" s="14">
        <v>3186</v>
      </c>
      <c r="N11" s="15">
        <f t="shared" si="0"/>
        <v>450</v>
      </c>
    </row>
    <row r="12" spans="2:14" ht="15" customHeight="1" x14ac:dyDescent="0.25">
      <c r="B12" s="16">
        <v>2</v>
      </c>
      <c r="C12" s="17">
        <v>44870</v>
      </c>
      <c r="D12" s="16">
        <v>600</v>
      </c>
      <c r="E12" s="16"/>
      <c r="F12" s="16"/>
      <c r="G12" s="16">
        <v>813</v>
      </c>
      <c r="H12" s="278"/>
      <c r="K12" s="11" t="s">
        <v>24</v>
      </c>
      <c r="L12" s="14">
        <v>12</v>
      </c>
      <c r="M12" s="14"/>
      <c r="N12" s="15">
        <f t="shared" si="0"/>
        <v>12</v>
      </c>
    </row>
    <row r="13" spans="2:14" ht="15" customHeight="1" x14ac:dyDescent="0.25">
      <c r="B13" s="16">
        <v>3</v>
      </c>
      <c r="C13" s="17">
        <v>44882</v>
      </c>
      <c r="D13" s="16">
        <v>600</v>
      </c>
      <c r="E13" s="16"/>
      <c r="F13" s="16"/>
      <c r="G13" s="21">
        <v>820</v>
      </c>
      <c r="H13" s="278"/>
      <c r="K13" s="11" t="s">
        <v>25</v>
      </c>
      <c r="L13" s="14"/>
      <c r="M13" s="14"/>
      <c r="N13" s="11"/>
    </row>
    <row r="14" spans="2:14" ht="15" customHeight="1" x14ac:dyDescent="0.25">
      <c r="B14" s="16">
        <v>4</v>
      </c>
      <c r="C14" s="17">
        <v>44902</v>
      </c>
      <c r="D14" s="16">
        <v>450</v>
      </c>
      <c r="E14" s="16"/>
      <c r="F14" s="16"/>
      <c r="G14" s="21">
        <v>834</v>
      </c>
      <c r="H14" s="278"/>
      <c r="K14" s="11" t="s">
        <v>26</v>
      </c>
      <c r="L14" s="11"/>
      <c r="M14" s="11"/>
      <c r="N14" s="11"/>
    </row>
    <row r="15" spans="2:14" ht="15" customHeight="1" x14ac:dyDescent="0.25">
      <c r="B15" s="16">
        <v>5</v>
      </c>
      <c r="C15" s="17">
        <v>44904</v>
      </c>
      <c r="D15" s="16">
        <v>450</v>
      </c>
      <c r="E15" s="16"/>
      <c r="F15" s="16"/>
      <c r="G15" s="21">
        <v>836</v>
      </c>
      <c r="H15" s="278"/>
      <c r="K15" s="11"/>
      <c r="L15" s="14">
        <f>SUM(L6:L14)</f>
        <v>18996</v>
      </c>
      <c r="M15" s="14">
        <v>16058</v>
      </c>
      <c r="N15" s="15">
        <f>+SUM(N6:N12)</f>
        <v>2938</v>
      </c>
    </row>
    <row r="16" spans="2:14" ht="15" customHeight="1" x14ac:dyDescent="0.25">
      <c r="B16" s="283" t="s">
        <v>27</v>
      </c>
      <c r="C16" s="284"/>
      <c r="D16" s="284"/>
      <c r="E16" s="284"/>
      <c r="F16" s="284"/>
      <c r="G16" s="284"/>
      <c r="H16" s="284"/>
    </row>
    <row r="17" spans="2:8" ht="15" customHeight="1" x14ac:dyDescent="0.25">
      <c r="B17" s="12" t="s">
        <v>10</v>
      </c>
      <c r="C17" s="12" t="s">
        <v>11</v>
      </c>
      <c r="D17" s="12" t="s">
        <v>12</v>
      </c>
      <c r="E17" s="13" t="s">
        <v>13</v>
      </c>
      <c r="F17" s="13" t="s">
        <v>14</v>
      </c>
      <c r="G17" s="12" t="s">
        <v>15</v>
      </c>
      <c r="H17" s="12" t="s">
        <v>16</v>
      </c>
    </row>
    <row r="18" spans="2:8" ht="15" customHeight="1" x14ac:dyDescent="0.25">
      <c r="B18" s="16">
        <v>1</v>
      </c>
      <c r="C18" s="17">
        <v>44853</v>
      </c>
      <c r="D18" s="16">
        <v>1000</v>
      </c>
      <c r="E18" s="16"/>
      <c r="F18" s="16"/>
      <c r="G18" s="16">
        <v>804</v>
      </c>
      <c r="H18" s="285">
        <f>+SUM(D18:D21)</f>
        <v>2900</v>
      </c>
    </row>
    <row r="19" spans="2:8" ht="15" customHeight="1" x14ac:dyDescent="0.25">
      <c r="B19" s="22">
        <v>2</v>
      </c>
      <c r="C19" s="23">
        <v>44871</v>
      </c>
      <c r="D19" s="22">
        <v>1000</v>
      </c>
      <c r="E19" s="22"/>
      <c r="F19" s="22"/>
      <c r="G19" s="16">
        <v>812</v>
      </c>
      <c r="H19" s="286"/>
    </row>
    <row r="20" spans="2:8" ht="15" customHeight="1" x14ac:dyDescent="0.25">
      <c r="B20" s="22">
        <v>3</v>
      </c>
      <c r="C20" s="23">
        <v>44895</v>
      </c>
      <c r="D20" s="22">
        <v>600</v>
      </c>
      <c r="E20" s="22"/>
      <c r="F20" s="22"/>
      <c r="G20" s="21">
        <v>827</v>
      </c>
      <c r="H20" s="286"/>
    </row>
    <row r="21" spans="2:8" ht="15" customHeight="1" x14ac:dyDescent="0.25">
      <c r="B21" s="22">
        <v>4</v>
      </c>
      <c r="C21" s="23">
        <v>44936</v>
      </c>
      <c r="D21" s="22">
        <v>300</v>
      </c>
      <c r="E21" s="22"/>
      <c r="F21" s="22"/>
      <c r="G21" s="16">
        <v>853</v>
      </c>
      <c r="H21" s="286"/>
    </row>
    <row r="22" spans="2:8" ht="15" customHeight="1" x14ac:dyDescent="0.25">
      <c r="B22" s="283" t="s">
        <v>28</v>
      </c>
      <c r="C22" s="284"/>
      <c r="D22" s="284"/>
      <c r="E22" s="284"/>
      <c r="F22" s="284"/>
      <c r="G22" s="284"/>
      <c r="H22" s="284"/>
    </row>
    <row r="23" spans="2:8" ht="15" customHeight="1" x14ac:dyDescent="0.25">
      <c r="B23" s="12" t="s">
        <v>10</v>
      </c>
      <c r="C23" s="12" t="s">
        <v>11</v>
      </c>
      <c r="D23" s="12" t="s">
        <v>12</v>
      </c>
      <c r="E23" s="13" t="s">
        <v>13</v>
      </c>
      <c r="F23" s="13" t="s">
        <v>14</v>
      </c>
      <c r="G23" s="12" t="s">
        <v>15</v>
      </c>
      <c r="H23" s="12" t="s">
        <v>16</v>
      </c>
    </row>
    <row r="24" spans="2:8" ht="15" customHeight="1" x14ac:dyDescent="0.25">
      <c r="B24" s="16">
        <v>1</v>
      </c>
      <c r="C24" s="17">
        <v>44842</v>
      </c>
      <c r="D24" s="16">
        <v>1000</v>
      </c>
      <c r="E24" s="16"/>
      <c r="F24" s="16"/>
      <c r="G24" s="16">
        <v>802</v>
      </c>
      <c r="H24" s="250">
        <f>+SUM(D24:D25)</f>
        <v>1600</v>
      </c>
    </row>
    <row r="25" spans="2:8" ht="15" customHeight="1" x14ac:dyDescent="0.25">
      <c r="B25" s="16">
        <v>2</v>
      </c>
      <c r="C25" s="17">
        <v>44880</v>
      </c>
      <c r="D25" s="16">
        <v>600</v>
      </c>
      <c r="E25" s="16"/>
      <c r="F25" s="16"/>
      <c r="G25" s="21">
        <v>818</v>
      </c>
      <c r="H25" s="252"/>
    </row>
    <row r="26" spans="2:8" ht="15" customHeight="1" x14ac:dyDescent="0.25">
      <c r="B26" s="16"/>
      <c r="C26" s="17"/>
      <c r="D26" s="16"/>
      <c r="E26" s="16"/>
      <c r="F26" s="16"/>
      <c r="G26" s="16"/>
      <c r="H26" s="24"/>
    </row>
    <row r="27" spans="2:8" ht="15" customHeight="1" x14ac:dyDescent="0.25">
      <c r="B27" s="283" t="s">
        <v>29</v>
      </c>
      <c r="C27" s="284"/>
      <c r="D27" s="284"/>
      <c r="E27" s="284"/>
      <c r="F27" s="284"/>
      <c r="G27" s="284"/>
      <c r="H27" s="284"/>
    </row>
    <row r="28" spans="2:8" ht="15" customHeight="1" x14ac:dyDescent="0.25">
      <c r="B28" s="12" t="s">
        <v>10</v>
      </c>
      <c r="C28" s="12" t="s">
        <v>11</v>
      </c>
      <c r="D28" s="12" t="s">
        <v>12</v>
      </c>
      <c r="E28" s="13" t="s">
        <v>13</v>
      </c>
      <c r="F28" s="13" t="s">
        <v>14</v>
      </c>
      <c r="G28" s="12" t="s">
        <v>15</v>
      </c>
      <c r="H28" s="12" t="s">
        <v>16</v>
      </c>
    </row>
    <row r="29" spans="2:8" ht="15" customHeight="1" x14ac:dyDescent="0.25">
      <c r="B29" s="16">
        <v>1</v>
      </c>
      <c r="C29" s="17">
        <v>44886</v>
      </c>
      <c r="D29" s="16">
        <v>48</v>
      </c>
      <c r="E29" s="16"/>
      <c r="F29" s="16"/>
      <c r="G29" s="16">
        <v>819</v>
      </c>
      <c r="H29" s="25">
        <f>+D29</f>
        <v>48</v>
      </c>
    </row>
    <row r="30" spans="2:8" ht="15" customHeight="1" x14ac:dyDescent="0.25">
      <c r="B30" s="20"/>
      <c r="C30" s="19"/>
      <c r="D30" s="20"/>
      <c r="E30" s="20"/>
      <c r="F30" s="20"/>
      <c r="G30" s="20"/>
      <c r="H30" s="25"/>
    </row>
    <row r="31" spans="2:8" ht="15" customHeight="1" x14ac:dyDescent="0.25">
      <c r="B31" s="283" t="s">
        <v>30</v>
      </c>
      <c r="C31" s="284"/>
      <c r="D31" s="284"/>
      <c r="E31" s="284"/>
      <c r="F31" s="284"/>
      <c r="G31" s="284"/>
      <c r="H31" s="284"/>
    </row>
    <row r="32" spans="2:8" ht="15" customHeight="1" x14ac:dyDescent="0.25">
      <c r="B32" s="12" t="s">
        <v>10</v>
      </c>
      <c r="C32" s="12" t="s">
        <v>11</v>
      </c>
      <c r="D32" s="12" t="s">
        <v>12</v>
      </c>
      <c r="E32" s="13" t="s">
        <v>13</v>
      </c>
      <c r="F32" s="13" t="s">
        <v>14</v>
      </c>
      <c r="G32" s="12" t="s">
        <v>15</v>
      </c>
      <c r="H32" s="12" t="s">
        <v>16</v>
      </c>
    </row>
    <row r="33" spans="2:9" ht="15" customHeight="1" x14ac:dyDescent="0.25">
      <c r="B33" s="16">
        <v>1</v>
      </c>
      <c r="C33" s="17">
        <v>44874</v>
      </c>
      <c r="D33" s="16">
        <v>2160</v>
      </c>
      <c r="E33" s="16"/>
      <c r="F33" s="16"/>
      <c r="G33" s="16">
        <v>815</v>
      </c>
      <c r="H33" s="285">
        <f>+SUM(D33:D36)</f>
        <v>3636</v>
      </c>
    </row>
    <row r="34" spans="2:9" ht="15" customHeight="1" x14ac:dyDescent="0.25">
      <c r="B34" s="16">
        <v>2</v>
      </c>
      <c r="C34" s="17">
        <v>44886</v>
      </c>
      <c r="D34" s="16">
        <v>1320</v>
      </c>
      <c r="E34" s="16"/>
      <c r="F34" s="16"/>
      <c r="G34" s="16">
        <v>821</v>
      </c>
      <c r="H34" s="286"/>
    </row>
    <row r="35" spans="2:9" ht="15" customHeight="1" x14ac:dyDescent="0.25">
      <c r="B35" s="16">
        <v>3</v>
      </c>
      <c r="C35" s="17">
        <v>44936</v>
      </c>
      <c r="D35" s="16">
        <v>120</v>
      </c>
      <c r="E35" s="16"/>
      <c r="F35" s="16"/>
      <c r="G35" s="16">
        <v>853</v>
      </c>
      <c r="H35" s="286"/>
    </row>
    <row r="36" spans="2:9" ht="15" customHeight="1" x14ac:dyDescent="0.25">
      <c r="B36" s="16">
        <v>4</v>
      </c>
      <c r="C36" s="17">
        <v>44982</v>
      </c>
      <c r="D36" s="16">
        <v>36</v>
      </c>
      <c r="E36" s="16"/>
      <c r="F36" s="16"/>
      <c r="G36" s="16">
        <v>876</v>
      </c>
      <c r="H36" s="286"/>
    </row>
    <row r="37" spans="2:9" ht="15" customHeight="1" x14ac:dyDescent="0.25">
      <c r="B37" s="283" t="s">
        <v>31</v>
      </c>
      <c r="C37" s="284"/>
      <c r="D37" s="284"/>
      <c r="E37" s="284"/>
      <c r="F37" s="284"/>
      <c r="G37" s="284"/>
      <c r="H37" s="284"/>
    </row>
    <row r="38" spans="2:9" ht="15" customHeight="1" x14ac:dyDescent="0.25">
      <c r="B38" s="12" t="s">
        <v>10</v>
      </c>
      <c r="C38" s="12" t="s">
        <v>11</v>
      </c>
      <c r="D38" s="12" t="s">
        <v>12</v>
      </c>
      <c r="E38" s="13" t="s">
        <v>13</v>
      </c>
      <c r="F38" s="13" t="s">
        <v>14</v>
      </c>
      <c r="G38" s="12" t="s">
        <v>15</v>
      </c>
      <c r="H38" s="12" t="s">
        <v>16</v>
      </c>
    </row>
    <row r="39" spans="2:9" ht="15" customHeight="1" x14ac:dyDescent="0.25">
      <c r="B39" s="16">
        <v>1</v>
      </c>
      <c r="C39" s="17">
        <v>44982</v>
      </c>
      <c r="D39" s="16">
        <v>12</v>
      </c>
      <c r="E39" s="16"/>
      <c r="F39" s="16"/>
      <c r="G39" s="16">
        <v>876</v>
      </c>
      <c r="H39" s="250">
        <f>+SUM(D39:D41)</f>
        <v>12</v>
      </c>
    </row>
    <row r="40" spans="2:9" ht="15" customHeight="1" x14ac:dyDescent="0.25">
      <c r="B40" s="16">
        <v>2</v>
      </c>
      <c r="C40" s="17"/>
      <c r="D40" s="16"/>
      <c r="E40" s="16"/>
      <c r="F40" s="16"/>
      <c r="G40" s="16"/>
      <c r="H40" s="251"/>
    </row>
    <row r="41" spans="2:9" ht="15" customHeight="1" x14ac:dyDescent="0.25">
      <c r="B41" s="16">
        <v>3</v>
      </c>
      <c r="C41" s="17"/>
      <c r="D41" s="16"/>
      <c r="E41" s="16"/>
      <c r="F41" s="16"/>
      <c r="G41" s="16"/>
      <c r="H41" s="252"/>
    </row>
    <row r="42" spans="2:9" ht="10.5" customHeight="1" x14ac:dyDescent="0.25"/>
    <row r="43" spans="2:9" ht="9" customHeight="1" x14ac:dyDescent="0.25"/>
    <row r="45" spans="2:9" ht="18.75" x14ac:dyDescent="0.25">
      <c r="B45" s="287"/>
      <c r="C45" s="287"/>
      <c r="D45" s="287"/>
      <c r="E45"/>
      <c r="F45"/>
      <c r="G45" s="27"/>
    </row>
    <row r="46" spans="2:9" ht="45" x14ac:dyDescent="0.25">
      <c r="B46" s="232" t="s">
        <v>32</v>
      </c>
      <c r="C46" s="232"/>
      <c r="D46" s="28" t="s">
        <v>33</v>
      </c>
      <c r="E46" s="29" t="s">
        <v>34</v>
      </c>
      <c r="F46" s="29" t="s">
        <v>35</v>
      </c>
      <c r="G46" s="29" t="s">
        <v>36</v>
      </c>
      <c r="H46" s="29" t="s">
        <v>37</v>
      </c>
      <c r="I46" s="29" t="s">
        <v>38</v>
      </c>
    </row>
    <row r="47" spans="2:9" x14ac:dyDescent="0.25">
      <c r="B47" s="240" t="s">
        <v>39</v>
      </c>
      <c r="C47" s="240"/>
      <c r="D47" s="31" t="s">
        <v>40</v>
      </c>
      <c r="E47" s="11">
        <f>10+10</f>
        <v>20</v>
      </c>
      <c r="F47" s="11">
        <f>1+2+1+1</f>
        <v>5</v>
      </c>
      <c r="G47" s="11">
        <f>E47-F47</f>
        <v>15</v>
      </c>
      <c r="H47" s="11" t="s">
        <v>41</v>
      </c>
      <c r="I47" s="32" t="s">
        <v>42</v>
      </c>
    </row>
    <row r="48" spans="2:9" x14ac:dyDescent="0.25">
      <c r="B48" s="240"/>
      <c r="C48" s="240"/>
      <c r="D48" s="31" t="s">
        <v>43</v>
      </c>
      <c r="E48" s="11">
        <f>7+2</f>
        <v>9</v>
      </c>
      <c r="F48" s="11">
        <f>1+1+1</f>
        <v>3</v>
      </c>
      <c r="G48" s="11">
        <f>E48-F48</f>
        <v>6</v>
      </c>
      <c r="H48" s="11" t="s">
        <v>44</v>
      </c>
      <c r="I48" s="11">
        <v>853</v>
      </c>
    </row>
    <row r="49" spans="2:9" x14ac:dyDescent="0.25">
      <c r="B49" s="240"/>
      <c r="C49" s="240"/>
      <c r="D49" s="31" t="s">
        <v>45</v>
      </c>
      <c r="E49" s="11">
        <f>2+3</f>
        <v>5</v>
      </c>
      <c r="F49" s="11">
        <f>1+1</f>
        <v>2</v>
      </c>
      <c r="G49" s="11">
        <f>E49-F49</f>
        <v>3</v>
      </c>
      <c r="H49" s="11" t="s">
        <v>46</v>
      </c>
      <c r="I49" s="11" t="s">
        <v>47</v>
      </c>
    </row>
    <row r="50" spans="2:9" ht="30" x14ac:dyDescent="0.25">
      <c r="B50" s="240"/>
      <c r="C50" s="240"/>
      <c r="D50" s="31" t="s">
        <v>48</v>
      </c>
      <c r="E50" s="11">
        <f>1+7</f>
        <v>8</v>
      </c>
      <c r="F50" s="11">
        <f>2+1+1+1+1+1+1</f>
        <v>8</v>
      </c>
      <c r="G50" s="11">
        <f>E50-F50</f>
        <v>0</v>
      </c>
      <c r="H50" s="33" t="s">
        <v>49</v>
      </c>
      <c r="I50" s="11" t="s">
        <v>50</v>
      </c>
    </row>
    <row r="51" spans="2:9" x14ac:dyDescent="0.25">
      <c r="B51" s="240"/>
      <c r="C51" s="240"/>
      <c r="D51" s="31" t="s">
        <v>51</v>
      </c>
      <c r="E51" s="11"/>
      <c r="F51" s="11"/>
      <c r="G51" s="11"/>
      <c r="H51" s="11"/>
      <c r="I51" s="11"/>
    </row>
    <row r="52" spans="2:9" x14ac:dyDescent="0.25">
      <c r="B52" s="240"/>
      <c r="C52" s="240"/>
      <c r="D52" s="31" t="s">
        <v>52</v>
      </c>
      <c r="E52" s="11"/>
      <c r="F52" s="34"/>
      <c r="G52" s="34"/>
      <c r="H52" s="34"/>
      <c r="I52" s="11"/>
    </row>
    <row r="53" spans="2:9" x14ac:dyDescent="0.25">
      <c r="B53" s="240"/>
      <c r="C53" s="240"/>
      <c r="D53" s="31" t="s">
        <v>53</v>
      </c>
      <c r="E53" s="11">
        <v>1</v>
      </c>
      <c r="F53" s="11"/>
      <c r="G53" s="11">
        <f>E53-F53</f>
        <v>1</v>
      </c>
      <c r="H53" s="11"/>
      <c r="I53" s="11">
        <v>822</v>
      </c>
    </row>
    <row r="54" spans="2:9" x14ac:dyDescent="0.25">
      <c r="B54" s="240"/>
      <c r="C54" s="240"/>
      <c r="D54" s="31" t="s">
        <v>54</v>
      </c>
      <c r="E54" s="11"/>
      <c r="F54" s="11"/>
      <c r="G54" s="11"/>
      <c r="H54" s="11"/>
      <c r="I54" s="11"/>
    </row>
    <row r="55" spans="2:9" x14ac:dyDescent="0.25">
      <c r="B55" s="240"/>
      <c r="C55" s="240"/>
      <c r="D55" s="31" t="s">
        <v>55</v>
      </c>
      <c r="E55" s="11"/>
      <c r="F55" s="11"/>
      <c r="G55" s="11"/>
      <c r="H55" s="11"/>
      <c r="I55" s="11"/>
    </row>
    <row r="56" spans="2:9" x14ac:dyDescent="0.25">
      <c r="B56" s="240" t="s">
        <v>56</v>
      </c>
      <c r="C56" s="240"/>
      <c r="D56" s="31" t="s">
        <v>57</v>
      </c>
      <c r="E56" s="11"/>
      <c r="F56" s="11"/>
      <c r="G56" s="11"/>
      <c r="H56" s="11"/>
      <c r="I56" s="11"/>
    </row>
    <row r="57" spans="2:9" x14ac:dyDescent="0.25">
      <c r="B57" s="240"/>
      <c r="C57" s="240"/>
      <c r="D57" s="31" t="s">
        <v>58</v>
      </c>
      <c r="E57" s="11"/>
      <c r="F57" s="11"/>
      <c r="G57" s="11"/>
      <c r="H57" s="11"/>
      <c r="I57" s="11"/>
    </row>
    <row r="58" spans="2:9" x14ac:dyDescent="0.25">
      <c r="B58" s="240"/>
      <c r="C58" s="240"/>
      <c r="D58" s="31" t="s">
        <v>59</v>
      </c>
      <c r="E58" s="11"/>
      <c r="F58" s="11"/>
      <c r="G58" s="11"/>
      <c r="H58" s="11"/>
      <c r="I58" s="11"/>
    </row>
    <row r="59" spans="2:9" x14ac:dyDescent="0.25">
      <c r="B59" s="240"/>
      <c r="C59" s="240"/>
      <c r="D59" s="31" t="s">
        <v>60</v>
      </c>
      <c r="E59" s="11"/>
      <c r="F59" s="11"/>
      <c r="G59" s="11"/>
      <c r="H59" s="11"/>
      <c r="I59" s="11"/>
    </row>
    <row r="60" spans="2:9" x14ac:dyDescent="0.25">
      <c r="B60" s="240"/>
      <c r="C60" s="240"/>
      <c r="D60" s="31" t="s">
        <v>61</v>
      </c>
      <c r="E60" s="11"/>
      <c r="F60" s="11"/>
      <c r="G60" s="11"/>
      <c r="H60" s="11"/>
      <c r="I60" s="11"/>
    </row>
    <row r="61" spans="2:9" x14ac:dyDescent="0.25">
      <c r="B61" s="240"/>
      <c r="C61" s="240"/>
      <c r="D61" s="31" t="s">
        <v>62</v>
      </c>
      <c r="E61" s="11"/>
      <c r="F61" s="11"/>
      <c r="G61" s="11"/>
      <c r="H61" s="11"/>
      <c r="I61" s="11"/>
    </row>
    <row r="62" spans="2:9" x14ac:dyDescent="0.25">
      <c r="B62" s="240"/>
      <c r="C62" s="240"/>
      <c r="D62" s="31" t="s">
        <v>63</v>
      </c>
      <c r="E62" s="11"/>
      <c r="F62" s="11"/>
      <c r="G62" s="11"/>
      <c r="H62" s="11"/>
      <c r="I62" s="11"/>
    </row>
    <row r="63" spans="2:9" x14ac:dyDescent="0.25">
      <c r="B63" s="240"/>
      <c r="C63" s="240"/>
      <c r="D63" s="31" t="s">
        <v>64</v>
      </c>
      <c r="E63" s="11">
        <v>2</v>
      </c>
      <c r="F63" s="11">
        <v>1</v>
      </c>
      <c r="G63" s="11">
        <f>E63-F63</f>
        <v>1</v>
      </c>
      <c r="H63" s="11" t="s">
        <v>65</v>
      </c>
      <c r="I63" s="11">
        <v>803</v>
      </c>
    </row>
    <row r="64" spans="2:9" x14ac:dyDescent="0.25">
      <c r="B64" s="240"/>
      <c r="C64" s="240"/>
      <c r="D64" s="31" t="s">
        <v>66</v>
      </c>
      <c r="E64" s="35">
        <f>2+3+4+1</f>
        <v>10</v>
      </c>
      <c r="F64" s="35">
        <f>3+1+1</f>
        <v>5</v>
      </c>
      <c r="G64" s="11">
        <f>E64-F64</f>
        <v>5</v>
      </c>
      <c r="H64" s="35" t="s">
        <v>67</v>
      </c>
      <c r="I64" s="11" t="s">
        <v>68</v>
      </c>
    </row>
    <row r="65" spans="2:9" x14ac:dyDescent="0.25">
      <c r="B65" s="240"/>
      <c r="C65" s="240"/>
      <c r="D65" s="31" t="s">
        <v>69</v>
      </c>
      <c r="E65" s="11">
        <f>3+1</f>
        <v>4</v>
      </c>
      <c r="F65" s="11">
        <f>1+2+1</f>
        <v>4</v>
      </c>
      <c r="G65" s="11">
        <f>E65-F65</f>
        <v>0</v>
      </c>
      <c r="H65" s="11" t="s">
        <v>70</v>
      </c>
      <c r="I65" s="11" t="s">
        <v>47</v>
      </c>
    </row>
    <row r="66" spans="2:9" x14ac:dyDescent="0.25">
      <c r="B66" s="240"/>
      <c r="C66" s="240"/>
      <c r="D66" s="31" t="s">
        <v>71</v>
      </c>
      <c r="E66" s="11">
        <f>8+4</f>
        <v>12</v>
      </c>
      <c r="F66" s="11">
        <f>2+1+1+1</f>
        <v>5</v>
      </c>
      <c r="G66" s="11">
        <f>E66-F66</f>
        <v>7</v>
      </c>
      <c r="H66" s="11" t="s">
        <v>72</v>
      </c>
      <c r="I66" s="11" t="s">
        <v>73</v>
      </c>
    </row>
    <row r="67" spans="2:9" x14ac:dyDescent="0.25">
      <c r="B67" s="240"/>
      <c r="C67" s="240"/>
      <c r="D67" s="31" t="s">
        <v>74</v>
      </c>
      <c r="E67" s="11"/>
      <c r="F67" s="11"/>
      <c r="G67" s="11"/>
      <c r="H67" s="11"/>
      <c r="I67" s="11"/>
    </row>
    <row r="68" spans="2:9" x14ac:dyDescent="0.25">
      <c r="B68" s="240"/>
      <c r="C68" s="240"/>
      <c r="D68" s="31" t="s">
        <v>75</v>
      </c>
      <c r="E68" s="11">
        <f>1+2+2+2</f>
        <v>7</v>
      </c>
      <c r="F68" s="11">
        <v>1</v>
      </c>
      <c r="G68" s="11">
        <f>E68-F68</f>
        <v>6</v>
      </c>
      <c r="H68" s="11" t="s">
        <v>76</v>
      </c>
      <c r="I68" s="11" t="s">
        <v>77</v>
      </c>
    </row>
    <row r="69" spans="2:9" x14ac:dyDescent="0.25">
      <c r="B69" s="240"/>
      <c r="C69" s="240"/>
      <c r="D69" s="31" t="s">
        <v>78</v>
      </c>
      <c r="E69" s="11"/>
      <c r="F69" s="11"/>
      <c r="G69" s="11"/>
      <c r="H69" s="11"/>
      <c r="I69" s="11"/>
    </row>
    <row r="70" spans="2:9" x14ac:dyDescent="0.25">
      <c r="B70" s="240"/>
      <c r="C70" s="240"/>
      <c r="D70" s="31" t="s">
        <v>79</v>
      </c>
      <c r="E70" s="11"/>
      <c r="F70" s="11"/>
      <c r="G70" s="11"/>
      <c r="H70" s="11"/>
      <c r="I70" s="11"/>
    </row>
    <row r="71" spans="2:9" x14ac:dyDescent="0.25">
      <c r="B71" s="240"/>
      <c r="C71" s="240"/>
      <c r="D71" s="31" t="s">
        <v>80</v>
      </c>
      <c r="E71" s="11"/>
      <c r="F71" s="11"/>
      <c r="G71" s="11"/>
      <c r="H71" s="11"/>
      <c r="I71" s="11"/>
    </row>
    <row r="72" spans="2:9" x14ac:dyDescent="0.25">
      <c r="B72" s="240"/>
      <c r="C72" s="240"/>
      <c r="D72" s="31" t="s">
        <v>81</v>
      </c>
      <c r="E72" s="11"/>
      <c r="F72" s="11"/>
      <c r="G72" s="11"/>
      <c r="H72" s="11"/>
      <c r="I72" s="11"/>
    </row>
    <row r="73" spans="2:9" x14ac:dyDescent="0.25">
      <c r="B73" s="240"/>
      <c r="C73" s="240"/>
      <c r="D73" s="31" t="s">
        <v>82</v>
      </c>
      <c r="E73" s="11">
        <f>3+7+1</f>
        <v>11</v>
      </c>
      <c r="F73" s="34">
        <f>1+1+1</f>
        <v>3</v>
      </c>
      <c r="G73" s="11">
        <f>E73-F73</f>
        <v>8</v>
      </c>
      <c r="H73" s="34" t="s">
        <v>83</v>
      </c>
      <c r="I73" s="11" t="s">
        <v>84</v>
      </c>
    </row>
    <row r="74" spans="2:9" x14ac:dyDescent="0.25">
      <c r="B74" s="240"/>
      <c r="C74" s="240"/>
      <c r="D74" s="31" t="s">
        <v>85</v>
      </c>
      <c r="E74" s="11">
        <f>6+2</f>
        <v>8</v>
      </c>
      <c r="F74" s="34">
        <f>1+1+2</f>
        <v>4</v>
      </c>
      <c r="G74" s="11">
        <f>E74-F74</f>
        <v>4</v>
      </c>
      <c r="H74" s="36" t="s">
        <v>86</v>
      </c>
      <c r="I74" s="11" t="s">
        <v>87</v>
      </c>
    </row>
    <row r="75" spans="2:9" x14ac:dyDescent="0.25">
      <c r="B75" s="240"/>
      <c r="C75" s="240"/>
      <c r="D75" s="31" t="s">
        <v>88</v>
      </c>
      <c r="E75" s="11">
        <f>1+1</f>
        <v>2</v>
      </c>
      <c r="F75" s="11"/>
      <c r="G75" s="11">
        <f>E75-F75</f>
        <v>2</v>
      </c>
      <c r="H75" s="11"/>
      <c r="I75" s="11" t="s">
        <v>89</v>
      </c>
    </row>
    <row r="76" spans="2:9" x14ac:dyDescent="0.25">
      <c r="B76" s="240"/>
      <c r="C76" s="240"/>
      <c r="D76" s="31" t="s">
        <v>90</v>
      </c>
      <c r="E76" s="11">
        <f>2+1+1</f>
        <v>4</v>
      </c>
      <c r="F76" s="11">
        <v>1</v>
      </c>
      <c r="G76" s="11">
        <f>E76-F76</f>
        <v>3</v>
      </c>
      <c r="H76" s="11" t="s">
        <v>91</v>
      </c>
      <c r="I76" s="11" t="s">
        <v>92</v>
      </c>
    </row>
    <row r="77" spans="2:9" x14ac:dyDescent="0.25">
      <c r="B77" s="240"/>
      <c r="C77" s="240"/>
      <c r="D77" s="31" t="s">
        <v>93</v>
      </c>
      <c r="E77" s="11"/>
      <c r="F77" s="11"/>
      <c r="G77" s="11"/>
      <c r="H77" s="11"/>
      <c r="I77" s="11"/>
    </row>
    <row r="78" spans="2:9" x14ac:dyDescent="0.25">
      <c r="B78" s="240"/>
      <c r="C78" s="240"/>
      <c r="D78" s="31" t="s">
        <v>94</v>
      </c>
      <c r="E78" s="11">
        <v>1</v>
      </c>
      <c r="F78" s="11">
        <v>1</v>
      </c>
      <c r="G78" s="11"/>
      <c r="H78" s="11"/>
      <c r="I78" s="11">
        <v>835</v>
      </c>
    </row>
    <row r="79" spans="2:9" x14ac:dyDescent="0.25">
      <c r="B79" s="240"/>
      <c r="C79" s="240"/>
      <c r="D79" s="31" t="s">
        <v>95</v>
      </c>
      <c r="E79" s="11"/>
      <c r="F79" s="11"/>
      <c r="G79" s="11"/>
      <c r="H79" s="11"/>
      <c r="I79" s="11"/>
    </row>
    <row r="80" spans="2:9" x14ac:dyDescent="0.25">
      <c r="B80" s="240"/>
      <c r="C80" s="240"/>
      <c r="D80" s="31" t="s">
        <v>96</v>
      </c>
      <c r="E80" s="11"/>
      <c r="F80" s="11"/>
      <c r="G80" s="11"/>
      <c r="H80" s="11"/>
      <c r="I80" s="11"/>
    </row>
    <row r="81" spans="2:9" x14ac:dyDescent="0.25">
      <c r="B81" s="240"/>
      <c r="C81" s="240"/>
      <c r="D81" s="31" t="s">
        <v>97</v>
      </c>
      <c r="E81" s="11"/>
      <c r="F81" s="11"/>
      <c r="G81" s="11"/>
      <c r="H81" s="11"/>
      <c r="I81" s="11"/>
    </row>
    <row r="82" spans="2:9" x14ac:dyDescent="0.25">
      <c r="B82" s="240"/>
      <c r="C82" s="240"/>
      <c r="D82" s="31" t="s">
        <v>98</v>
      </c>
      <c r="E82" s="11"/>
      <c r="F82" s="11"/>
      <c r="G82" s="11"/>
      <c r="H82" s="11"/>
      <c r="I82" s="11"/>
    </row>
    <row r="83" spans="2:9" x14ac:dyDescent="0.25">
      <c r="B83" s="240"/>
      <c r="C83" s="240"/>
      <c r="D83" s="31" t="s">
        <v>99</v>
      </c>
      <c r="E83" s="11"/>
      <c r="F83" s="11"/>
      <c r="G83" s="11"/>
      <c r="H83" s="11"/>
      <c r="I83" s="11"/>
    </row>
    <row r="84" spans="2:9" x14ac:dyDescent="0.25">
      <c r="B84" s="240"/>
      <c r="C84" s="240"/>
      <c r="D84" s="31" t="s">
        <v>100</v>
      </c>
      <c r="E84" s="35"/>
      <c r="F84" s="35"/>
      <c r="G84" s="35"/>
      <c r="H84" s="35"/>
      <c r="I84" s="11"/>
    </row>
    <row r="85" spans="2:9" x14ac:dyDescent="0.25">
      <c r="B85" s="240"/>
      <c r="C85" s="240"/>
      <c r="D85" s="31" t="s">
        <v>101</v>
      </c>
      <c r="E85" s="11"/>
      <c r="F85" s="11"/>
      <c r="G85" s="11"/>
      <c r="H85" s="11"/>
      <c r="I85" s="11"/>
    </row>
    <row r="86" spans="2:9" x14ac:dyDescent="0.25">
      <c r="B86" s="240"/>
      <c r="C86" s="240"/>
      <c r="D86" s="31" t="s">
        <v>102</v>
      </c>
      <c r="E86" s="11"/>
      <c r="F86" s="11"/>
      <c r="G86" s="11"/>
      <c r="H86" s="11"/>
      <c r="I86" s="11"/>
    </row>
    <row r="87" spans="2:9" x14ac:dyDescent="0.25">
      <c r="B87" s="240"/>
      <c r="C87" s="240"/>
      <c r="D87" s="31" t="s">
        <v>103</v>
      </c>
      <c r="E87" s="11"/>
      <c r="F87" s="11"/>
      <c r="G87" s="11"/>
      <c r="H87" s="11"/>
      <c r="I87" s="11"/>
    </row>
    <row r="88" spans="2:9" x14ac:dyDescent="0.25">
      <c r="B88" s="240"/>
      <c r="C88" s="240"/>
      <c r="D88" s="31" t="s">
        <v>104</v>
      </c>
      <c r="E88" s="11"/>
      <c r="F88" s="11"/>
      <c r="G88" s="11"/>
      <c r="H88" s="11"/>
      <c r="I88" s="11"/>
    </row>
    <row r="89" spans="2:9" x14ac:dyDescent="0.25">
      <c r="B89" s="240"/>
      <c r="C89" s="240"/>
      <c r="D89" s="31" t="s">
        <v>105</v>
      </c>
      <c r="E89" s="11"/>
      <c r="F89" s="11"/>
      <c r="G89" s="11"/>
      <c r="H89" s="11"/>
      <c r="I89" s="11"/>
    </row>
    <row r="90" spans="2:9" x14ac:dyDescent="0.25">
      <c r="B90" s="240"/>
      <c r="C90" s="240"/>
      <c r="D90" s="31" t="s">
        <v>106</v>
      </c>
      <c r="E90" s="11"/>
      <c r="F90" s="11"/>
      <c r="G90" s="11"/>
      <c r="H90" s="11"/>
      <c r="I90" s="11"/>
    </row>
    <row r="91" spans="2:9" x14ac:dyDescent="0.25">
      <c r="B91" s="240"/>
      <c r="C91" s="240"/>
      <c r="D91" s="31" t="s">
        <v>107</v>
      </c>
      <c r="E91" s="11"/>
      <c r="F91" s="11"/>
      <c r="G91" s="11"/>
      <c r="H91" s="11"/>
      <c r="I91" s="11"/>
    </row>
    <row r="92" spans="2:9" x14ac:dyDescent="0.25">
      <c r="B92" s="240"/>
      <c r="C92" s="240"/>
      <c r="D92" s="31" t="s">
        <v>108</v>
      </c>
      <c r="E92" s="11"/>
      <c r="F92" s="11"/>
      <c r="G92" s="11"/>
      <c r="H92" s="11"/>
      <c r="I92" s="11"/>
    </row>
    <row r="93" spans="2:9" x14ac:dyDescent="0.25">
      <c r="B93" s="240"/>
      <c r="C93" s="240"/>
      <c r="D93" s="31" t="s">
        <v>109</v>
      </c>
      <c r="E93" s="11"/>
      <c r="F93" s="11"/>
      <c r="G93" s="11"/>
      <c r="H93" s="11"/>
      <c r="I93" s="11"/>
    </row>
    <row r="94" spans="2:9" x14ac:dyDescent="0.25">
      <c r="B94" s="240"/>
      <c r="C94" s="240"/>
      <c r="D94" s="31" t="s">
        <v>110</v>
      </c>
      <c r="E94" s="11"/>
      <c r="F94" s="11"/>
      <c r="G94" s="11"/>
      <c r="H94" s="11"/>
      <c r="I94" s="11"/>
    </row>
    <row r="95" spans="2:9" x14ac:dyDescent="0.25">
      <c r="B95" s="240"/>
      <c r="C95" s="240"/>
      <c r="D95" s="31" t="s">
        <v>111</v>
      </c>
      <c r="E95" s="11"/>
      <c r="F95" s="11"/>
      <c r="G95" s="11"/>
      <c r="H95" s="11"/>
      <c r="I95" s="11"/>
    </row>
    <row r="96" spans="2:9" x14ac:dyDescent="0.25">
      <c r="B96" s="240"/>
      <c r="C96" s="240"/>
      <c r="D96" s="31" t="s">
        <v>112</v>
      </c>
      <c r="E96" s="11"/>
      <c r="F96" s="11"/>
      <c r="G96" s="11"/>
      <c r="H96" s="11"/>
      <c r="I96" s="11"/>
    </row>
    <row r="97" spans="2:9" x14ac:dyDescent="0.25">
      <c r="B97" s="240" t="s">
        <v>113</v>
      </c>
      <c r="C97" s="240"/>
      <c r="D97" s="31" t="s">
        <v>40</v>
      </c>
      <c r="E97" s="11"/>
      <c r="F97" s="11"/>
      <c r="G97" s="11"/>
      <c r="H97" s="11"/>
      <c r="I97" s="11"/>
    </row>
    <row r="98" spans="2:9" x14ac:dyDescent="0.25">
      <c r="B98" s="240"/>
      <c r="C98" s="240"/>
      <c r="D98" s="31" t="s">
        <v>43</v>
      </c>
      <c r="E98" s="11"/>
      <c r="F98" s="11"/>
      <c r="G98" s="11"/>
      <c r="H98" s="11"/>
      <c r="I98" s="11"/>
    </row>
    <row r="99" spans="2:9" x14ac:dyDescent="0.25">
      <c r="B99" s="240"/>
      <c r="C99" s="240"/>
      <c r="D99" s="31" t="s">
        <v>45</v>
      </c>
      <c r="E99" s="11"/>
      <c r="F99" s="11"/>
      <c r="G99" s="11"/>
      <c r="H99" s="11"/>
      <c r="I99" s="11"/>
    </row>
    <row r="100" spans="2:9" x14ac:dyDescent="0.25">
      <c r="B100" s="240"/>
      <c r="C100" s="240"/>
      <c r="D100" s="31" t="s">
        <v>48</v>
      </c>
      <c r="E100" s="11"/>
      <c r="F100" s="11"/>
      <c r="G100" s="11"/>
      <c r="H100" s="11"/>
      <c r="I100" s="11"/>
    </row>
    <row r="101" spans="2:9" x14ac:dyDescent="0.25">
      <c r="B101" s="240"/>
      <c r="C101" s="240"/>
      <c r="D101" s="31" t="s">
        <v>51</v>
      </c>
      <c r="E101" s="11"/>
      <c r="F101" s="11"/>
      <c r="G101" s="11"/>
      <c r="H101" s="11"/>
      <c r="I101" s="11"/>
    </row>
    <row r="102" spans="2:9" x14ac:dyDescent="0.25">
      <c r="B102" s="240"/>
      <c r="C102" s="240"/>
      <c r="D102" s="31" t="s">
        <v>52</v>
      </c>
      <c r="E102" s="11"/>
      <c r="F102" s="11"/>
      <c r="G102" s="11"/>
      <c r="H102" s="11"/>
      <c r="I102" s="11"/>
    </row>
    <row r="103" spans="2:9" x14ac:dyDescent="0.25">
      <c r="B103" s="240"/>
      <c r="C103" s="240"/>
      <c r="D103" s="31" t="s">
        <v>53</v>
      </c>
      <c r="E103" s="11"/>
      <c r="F103" s="11"/>
      <c r="G103" s="11"/>
      <c r="H103" s="11"/>
      <c r="I103" s="11"/>
    </row>
    <row r="104" spans="2:9" x14ac:dyDescent="0.25">
      <c r="B104" s="240"/>
      <c r="C104" s="240"/>
      <c r="D104" s="31" t="s">
        <v>54</v>
      </c>
      <c r="E104" s="11"/>
      <c r="F104" s="11"/>
      <c r="G104" s="11"/>
      <c r="H104" s="11"/>
      <c r="I104" s="11"/>
    </row>
    <row r="105" spans="2:9" x14ac:dyDescent="0.25">
      <c r="B105" s="240"/>
      <c r="C105" s="240"/>
      <c r="D105" s="31" t="s">
        <v>55</v>
      </c>
      <c r="E105" s="11"/>
      <c r="F105" s="11"/>
      <c r="G105" s="11"/>
      <c r="H105" s="11"/>
      <c r="I105" s="11"/>
    </row>
    <row r="106" spans="2:9" x14ac:dyDescent="0.25">
      <c r="B106" s="240" t="s">
        <v>114</v>
      </c>
      <c r="C106" s="240"/>
      <c r="D106" s="31" t="s">
        <v>115</v>
      </c>
      <c r="E106" s="11">
        <f>2+7+1+6</f>
        <v>16</v>
      </c>
      <c r="F106" s="11">
        <f>1+1+2</f>
        <v>4</v>
      </c>
      <c r="G106" s="11">
        <f t="shared" ref="G106:G111" si="1">E106-F106</f>
        <v>12</v>
      </c>
      <c r="H106" s="11" t="s">
        <v>116</v>
      </c>
      <c r="I106" s="11" t="s">
        <v>117</v>
      </c>
    </row>
    <row r="107" spans="2:9" x14ac:dyDescent="0.25">
      <c r="B107" s="240"/>
      <c r="C107" s="240"/>
      <c r="D107" s="31" t="s">
        <v>118</v>
      </c>
      <c r="E107" s="11">
        <f>1+1+3+3+7+1</f>
        <v>16</v>
      </c>
      <c r="F107" s="11">
        <f>1+1+1+1</f>
        <v>4</v>
      </c>
      <c r="G107" s="11">
        <f t="shared" si="1"/>
        <v>12</v>
      </c>
      <c r="H107" s="11" t="s">
        <v>119</v>
      </c>
      <c r="I107" s="32" t="s">
        <v>120</v>
      </c>
    </row>
    <row r="108" spans="2:9" x14ac:dyDescent="0.25">
      <c r="B108" s="240"/>
      <c r="C108" s="240"/>
      <c r="D108" s="31" t="s">
        <v>121</v>
      </c>
      <c r="E108" s="11">
        <f>3+4</f>
        <v>7</v>
      </c>
      <c r="F108" s="11">
        <v>1</v>
      </c>
      <c r="G108" s="11">
        <f t="shared" si="1"/>
        <v>6</v>
      </c>
      <c r="H108" s="11" t="s">
        <v>122</v>
      </c>
      <c r="I108" s="11" t="s">
        <v>123</v>
      </c>
    </row>
    <row r="109" spans="2:9" x14ac:dyDescent="0.25">
      <c r="B109" s="240"/>
      <c r="C109" s="240"/>
      <c r="D109" s="31" t="s">
        <v>124</v>
      </c>
      <c r="E109" s="11">
        <v>5</v>
      </c>
      <c r="F109" s="11">
        <f>1+1+1+1+1</f>
        <v>5</v>
      </c>
      <c r="G109" s="11">
        <f t="shared" si="1"/>
        <v>0</v>
      </c>
      <c r="H109" s="11" t="s">
        <v>125</v>
      </c>
      <c r="I109" s="11">
        <v>816</v>
      </c>
    </row>
    <row r="110" spans="2:9" x14ac:dyDescent="0.25">
      <c r="B110" s="240"/>
      <c r="C110" s="240"/>
      <c r="D110" s="31" t="s">
        <v>126</v>
      </c>
      <c r="E110" s="11">
        <f>1+1</f>
        <v>2</v>
      </c>
      <c r="F110" s="11">
        <v>1</v>
      </c>
      <c r="G110" s="11">
        <f t="shared" si="1"/>
        <v>1</v>
      </c>
      <c r="H110" s="11" t="s">
        <v>127</v>
      </c>
      <c r="I110" s="11" t="s">
        <v>128</v>
      </c>
    </row>
    <row r="111" spans="2:9" x14ac:dyDescent="0.25">
      <c r="B111" s="240"/>
      <c r="C111" s="240"/>
      <c r="D111" s="31" t="s">
        <v>129</v>
      </c>
      <c r="E111" s="11">
        <f>1+1</f>
        <v>2</v>
      </c>
      <c r="F111" s="11">
        <v>1</v>
      </c>
      <c r="G111" s="11">
        <f t="shared" si="1"/>
        <v>1</v>
      </c>
      <c r="H111" s="11" t="s">
        <v>130</v>
      </c>
      <c r="I111" s="11" t="s">
        <v>131</v>
      </c>
    </row>
    <row r="112" spans="2:9" x14ac:dyDescent="0.25">
      <c r="B112" s="240"/>
      <c r="C112" s="240"/>
      <c r="D112" s="31" t="s">
        <v>132</v>
      </c>
      <c r="E112" s="11"/>
      <c r="F112" s="11"/>
      <c r="G112" s="11"/>
      <c r="H112" s="11"/>
      <c r="I112" s="11"/>
    </row>
    <row r="113" spans="2:9" x14ac:dyDescent="0.25">
      <c r="B113" s="240"/>
      <c r="C113" s="240"/>
      <c r="D113" s="31" t="s">
        <v>133</v>
      </c>
      <c r="E113" s="11"/>
      <c r="F113" s="11"/>
      <c r="G113" s="11"/>
      <c r="H113" s="11"/>
      <c r="I113" s="11"/>
    </row>
    <row r="114" spans="2:9" x14ac:dyDescent="0.25">
      <c r="B114" s="240"/>
      <c r="C114" s="240"/>
      <c r="D114" s="31" t="s">
        <v>134</v>
      </c>
      <c r="E114" s="11">
        <v>1</v>
      </c>
      <c r="F114" s="11">
        <v>1</v>
      </c>
      <c r="G114" s="11">
        <f>E114-F114</f>
        <v>0</v>
      </c>
      <c r="H114" s="11" t="s">
        <v>135</v>
      </c>
      <c r="I114" s="11">
        <v>816</v>
      </c>
    </row>
    <row r="115" spans="2:9" x14ac:dyDescent="0.25">
      <c r="B115" s="240"/>
      <c r="C115" s="240"/>
      <c r="D115" s="31" t="s">
        <v>136</v>
      </c>
      <c r="E115" s="11"/>
      <c r="F115" s="11"/>
      <c r="G115" s="11"/>
      <c r="H115" s="11"/>
      <c r="I115" s="11"/>
    </row>
    <row r="116" spans="2:9" x14ac:dyDescent="0.25">
      <c r="B116" s="240"/>
      <c r="C116" s="240"/>
      <c r="D116" s="31" t="s">
        <v>82</v>
      </c>
      <c r="E116" s="11">
        <v>2</v>
      </c>
      <c r="F116" s="11">
        <v>2</v>
      </c>
      <c r="G116" s="11"/>
      <c r="H116" s="11"/>
      <c r="I116" s="11">
        <v>860</v>
      </c>
    </row>
    <row r="117" spans="2:9" x14ac:dyDescent="0.25">
      <c r="B117" s="240"/>
      <c r="C117" s="240"/>
      <c r="D117" s="31" t="s">
        <v>85</v>
      </c>
      <c r="E117" s="11">
        <v>2</v>
      </c>
      <c r="F117" s="11"/>
      <c r="G117" s="11">
        <f>E117-F117</f>
        <v>2</v>
      </c>
      <c r="H117" s="34"/>
      <c r="I117" s="11"/>
    </row>
    <row r="118" spans="2:9" x14ac:dyDescent="0.25">
      <c r="B118" s="240"/>
      <c r="C118" s="240"/>
      <c r="D118" s="31" t="s">
        <v>88</v>
      </c>
      <c r="E118" s="11">
        <v>1</v>
      </c>
      <c r="F118" s="11"/>
      <c r="G118" s="11">
        <f>E118-F118</f>
        <v>1</v>
      </c>
      <c r="H118" s="11"/>
      <c r="I118" s="11">
        <v>814</v>
      </c>
    </row>
    <row r="119" spans="2:9" x14ac:dyDescent="0.25">
      <c r="B119" s="240"/>
      <c r="C119" s="240"/>
      <c r="D119" s="31" t="s">
        <v>90</v>
      </c>
      <c r="E119" s="11"/>
      <c r="F119" s="11"/>
      <c r="G119" s="11"/>
      <c r="H119" s="11"/>
      <c r="I119" s="11"/>
    </row>
    <row r="120" spans="2:9" x14ac:dyDescent="0.25">
      <c r="B120" s="240"/>
      <c r="C120" s="240"/>
      <c r="D120" s="31" t="s">
        <v>137</v>
      </c>
      <c r="E120" s="11">
        <v>1</v>
      </c>
      <c r="F120" s="11">
        <v>1</v>
      </c>
      <c r="G120" s="11">
        <f>E120-F120</f>
        <v>0</v>
      </c>
      <c r="H120" s="11" t="s">
        <v>138</v>
      </c>
      <c r="I120" s="11">
        <v>816</v>
      </c>
    </row>
    <row r="121" spans="2:9" x14ac:dyDescent="0.25">
      <c r="B121" s="240"/>
      <c r="C121" s="240"/>
      <c r="D121" s="31" t="s">
        <v>94</v>
      </c>
      <c r="E121" s="11"/>
      <c r="F121" s="11"/>
      <c r="G121" s="11"/>
      <c r="H121" s="11"/>
      <c r="I121" s="11"/>
    </row>
    <row r="122" spans="2:9" x14ac:dyDescent="0.25">
      <c r="B122" s="240"/>
      <c r="C122" s="240"/>
      <c r="D122" s="31" t="s">
        <v>95</v>
      </c>
      <c r="E122" s="11"/>
      <c r="F122" s="11"/>
      <c r="G122" s="11"/>
      <c r="H122" s="11"/>
      <c r="I122" s="11"/>
    </row>
    <row r="123" spans="2:9" x14ac:dyDescent="0.25">
      <c r="B123" s="240"/>
      <c r="C123" s="240"/>
      <c r="D123" s="31" t="s">
        <v>96</v>
      </c>
      <c r="E123" s="11">
        <v>1</v>
      </c>
      <c r="F123" s="11"/>
      <c r="G123" s="11">
        <f>E123-F123</f>
        <v>1</v>
      </c>
      <c r="H123" s="11"/>
      <c r="I123" s="11">
        <v>822</v>
      </c>
    </row>
    <row r="124" spans="2:9" x14ac:dyDescent="0.25">
      <c r="B124" s="240"/>
      <c r="C124" s="240"/>
      <c r="D124" s="31" t="s">
        <v>139</v>
      </c>
      <c r="E124" s="11"/>
      <c r="F124" s="11"/>
      <c r="G124" s="11"/>
      <c r="H124" s="11"/>
      <c r="I124" s="11"/>
    </row>
    <row r="125" spans="2:9" x14ac:dyDescent="0.25">
      <c r="B125" s="240"/>
      <c r="C125" s="240"/>
      <c r="D125" s="31" t="s">
        <v>140</v>
      </c>
      <c r="E125" s="11"/>
      <c r="F125" s="11"/>
      <c r="G125" s="11"/>
      <c r="H125" s="11"/>
      <c r="I125" s="11"/>
    </row>
    <row r="126" spans="2:9" x14ac:dyDescent="0.25">
      <c r="B126" s="240"/>
      <c r="C126" s="240"/>
      <c r="D126" s="31" t="s">
        <v>141</v>
      </c>
      <c r="E126" s="11">
        <v>1</v>
      </c>
      <c r="F126" s="11"/>
      <c r="G126" s="11">
        <f>E126-F126</f>
        <v>1</v>
      </c>
      <c r="H126" s="11"/>
      <c r="I126" s="11">
        <v>822</v>
      </c>
    </row>
    <row r="127" spans="2:9" x14ac:dyDescent="0.25">
      <c r="B127" s="240"/>
      <c r="C127" s="240"/>
      <c r="D127" s="31" t="s">
        <v>142</v>
      </c>
      <c r="E127" s="11"/>
      <c r="F127" s="11"/>
      <c r="G127" s="11"/>
      <c r="H127" s="11"/>
      <c r="I127" s="11"/>
    </row>
    <row r="128" spans="2:9" x14ac:dyDescent="0.25">
      <c r="B128" s="240"/>
      <c r="C128" s="240"/>
      <c r="D128" s="31" t="s">
        <v>143</v>
      </c>
      <c r="E128" s="11"/>
      <c r="F128" s="11"/>
      <c r="G128" s="11"/>
      <c r="H128" s="11"/>
      <c r="I128" s="11"/>
    </row>
    <row r="129" spans="2:9" x14ac:dyDescent="0.25">
      <c r="B129" s="240"/>
      <c r="C129" s="240"/>
      <c r="D129" s="31" t="s">
        <v>144</v>
      </c>
      <c r="E129" s="11"/>
      <c r="F129" s="11"/>
      <c r="G129" s="11"/>
      <c r="H129" s="11"/>
      <c r="I129" s="11"/>
    </row>
    <row r="130" spans="2:9" x14ac:dyDescent="0.25">
      <c r="B130" s="240"/>
      <c r="C130" s="240"/>
      <c r="D130" s="31" t="s">
        <v>145</v>
      </c>
      <c r="E130" s="11"/>
      <c r="F130" s="11"/>
      <c r="G130" s="11"/>
      <c r="H130" s="11"/>
      <c r="I130" s="11"/>
    </row>
    <row r="131" spans="2:9" x14ac:dyDescent="0.25">
      <c r="B131" s="240"/>
      <c r="C131" s="240"/>
      <c r="D131" s="31" t="s">
        <v>146</v>
      </c>
      <c r="E131" s="11"/>
      <c r="F131" s="11"/>
      <c r="G131" s="11"/>
      <c r="H131" s="11"/>
      <c r="I131" s="11"/>
    </row>
    <row r="132" spans="2:9" x14ac:dyDescent="0.25">
      <c r="B132" s="240"/>
      <c r="C132" s="240"/>
      <c r="D132" s="31" t="s">
        <v>147</v>
      </c>
      <c r="E132" s="11"/>
      <c r="F132" s="11"/>
      <c r="G132" s="11"/>
      <c r="H132" s="11"/>
      <c r="I132" s="11"/>
    </row>
    <row r="133" spans="2:9" x14ac:dyDescent="0.25">
      <c r="B133" s="240"/>
      <c r="C133" s="240"/>
      <c r="D133" s="31" t="s">
        <v>148</v>
      </c>
      <c r="E133" s="11"/>
      <c r="F133" s="11"/>
      <c r="G133" s="11"/>
      <c r="H133" s="11"/>
      <c r="I133" s="11"/>
    </row>
    <row r="134" spans="2:9" x14ac:dyDescent="0.25">
      <c r="B134" s="240"/>
      <c r="C134" s="240"/>
      <c r="D134" s="31" t="s">
        <v>149</v>
      </c>
      <c r="E134" s="11"/>
      <c r="F134" s="11"/>
      <c r="G134" s="11"/>
      <c r="H134" s="11"/>
      <c r="I134" s="11"/>
    </row>
    <row r="135" spans="2:9" x14ac:dyDescent="0.25">
      <c r="B135" s="240"/>
      <c r="C135" s="240"/>
      <c r="D135" s="31" t="s">
        <v>150</v>
      </c>
      <c r="E135" s="11"/>
      <c r="F135" s="11"/>
      <c r="G135" s="11"/>
      <c r="H135" s="11"/>
      <c r="I135" s="11"/>
    </row>
    <row r="136" spans="2:9" x14ac:dyDescent="0.25">
      <c r="B136" s="240"/>
      <c r="C136" s="240"/>
      <c r="D136" s="31" t="s">
        <v>151</v>
      </c>
      <c r="E136" s="11"/>
      <c r="F136" s="11"/>
      <c r="G136" s="11"/>
      <c r="H136" s="11"/>
      <c r="I136" s="11"/>
    </row>
    <row r="137" spans="2:9" x14ac:dyDescent="0.25">
      <c r="B137" s="240"/>
      <c r="C137" s="240"/>
      <c r="D137" s="31" t="s">
        <v>152</v>
      </c>
      <c r="E137" s="11"/>
      <c r="F137" s="11"/>
      <c r="G137" s="11"/>
      <c r="H137" s="11"/>
      <c r="I137" s="11"/>
    </row>
    <row r="138" spans="2:9" x14ac:dyDescent="0.25">
      <c r="B138" s="240"/>
      <c r="C138" s="240"/>
      <c r="D138" s="31" t="s">
        <v>153</v>
      </c>
      <c r="E138" s="11"/>
      <c r="F138" s="11"/>
      <c r="G138" s="11"/>
      <c r="H138" s="11"/>
      <c r="I138" s="11"/>
    </row>
    <row r="139" spans="2:9" x14ac:dyDescent="0.25">
      <c r="B139" s="240"/>
      <c r="C139" s="240"/>
      <c r="D139" s="31" t="s">
        <v>154</v>
      </c>
      <c r="E139" s="11"/>
      <c r="F139" s="11"/>
      <c r="G139" s="11"/>
      <c r="H139" s="11"/>
      <c r="I139" s="11"/>
    </row>
    <row r="140" spans="2:9" x14ac:dyDescent="0.25">
      <c r="B140" s="240" t="s">
        <v>155</v>
      </c>
      <c r="C140" s="240"/>
      <c r="D140" s="31" t="s">
        <v>40</v>
      </c>
      <c r="E140" s="11">
        <f>30+10+10</f>
        <v>50</v>
      </c>
      <c r="F140" s="11">
        <f>1+1</f>
        <v>2</v>
      </c>
      <c r="G140" s="11">
        <f>E140-F140</f>
        <v>48</v>
      </c>
      <c r="H140" s="11" t="s">
        <v>156</v>
      </c>
      <c r="I140" s="32" t="s">
        <v>157</v>
      </c>
    </row>
    <row r="141" spans="2:9" x14ac:dyDescent="0.25">
      <c r="B141" s="240"/>
      <c r="C141" s="240"/>
      <c r="D141" s="31" t="s">
        <v>43</v>
      </c>
      <c r="E141" s="11">
        <v>8</v>
      </c>
      <c r="F141" s="11"/>
      <c r="G141" s="11">
        <f>E141-F141</f>
        <v>8</v>
      </c>
      <c r="H141" s="11"/>
      <c r="I141" s="11">
        <v>835</v>
      </c>
    </row>
    <row r="142" spans="2:9" x14ac:dyDescent="0.25">
      <c r="B142" s="240"/>
      <c r="C142" s="240"/>
      <c r="D142" s="31" t="s">
        <v>45</v>
      </c>
      <c r="E142" s="11"/>
      <c r="F142" s="11"/>
      <c r="G142" s="11"/>
      <c r="H142" s="11"/>
      <c r="I142" s="11"/>
    </row>
    <row r="143" spans="2:9" x14ac:dyDescent="0.25">
      <c r="B143" s="240"/>
      <c r="C143" s="240"/>
      <c r="D143" s="31" t="s">
        <v>48</v>
      </c>
      <c r="E143" s="11"/>
      <c r="F143" s="11"/>
      <c r="G143" s="11"/>
      <c r="H143" s="11"/>
      <c r="I143" s="11"/>
    </row>
    <row r="144" spans="2:9" x14ac:dyDescent="0.25">
      <c r="B144" s="240"/>
      <c r="C144" s="240"/>
      <c r="D144" s="31" t="s">
        <v>51</v>
      </c>
      <c r="E144" s="11"/>
      <c r="F144" s="11"/>
      <c r="G144" s="11"/>
      <c r="H144" s="11"/>
      <c r="I144" s="11"/>
    </row>
    <row r="145" spans="2:9" x14ac:dyDescent="0.25">
      <c r="B145" s="240"/>
      <c r="C145" s="240"/>
      <c r="D145" s="31" t="s">
        <v>52</v>
      </c>
      <c r="E145" s="11"/>
      <c r="F145" s="11"/>
      <c r="G145" s="11"/>
      <c r="H145" s="11"/>
      <c r="I145" s="11" t="s">
        <v>158</v>
      </c>
    </row>
    <row r="146" spans="2:9" x14ac:dyDescent="0.25">
      <c r="B146" s="240"/>
      <c r="C146" s="240"/>
      <c r="D146" s="31" t="s">
        <v>53</v>
      </c>
      <c r="E146" s="11"/>
      <c r="F146" s="11"/>
      <c r="G146" s="11"/>
      <c r="H146" s="11"/>
      <c r="I146" s="11"/>
    </row>
    <row r="147" spans="2:9" x14ac:dyDescent="0.25">
      <c r="B147" s="240" t="s">
        <v>159</v>
      </c>
      <c r="C147" s="240" t="s">
        <v>40</v>
      </c>
      <c r="D147" s="31" t="s">
        <v>160</v>
      </c>
      <c r="E147" s="11"/>
      <c r="F147" s="11"/>
      <c r="G147" s="11"/>
      <c r="H147" s="11"/>
      <c r="I147" s="11"/>
    </row>
    <row r="148" spans="2:9" x14ac:dyDescent="0.25">
      <c r="B148" s="240"/>
      <c r="C148" s="240"/>
      <c r="D148" s="31" t="s">
        <v>161</v>
      </c>
      <c r="E148" s="11"/>
      <c r="F148" s="11"/>
      <c r="G148" s="11"/>
      <c r="H148" s="11"/>
      <c r="I148" s="11"/>
    </row>
    <row r="149" spans="2:9" x14ac:dyDescent="0.25">
      <c r="B149" s="240"/>
      <c r="C149" s="240" t="s">
        <v>43</v>
      </c>
      <c r="D149" s="31" t="s">
        <v>160</v>
      </c>
      <c r="E149" s="11"/>
      <c r="F149" s="11"/>
      <c r="G149" s="11"/>
      <c r="H149" s="11"/>
      <c r="I149" s="11"/>
    </row>
    <row r="150" spans="2:9" x14ac:dyDescent="0.25">
      <c r="B150" s="240"/>
      <c r="C150" s="240"/>
      <c r="D150" s="31" t="s">
        <v>161</v>
      </c>
      <c r="E150" s="11"/>
      <c r="F150" s="11"/>
      <c r="G150" s="11"/>
      <c r="H150" s="11"/>
      <c r="I150" s="11"/>
    </row>
    <row r="151" spans="2:9" x14ac:dyDescent="0.25">
      <c r="B151" s="240"/>
      <c r="C151" s="240" t="s">
        <v>45</v>
      </c>
      <c r="D151" s="31" t="s">
        <v>160</v>
      </c>
      <c r="E151" s="11"/>
      <c r="F151" s="11"/>
      <c r="G151" s="11"/>
      <c r="H151" s="11"/>
      <c r="I151" s="11"/>
    </row>
    <row r="152" spans="2:9" x14ac:dyDescent="0.25">
      <c r="B152" s="240"/>
      <c r="C152" s="240"/>
      <c r="D152" s="31" t="s">
        <v>161</v>
      </c>
      <c r="E152" s="11">
        <f>2+2</f>
        <v>4</v>
      </c>
      <c r="F152" s="11"/>
      <c r="G152" s="11">
        <f>E152-F152</f>
        <v>4</v>
      </c>
      <c r="H152" s="11"/>
      <c r="I152" s="11" t="s">
        <v>162</v>
      </c>
    </row>
    <row r="153" spans="2:9" x14ac:dyDescent="0.25">
      <c r="B153" s="240"/>
      <c r="C153" s="240" t="s">
        <v>48</v>
      </c>
      <c r="D153" s="31" t="s">
        <v>160</v>
      </c>
      <c r="E153" s="11"/>
      <c r="F153" s="11"/>
      <c r="G153" s="11"/>
      <c r="H153" s="11"/>
      <c r="I153" s="11"/>
    </row>
    <row r="154" spans="2:9" x14ac:dyDescent="0.25">
      <c r="B154" s="240"/>
      <c r="C154" s="240"/>
      <c r="D154" s="31" t="s">
        <v>161</v>
      </c>
      <c r="E154" s="11"/>
      <c r="F154" s="11"/>
      <c r="G154" s="11"/>
      <c r="H154" s="11"/>
      <c r="I154" s="11"/>
    </row>
    <row r="155" spans="2:9" x14ac:dyDescent="0.25">
      <c r="B155" s="240"/>
      <c r="C155" s="240" t="s">
        <v>51</v>
      </c>
      <c r="D155" s="31" t="s">
        <v>160</v>
      </c>
      <c r="E155" s="11"/>
      <c r="F155" s="11"/>
      <c r="G155" s="11"/>
      <c r="H155" s="11"/>
      <c r="I155" s="11"/>
    </row>
    <row r="156" spans="2:9" x14ac:dyDescent="0.25">
      <c r="B156" s="240"/>
      <c r="C156" s="240"/>
      <c r="D156" s="31" t="s">
        <v>161</v>
      </c>
      <c r="E156" s="11"/>
      <c r="F156" s="11"/>
      <c r="G156" s="11"/>
      <c r="H156" s="11"/>
      <c r="I156" s="11"/>
    </row>
    <row r="157" spans="2:9" x14ac:dyDescent="0.25">
      <c r="B157" s="240"/>
      <c r="C157" s="240" t="s">
        <v>52</v>
      </c>
      <c r="D157" s="31" t="s">
        <v>160</v>
      </c>
      <c r="E157" s="11"/>
      <c r="F157" s="11"/>
      <c r="G157" s="11"/>
      <c r="H157" s="11"/>
      <c r="I157" s="11"/>
    </row>
    <row r="158" spans="2:9" x14ac:dyDescent="0.25">
      <c r="B158" s="240"/>
      <c r="C158" s="240"/>
      <c r="D158" s="31" t="s">
        <v>161</v>
      </c>
      <c r="E158" s="11">
        <f>1+2</f>
        <v>3</v>
      </c>
      <c r="F158" s="11">
        <v>1</v>
      </c>
      <c r="G158" s="11">
        <f>E158-F158</f>
        <v>2</v>
      </c>
      <c r="H158" s="11"/>
      <c r="I158" s="11" t="s">
        <v>163</v>
      </c>
    </row>
    <row r="159" spans="2:9" x14ac:dyDescent="0.25">
      <c r="B159" s="240"/>
      <c r="C159" s="240" t="s">
        <v>53</v>
      </c>
      <c r="D159" s="31" t="s">
        <v>160</v>
      </c>
      <c r="E159" s="11"/>
      <c r="F159" s="11"/>
      <c r="G159" s="11"/>
      <c r="H159" s="11"/>
      <c r="I159" s="11"/>
    </row>
    <row r="160" spans="2:9" x14ac:dyDescent="0.25">
      <c r="B160" s="240"/>
      <c r="C160" s="240"/>
      <c r="D160" s="31" t="s">
        <v>161</v>
      </c>
      <c r="E160" s="11"/>
      <c r="F160" s="11"/>
      <c r="G160" s="11"/>
      <c r="H160" s="11"/>
      <c r="I160" s="11"/>
    </row>
    <row r="161" spans="2:9" x14ac:dyDescent="0.25">
      <c r="B161" s="240"/>
      <c r="C161" s="240" t="s">
        <v>54</v>
      </c>
      <c r="D161" s="31" t="s">
        <v>160</v>
      </c>
      <c r="E161" s="11"/>
      <c r="F161" s="11"/>
      <c r="G161" s="11"/>
      <c r="H161" s="11"/>
      <c r="I161" s="11"/>
    </row>
    <row r="162" spans="2:9" x14ac:dyDescent="0.25">
      <c r="B162" s="240"/>
      <c r="C162" s="240"/>
      <c r="D162" s="31" t="s">
        <v>161</v>
      </c>
      <c r="E162" s="11"/>
      <c r="F162" s="11"/>
      <c r="G162" s="11"/>
      <c r="H162" s="11"/>
      <c r="I162" s="11"/>
    </row>
    <row r="163" spans="2:9" x14ac:dyDescent="0.25">
      <c r="B163" s="240"/>
      <c r="C163" s="240" t="s">
        <v>55</v>
      </c>
      <c r="D163" s="31" t="s">
        <v>160</v>
      </c>
      <c r="E163" s="11"/>
      <c r="F163" s="11"/>
      <c r="G163" s="11"/>
      <c r="H163" s="11"/>
      <c r="I163" s="11"/>
    </row>
    <row r="164" spans="2:9" x14ac:dyDescent="0.25">
      <c r="B164" s="240"/>
      <c r="C164" s="240"/>
      <c r="D164" s="31" t="s">
        <v>161</v>
      </c>
      <c r="E164" s="11"/>
      <c r="F164" s="11"/>
      <c r="G164" s="11"/>
      <c r="H164" s="11"/>
      <c r="I164" s="11"/>
    </row>
    <row r="165" spans="2:9" x14ac:dyDescent="0.25">
      <c r="B165" s="240" t="s">
        <v>164</v>
      </c>
      <c r="C165" s="240"/>
      <c r="D165" s="31" t="s">
        <v>165</v>
      </c>
      <c r="E165" s="11"/>
      <c r="F165" s="11"/>
      <c r="G165" s="11"/>
      <c r="H165" s="11"/>
      <c r="I165" s="11"/>
    </row>
    <row r="166" spans="2:9" x14ac:dyDescent="0.25">
      <c r="B166" s="240"/>
      <c r="C166" s="240"/>
      <c r="D166" s="31" t="s">
        <v>40</v>
      </c>
      <c r="E166" s="11"/>
      <c r="F166" s="11"/>
      <c r="G166" s="11"/>
      <c r="H166" s="11"/>
      <c r="I166" s="11"/>
    </row>
    <row r="167" spans="2:9" x14ac:dyDescent="0.25">
      <c r="B167" s="240"/>
      <c r="C167" s="240"/>
      <c r="D167" s="31" t="s">
        <v>43</v>
      </c>
      <c r="E167" s="11"/>
      <c r="F167" s="11"/>
      <c r="G167" s="11"/>
      <c r="H167" s="11"/>
      <c r="I167" s="11"/>
    </row>
    <row r="168" spans="2:9" x14ac:dyDescent="0.25">
      <c r="B168" s="240"/>
      <c r="C168" s="240"/>
      <c r="D168" s="31" t="s">
        <v>45</v>
      </c>
      <c r="E168" s="11"/>
      <c r="F168" s="11"/>
      <c r="G168" s="11"/>
      <c r="H168" s="11"/>
      <c r="I168" s="11"/>
    </row>
    <row r="169" spans="2:9" x14ac:dyDescent="0.25">
      <c r="B169" s="240"/>
      <c r="C169" s="240"/>
      <c r="D169" s="31" t="s">
        <v>48</v>
      </c>
      <c r="E169" s="11"/>
      <c r="F169" s="11"/>
      <c r="G169" s="11"/>
      <c r="H169" s="11"/>
      <c r="I169" s="11"/>
    </row>
    <row r="170" spans="2:9" x14ac:dyDescent="0.25">
      <c r="B170" s="240"/>
      <c r="C170" s="240"/>
      <c r="D170" s="31" t="s">
        <v>51</v>
      </c>
      <c r="E170" s="11"/>
      <c r="F170" s="11"/>
      <c r="G170" s="11"/>
      <c r="H170" s="11"/>
      <c r="I170" s="11"/>
    </row>
    <row r="171" spans="2:9" x14ac:dyDescent="0.25">
      <c r="B171" s="240"/>
      <c r="C171" s="240"/>
      <c r="D171" s="31" t="s">
        <v>52</v>
      </c>
      <c r="E171" s="11"/>
      <c r="F171" s="11"/>
      <c r="G171" s="11"/>
      <c r="H171" s="11"/>
      <c r="I171" s="11"/>
    </row>
    <row r="172" spans="2:9" x14ac:dyDescent="0.25">
      <c r="B172" s="240"/>
      <c r="C172" s="240"/>
      <c r="D172" s="31" t="s">
        <v>53</v>
      </c>
      <c r="E172" s="11"/>
      <c r="F172" s="11"/>
      <c r="G172" s="11"/>
      <c r="H172" s="11"/>
      <c r="I172" s="11"/>
    </row>
    <row r="173" spans="2:9" x14ac:dyDescent="0.25">
      <c r="B173" s="240"/>
      <c r="C173" s="240"/>
      <c r="D173" s="31" t="s">
        <v>54</v>
      </c>
      <c r="E173" s="11"/>
      <c r="F173" s="11"/>
      <c r="G173" s="11"/>
      <c r="H173" s="11"/>
      <c r="I173" s="11"/>
    </row>
    <row r="174" spans="2:9" x14ac:dyDescent="0.25">
      <c r="B174" s="240" t="s">
        <v>166</v>
      </c>
      <c r="C174" s="240"/>
      <c r="D174" s="31" t="s">
        <v>165</v>
      </c>
      <c r="E174" s="11"/>
      <c r="F174" s="11"/>
      <c r="G174" s="11"/>
      <c r="H174" s="11"/>
      <c r="I174" s="11"/>
    </row>
    <row r="175" spans="2:9" x14ac:dyDescent="0.25">
      <c r="B175" s="240"/>
      <c r="C175" s="240"/>
      <c r="D175" s="31" t="s">
        <v>40</v>
      </c>
      <c r="E175" s="11"/>
      <c r="F175" s="11"/>
      <c r="G175" s="11"/>
      <c r="H175" s="11"/>
      <c r="I175" s="11"/>
    </row>
    <row r="176" spans="2:9" x14ac:dyDescent="0.25">
      <c r="B176" s="240"/>
      <c r="C176" s="240"/>
      <c r="D176" s="31" t="s">
        <v>43</v>
      </c>
      <c r="E176" s="11"/>
      <c r="F176" s="11"/>
      <c r="G176" s="11"/>
      <c r="H176" s="11"/>
      <c r="I176" s="11"/>
    </row>
    <row r="177" spans="2:9" x14ac:dyDescent="0.25">
      <c r="B177" s="240"/>
      <c r="C177" s="240"/>
      <c r="D177" s="31" t="s">
        <v>45</v>
      </c>
      <c r="E177" s="11"/>
      <c r="F177" s="11"/>
      <c r="G177" s="11"/>
      <c r="H177" s="11"/>
      <c r="I177" s="11"/>
    </row>
    <row r="178" spans="2:9" x14ac:dyDescent="0.25">
      <c r="B178" s="240"/>
      <c r="C178" s="240"/>
      <c r="D178" s="31" t="s">
        <v>48</v>
      </c>
      <c r="E178" s="11"/>
      <c r="F178" s="11"/>
      <c r="G178" s="11"/>
      <c r="H178" s="11"/>
      <c r="I178" s="11"/>
    </row>
    <row r="179" spans="2:9" x14ac:dyDescent="0.25">
      <c r="B179" s="240"/>
      <c r="C179" s="240"/>
      <c r="D179" s="31" t="s">
        <v>51</v>
      </c>
      <c r="E179" s="11"/>
      <c r="F179" s="11"/>
      <c r="G179" s="11"/>
      <c r="H179" s="11"/>
      <c r="I179" s="11"/>
    </row>
    <row r="180" spans="2:9" x14ac:dyDescent="0.25">
      <c r="B180" s="240"/>
      <c r="C180" s="240"/>
      <c r="D180" s="31" t="s">
        <v>52</v>
      </c>
      <c r="E180" s="11"/>
      <c r="F180" s="11"/>
      <c r="G180" s="11"/>
      <c r="H180" s="11"/>
      <c r="I180" s="11"/>
    </row>
    <row r="181" spans="2:9" x14ac:dyDescent="0.25">
      <c r="B181" s="240"/>
      <c r="C181" s="240"/>
      <c r="D181" s="31" t="s">
        <v>53</v>
      </c>
      <c r="E181" s="11"/>
      <c r="F181" s="11"/>
      <c r="G181" s="11"/>
      <c r="H181" s="11"/>
      <c r="I181" s="11"/>
    </row>
    <row r="182" spans="2:9" x14ac:dyDescent="0.25">
      <c r="B182" s="240"/>
      <c r="C182" s="240"/>
      <c r="D182" s="31" t="s">
        <v>54</v>
      </c>
      <c r="E182" s="11"/>
      <c r="F182" s="11"/>
      <c r="G182" s="11"/>
      <c r="H182" s="11"/>
      <c r="I182" s="11"/>
    </row>
    <row r="183" spans="2:9" x14ac:dyDescent="0.25">
      <c r="B183" s="241" t="s">
        <v>167</v>
      </c>
      <c r="C183" s="241"/>
      <c r="D183" s="37" t="s">
        <v>40</v>
      </c>
      <c r="E183" s="11"/>
      <c r="F183" s="11"/>
      <c r="G183" s="11"/>
      <c r="H183" s="11"/>
      <c r="I183" s="11"/>
    </row>
    <row r="184" spans="2:9" x14ac:dyDescent="0.25">
      <c r="B184" s="241"/>
      <c r="C184" s="241"/>
      <c r="D184" s="37" t="s">
        <v>43</v>
      </c>
      <c r="E184" s="11"/>
      <c r="F184" s="11"/>
      <c r="G184" s="11"/>
      <c r="H184" s="11"/>
      <c r="I184" s="11"/>
    </row>
    <row r="185" spans="2:9" x14ac:dyDescent="0.25">
      <c r="B185" s="241"/>
      <c r="C185" s="241"/>
      <c r="D185" s="37" t="s">
        <v>45</v>
      </c>
      <c r="E185" s="11"/>
      <c r="F185" s="11"/>
      <c r="G185" s="11"/>
      <c r="H185" s="11"/>
      <c r="I185" s="11"/>
    </row>
    <row r="186" spans="2:9" x14ac:dyDescent="0.25">
      <c r="B186" s="241"/>
      <c r="C186" s="241"/>
      <c r="D186" s="37" t="s">
        <v>48</v>
      </c>
      <c r="E186" s="11"/>
      <c r="F186" s="11"/>
      <c r="G186" s="11"/>
      <c r="H186" s="11"/>
      <c r="I186" s="11"/>
    </row>
    <row r="187" spans="2:9" x14ac:dyDescent="0.25">
      <c r="B187" s="241"/>
      <c r="C187" s="241"/>
      <c r="D187" s="37" t="s">
        <v>51</v>
      </c>
      <c r="E187" s="11"/>
      <c r="F187" s="11"/>
      <c r="G187" s="11"/>
      <c r="H187" s="11"/>
      <c r="I187" s="11"/>
    </row>
    <row r="188" spans="2:9" x14ac:dyDescent="0.25">
      <c r="B188" s="241"/>
      <c r="C188" s="241"/>
      <c r="D188" s="37" t="s">
        <v>52</v>
      </c>
      <c r="E188" s="11"/>
      <c r="F188" s="11"/>
      <c r="G188" s="11"/>
      <c r="H188" s="11"/>
      <c r="I188" s="11"/>
    </row>
    <row r="189" spans="2:9" x14ac:dyDescent="0.25">
      <c r="B189" s="241"/>
      <c r="C189" s="241"/>
      <c r="D189" s="37" t="s">
        <v>53</v>
      </c>
      <c r="E189" s="11"/>
      <c r="F189" s="11"/>
      <c r="G189" s="11"/>
      <c r="H189" s="11"/>
      <c r="I189" s="11"/>
    </row>
    <row r="190" spans="2:9" x14ac:dyDescent="0.25">
      <c r="B190" s="241"/>
      <c r="C190" s="241"/>
      <c r="D190" s="37" t="s">
        <v>54</v>
      </c>
      <c r="E190" s="11"/>
      <c r="F190" s="11"/>
      <c r="G190" s="11"/>
      <c r="H190" s="11"/>
      <c r="I190" s="11"/>
    </row>
    <row r="191" spans="2:9" x14ac:dyDescent="0.25">
      <c r="B191" s="241"/>
      <c r="C191" s="241"/>
      <c r="D191" s="37" t="s">
        <v>55</v>
      </c>
      <c r="E191" s="11"/>
      <c r="F191" s="11"/>
      <c r="G191" s="11"/>
      <c r="H191" s="11"/>
      <c r="I191" s="11"/>
    </row>
    <row r="192" spans="2:9" x14ac:dyDescent="0.25">
      <c r="B192" s="241" t="s">
        <v>168</v>
      </c>
      <c r="C192" s="241"/>
      <c r="D192" s="37" t="s">
        <v>40</v>
      </c>
      <c r="E192" s="11"/>
      <c r="F192" s="11"/>
      <c r="G192" s="11"/>
      <c r="H192" s="11"/>
      <c r="I192" s="11"/>
    </row>
    <row r="193" spans="2:9" x14ac:dyDescent="0.25">
      <c r="B193" s="241"/>
      <c r="C193" s="241"/>
      <c r="D193" s="37" t="s">
        <v>43</v>
      </c>
      <c r="E193" s="11"/>
      <c r="F193" s="11"/>
      <c r="G193" s="11"/>
      <c r="H193" s="11"/>
      <c r="I193" s="11"/>
    </row>
    <row r="194" spans="2:9" x14ac:dyDescent="0.25">
      <c r="B194" s="241"/>
      <c r="C194" s="241"/>
      <c r="D194" s="37" t="s">
        <v>45</v>
      </c>
      <c r="E194" s="11"/>
      <c r="F194" s="11"/>
      <c r="G194" s="11"/>
      <c r="H194" s="11"/>
      <c r="I194" s="11"/>
    </row>
    <row r="195" spans="2:9" x14ac:dyDescent="0.25">
      <c r="B195" s="241"/>
      <c r="C195" s="241"/>
      <c r="D195" s="37" t="s">
        <v>48</v>
      </c>
      <c r="E195" s="11"/>
      <c r="F195" s="11"/>
      <c r="G195" s="11"/>
      <c r="H195" s="11"/>
      <c r="I195" s="11"/>
    </row>
    <row r="196" spans="2:9" x14ac:dyDescent="0.25">
      <c r="B196" s="241"/>
      <c r="C196" s="241"/>
      <c r="D196" s="37" t="s">
        <v>51</v>
      </c>
      <c r="E196" s="11"/>
      <c r="F196" s="11"/>
      <c r="G196" s="11"/>
      <c r="H196" s="11"/>
      <c r="I196" s="11"/>
    </row>
    <row r="197" spans="2:9" x14ac:dyDescent="0.25">
      <c r="B197" s="241"/>
      <c r="C197" s="241"/>
      <c r="D197" s="37" t="s">
        <v>52</v>
      </c>
      <c r="E197" s="11"/>
      <c r="F197" s="11"/>
      <c r="G197" s="11"/>
      <c r="H197" s="11"/>
      <c r="I197" s="11"/>
    </row>
    <row r="198" spans="2:9" x14ac:dyDescent="0.25">
      <c r="B198" s="241"/>
      <c r="C198" s="241"/>
      <c r="D198" s="37" t="s">
        <v>53</v>
      </c>
      <c r="E198" s="11"/>
      <c r="F198" s="11"/>
      <c r="G198" s="11"/>
      <c r="H198" s="11"/>
      <c r="I198" s="11"/>
    </row>
    <row r="199" spans="2:9" x14ac:dyDescent="0.25">
      <c r="B199" s="241"/>
      <c r="C199" s="241"/>
      <c r="D199" s="37" t="s">
        <v>54</v>
      </c>
      <c r="E199" s="11"/>
      <c r="F199" s="11"/>
      <c r="G199" s="11"/>
      <c r="H199" s="11"/>
      <c r="I199" s="11"/>
    </row>
    <row r="200" spans="2:9" x14ac:dyDescent="0.25">
      <c r="B200" s="241"/>
      <c r="C200" s="241"/>
      <c r="D200" s="37" t="s">
        <v>55</v>
      </c>
      <c r="E200" s="11"/>
      <c r="F200" s="11"/>
      <c r="G200" s="11"/>
      <c r="H200" s="11"/>
      <c r="I200" s="11"/>
    </row>
    <row r="201" spans="2:9" x14ac:dyDescent="0.25">
      <c r="B201" s="241" t="s">
        <v>169</v>
      </c>
      <c r="C201" s="241"/>
      <c r="D201" s="37" t="s">
        <v>40</v>
      </c>
      <c r="E201" s="11"/>
      <c r="F201" s="11"/>
      <c r="G201" s="11"/>
      <c r="H201" s="11"/>
      <c r="I201" s="11"/>
    </row>
    <row r="202" spans="2:9" x14ac:dyDescent="0.25">
      <c r="B202" s="241"/>
      <c r="C202" s="241"/>
      <c r="D202" s="37" t="s">
        <v>43</v>
      </c>
      <c r="E202" s="11"/>
      <c r="F202" s="11"/>
      <c r="G202" s="11"/>
      <c r="H202" s="11"/>
      <c r="I202" s="11"/>
    </row>
    <row r="203" spans="2:9" x14ac:dyDescent="0.25">
      <c r="B203" s="241"/>
      <c r="C203" s="241"/>
      <c r="D203" s="37" t="s">
        <v>45</v>
      </c>
      <c r="E203" s="11"/>
      <c r="F203" s="11"/>
      <c r="G203" s="11"/>
      <c r="H203" s="11"/>
      <c r="I203" s="11"/>
    </row>
    <row r="204" spans="2:9" x14ac:dyDescent="0.25">
      <c r="B204" s="241"/>
      <c r="C204" s="241"/>
      <c r="D204" s="37" t="s">
        <v>48</v>
      </c>
      <c r="E204" s="11"/>
      <c r="F204" s="11"/>
      <c r="G204" s="11"/>
      <c r="H204" s="11"/>
      <c r="I204" s="11"/>
    </row>
    <row r="205" spans="2:9" x14ac:dyDescent="0.25">
      <c r="B205" s="241"/>
      <c r="C205" s="241"/>
      <c r="D205" s="37" t="s">
        <v>51</v>
      </c>
      <c r="E205" s="11"/>
      <c r="F205" s="11"/>
      <c r="G205" s="11"/>
      <c r="H205" s="11"/>
      <c r="I205" s="11"/>
    </row>
    <row r="206" spans="2:9" x14ac:dyDescent="0.25">
      <c r="B206" s="241"/>
      <c r="C206" s="241"/>
      <c r="D206" s="37" t="s">
        <v>52</v>
      </c>
      <c r="E206" s="11"/>
      <c r="F206" s="11"/>
      <c r="G206" s="11"/>
      <c r="H206" s="11"/>
      <c r="I206" s="11"/>
    </row>
    <row r="207" spans="2:9" x14ac:dyDescent="0.25">
      <c r="B207" s="241"/>
      <c r="C207" s="241"/>
      <c r="D207" s="37" t="s">
        <v>53</v>
      </c>
      <c r="E207" s="11"/>
      <c r="F207" s="11"/>
      <c r="G207" s="11"/>
      <c r="H207" s="11"/>
      <c r="I207" s="11"/>
    </row>
    <row r="208" spans="2:9" x14ac:dyDescent="0.25">
      <c r="B208" s="241"/>
      <c r="C208" s="241"/>
      <c r="D208" s="37" t="s">
        <v>54</v>
      </c>
      <c r="E208" s="11"/>
      <c r="F208" s="11"/>
      <c r="G208" s="11"/>
      <c r="H208" s="11"/>
      <c r="I208" s="11"/>
    </row>
    <row r="209" spans="2:9" ht="18.75" x14ac:dyDescent="0.25">
      <c r="B209" s="38" t="s">
        <v>170</v>
      </c>
      <c r="C209" s="38"/>
      <c r="D209" s="39"/>
      <c r="E209" s="11"/>
      <c r="F209" s="11"/>
      <c r="G209" s="11"/>
      <c r="H209" s="11"/>
      <c r="I209" s="11"/>
    </row>
    <row r="210" spans="2:9" x14ac:dyDescent="0.25">
      <c r="B210" s="240" t="s">
        <v>171</v>
      </c>
      <c r="C210" s="240" t="s">
        <v>54</v>
      </c>
      <c r="D210" s="31" t="s">
        <v>160</v>
      </c>
      <c r="E210" s="11"/>
      <c r="F210" s="11"/>
      <c r="G210" s="11"/>
      <c r="H210" s="11"/>
      <c r="I210" s="11"/>
    </row>
    <row r="211" spans="2:9" x14ac:dyDescent="0.25">
      <c r="B211" s="240"/>
      <c r="C211" s="240"/>
      <c r="D211" s="31" t="s">
        <v>161</v>
      </c>
      <c r="E211" s="11"/>
      <c r="F211" s="11"/>
      <c r="G211" s="11"/>
      <c r="H211" s="11"/>
      <c r="I211" s="11"/>
    </row>
    <row r="212" spans="2:9" x14ac:dyDescent="0.25">
      <c r="B212" s="240"/>
      <c r="C212" s="240"/>
      <c r="D212" s="31" t="s">
        <v>172</v>
      </c>
      <c r="E212" s="11"/>
      <c r="F212" s="11"/>
      <c r="G212" s="11"/>
      <c r="H212" s="11"/>
      <c r="I212" s="11"/>
    </row>
    <row r="213" spans="2:9" x14ac:dyDescent="0.25">
      <c r="B213" s="240"/>
      <c r="C213" s="240" t="s">
        <v>55</v>
      </c>
      <c r="D213" s="31" t="s">
        <v>160</v>
      </c>
      <c r="E213" s="11"/>
      <c r="F213" s="11"/>
      <c r="G213" s="11"/>
      <c r="H213" s="11"/>
      <c r="I213" s="11"/>
    </row>
    <row r="214" spans="2:9" x14ac:dyDescent="0.25">
      <c r="B214" s="240"/>
      <c r="C214" s="240"/>
      <c r="D214" s="31" t="s">
        <v>161</v>
      </c>
      <c r="E214" s="11"/>
      <c r="F214" s="11"/>
      <c r="G214" s="11"/>
      <c r="H214" s="11"/>
      <c r="I214" s="11"/>
    </row>
    <row r="215" spans="2:9" x14ac:dyDescent="0.25">
      <c r="B215" s="240"/>
      <c r="C215" s="240"/>
      <c r="D215" s="31" t="s">
        <v>172</v>
      </c>
      <c r="E215" s="11"/>
      <c r="F215" s="11"/>
      <c r="G215" s="11"/>
      <c r="H215" s="11"/>
      <c r="I215" s="11"/>
    </row>
    <row r="216" spans="2:9" x14ac:dyDescent="0.25">
      <c r="B216" s="242" t="s">
        <v>173</v>
      </c>
      <c r="C216" s="242"/>
      <c r="D216" s="41" t="s">
        <v>174</v>
      </c>
      <c r="E216" s="11"/>
      <c r="F216" s="11"/>
      <c r="G216" s="11"/>
      <c r="H216" s="11"/>
      <c r="I216" s="11"/>
    </row>
    <row r="217" spans="2:9" x14ac:dyDescent="0.25">
      <c r="B217" s="242"/>
      <c r="C217" s="242"/>
      <c r="D217" s="41" t="s">
        <v>175</v>
      </c>
      <c r="E217" s="11"/>
      <c r="F217" s="11"/>
      <c r="G217" s="11"/>
      <c r="H217" s="11"/>
      <c r="I217" s="11"/>
    </row>
    <row r="218" spans="2:9" x14ac:dyDescent="0.25">
      <c r="B218" s="242"/>
      <c r="C218" s="242"/>
      <c r="D218" s="41" t="s">
        <v>176</v>
      </c>
      <c r="E218" s="11"/>
      <c r="F218" s="11"/>
      <c r="G218" s="11"/>
      <c r="H218" s="11"/>
      <c r="I218" s="11"/>
    </row>
    <row r="219" spans="2:9" x14ac:dyDescent="0.25">
      <c r="B219" s="242"/>
      <c r="C219" s="242"/>
      <c r="D219" s="41" t="s">
        <v>177</v>
      </c>
      <c r="E219" s="11"/>
      <c r="F219" s="11"/>
      <c r="G219" s="11"/>
      <c r="H219" s="11"/>
      <c r="I219" s="11"/>
    </row>
    <row r="220" spans="2:9" x14ac:dyDescent="0.25">
      <c r="B220" s="242"/>
      <c r="C220" s="242"/>
      <c r="D220" s="41" t="s">
        <v>178</v>
      </c>
      <c r="E220" s="11"/>
      <c r="F220" s="11"/>
      <c r="G220" s="11"/>
      <c r="H220" s="11"/>
      <c r="I220" s="11"/>
    </row>
    <row r="221" spans="2:9" x14ac:dyDescent="0.25">
      <c r="B221" s="242"/>
      <c r="C221" s="242"/>
      <c r="D221" s="41" t="s">
        <v>179</v>
      </c>
      <c r="E221" s="11"/>
      <c r="F221" s="11"/>
      <c r="G221" s="11"/>
      <c r="H221" s="11"/>
      <c r="I221" s="11"/>
    </row>
    <row r="222" spans="2:9" x14ac:dyDescent="0.25">
      <c r="B222" s="243" t="s">
        <v>180</v>
      </c>
      <c r="C222" s="243"/>
      <c r="D222" s="42" t="s">
        <v>174</v>
      </c>
      <c r="E222" s="11"/>
      <c r="F222" s="11"/>
      <c r="G222" s="11"/>
      <c r="H222" s="11"/>
      <c r="I222" s="11"/>
    </row>
    <row r="223" spans="2:9" x14ac:dyDescent="0.25">
      <c r="B223" s="243"/>
      <c r="C223" s="243"/>
      <c r="D223" s="42" t="s">
        <v>175</v>
      </c>
      <c r="E223" s="11"/>
      <c r="F223" s="11"/>
      <c r="G223" s="11"/>
      <c r="H223" s="11"/>
      <c r="I223" s="11"/>
    </row>
    <row r="224" spans="2:9" x14ac:dyDescent="0.25">
      <c r="B224" s="243"/>
      <c r="C224" s="243"/>
      <c r="D224" s="42" t="s">
        <v>176</v>
      </c>
      <c r="E224" s="11"/>
      <c r="F224" s="11"/>
      <c r="G224" s="11"/>
      <c r="H224" s="11"/>
      <c r="I224" s="11"/>
    </row>
    <row r="225" spans="2:9" x14ac:dyDescent="0.25">
      <c r="B225" s="243" t="s">
        <v>181</v>
      </c>
      <c r="C225" s="243"/>
      <c r="D225" s="42" t="s">
        <v>182</v>
      </c>
      <c r="E225" s="11"/>
      <c r="F225" s="11"/>
      <c r="G225" s="11"/>
      <c r="H225" s="11"/>
      <c r="I225" s="11"/>
    </row>
    <row r="226" spans="2:9" x14ac:dyDescent="0.25">
      <c r="B226" s="243"/>
      <c r="C226" s="243"/>
      <c r="D226" s="42" t="s">
        <v>175</v>
      </c>
      <c r="E226" s="11"/>
      <c r="F226" s="11"/>
      <c r="G226" s="11"/>
      <c r="H226" s="11"/>
      <c r="I226" s="11"/>
    </row>
    <row r="227" spans="2:9" x14ac:dyDescent="0.25">
      <c r="B227" s="243"/>
      <c r="C227" s="243"/>
      <c r="D227" s="42" t="s">
        <v>176</v>
      </c>
      <c r="E227" s="11"/>
      <c r="F227" s="11"/>
      <c r="G227" s="11"/>
      <c r="H227" s="11"/>
      <c r="I227" s="11"/>
    </row>
    <row r="228" spans="2:9" x14ac:dyDescent="0.25">
      <c r="B228" s="243"/>
      <c r="C228" s="243"/>
      <c r="D228" s="42" t="s">
        <v>178</v>
      </c>
      <c r="E228" s="11"/>
      <c r="F228" s="11"/>
      <c r="G228" s="11"/>
      <c r="H228" s="11"/>
      <c r="I228" s="11"/>
    </row>
    <row r="229" spans="2:9" x14ac:dyDescent="0.25">
      <c r="B229" s="243"/>
      <c r="C229" s="243"/>
      <c r="D229" s="42" t="s">
        <v>179</v>
      </c>
      <c r="E229" s="11"/>
      <c r="F229" s="11"/>
      <c r="G229" s="11"/>
      <c r="H229" s="11"/>
      <c r="I229" s="11"/>
    </row>
    <row r="230" spans="2:9" x14ac:dyDescent="0.25">
      <c r="B230" s="243" t="s">
        <v>183</v>
      </c>
      <c r="C230" s="243"/>
      <c r="D230" s="42" t="s">
        <v>54</v>
      </c>
      <c r="E230" s="11"/>
      <c r="F230" s="11"/>
      <c r="G230" s="11"/>
      <c r="H230" s="11"/>
      <c r="I230" s="11"/>
    </row>
    <row r="231" spans="2:9" x14ac:dyDescent="0.25">
      <c r="B231" s="243" t="s">
        <v>184</v>
      </c>
      <c r="C231" s="243"/>
      <c r="D231" s="42" t="s">
        <v>185</v>
      </c>
      <c r="E231" s="11"/>
      <c r="F231" s="11"/>
      <c r="G231" s="11"/>
      <c r="H231" s="11"/>
      <c r="I231" s="11"/>
    </row>
    <row r="232" spans="2:9" x14ac:dyDescent="0.25">
      <c r="B232" s="243"/>
      <c r="C232" s="243"/>
      <c r="D232" s="42" t="s">
        <v>186</v>
      </c>
      <c r="E232" s="11"/>
      <c r="F232" s="11"/>
      <c r="G232" s="11"/>
      <c r="H232" s="11"/>
      <c r="I232" s="11"/>
    </row>
    <row r="233" spans="2:9" x14ac:dyDescent="0.25">
      <c r="B233" s="243"/>
      <c r="C233" s="243"/>
      <c r="D233" s="42" t="s">
        <v>187</v>
      </c>
      <c r="E233" s="11"/>
      <c r="F233" s="11"/>
      <c r="G233" s="11"/>
      <c r="H233" s="11"/>
      <c r="I233" s="11"/>
    </row>
    <row r="234" spans="2:9" x14ac:dyDescent="0.25">
      <c r="B234" s="243"/>
      <c r="C234" s="243"/>
      <c r="D234" s="42" t="s">
        <v>54</v>
      </c>
      <c r="E234" s="11"/>
      <c r="F234" s="11"/>
      <c r="G234" s="11"/>
      <c r="H234" s="11"/>
      <c r="I234" s="11"/>
    </row>
    <row r="235" spans="2:9" x14ac:dyDescent="0.25">
      <c r="B235" s="243"/>
      <c r="C235" s="243"/>
      <c r="D235" s="42" t="s">
        <v>55</v>
      </c>
      <c r="E235" s="11"/>
      <c r="F235" s="11"/>
      <c r="G235" s="11"/>
      <c r="H235" s="11"/>
      <c r="I235" s="43"/>
    </row>
    <row r="236" spans="2:9" x14ac:dyDescent="0.25">
      <c r="B236" s="243" t="s">
        <v>188</v>
      </c>
      <c r="C236" s="243"/>
      <c r="D236" s="42" t="s">
        <v>189</v>
      </c>
      <c r="E236" s="11"/>
      <c r="F236" s="11"/>
      <c r="G236" s="11"/>
      <c r="H236" s="11"/>
      <c r="I236" s="43"/>
    </row>
    <row r="237" spans="2:9" x14ac:dyDescent="0.25">
      <c r="B237" s="243"/>
      <c r="C237" s="243"/>
      <c r="D237" s="42" t="s">
        <v>55</v>
      </c>
      <c r="E237" s="11"/>
      <c r="F237" s="11"/>
      <c r="G237" s="11"/>
      <c r="H237" s="11"/>
      <c r="I237" s="43"/>
    </row>
    <row r="238" spans="2:9" x14ac:dyDescent="0.25">
      <c r="B238" s="240" t="s">
        <v>190</v>
      </c>
      <c r="C238" s="240"/>
      <c r="D238" s="42" t="s">
        <v>189</v>
      </c>
      <c r="E238" s="11"/>
      <c r="F238" s="11"/>
      <c r="G238" s="11"/>
      <c r="H238" s="11"/>
      <c r="I238" s="43"/>
    </row>
    <row r="239" spans="2:9" x14ac:dyDescent="0.25">
      <c r="B239" s="240"/>
      <c r="C239" s="240"/>
      <c r="D239" s="42" t="s">
        <v>55</v>
      </c>
      <c r="E239" s="11"/>
      <c r="F239" s="11"/>
      <c r="G239" s="11"/>
      <c r="H239" s="11"/>
      <c r="I239" s="43"/>
    </row>
    <row r="240" spans="2:9" ht="30" x14ac:dyDescent="0.25">
      <c r="B240" s="240" t="s">
        <v>191</v>
      </c>
      <c r="C240" s="240"/>
      <c r="D240" s="44" t="s">
        <v>192</v>
      </c>
      <c r="E240" s="11"/>
      <c r="F240" s="11"/>
      <c r="G240" s="11"/>
      <c r="H240" s="11"/>
      <c r="I240" s="43"/>
    </row>
    <row r="241" spans="2:9" x14ac:dyDescent="0.25">
      <c r="B241" s="240" t="s">
        <v>193</v>
      </c>
      <c r="C241" s="240"/>
      <c r="D241" s="41" t="s">
        <v>194</v>
      </c>
      <c r="E241" s="11"/>
      <c r="F241" s="11"/>
      <c r="G241" s="11"/>
      <c r="H241" s="11"/>
      <c r="I241" s="43"/>
    </row>
  </sheetData>
  <mergeCells count="49">
    <mergeCell ref="B238:C239"/>
    <mergeCell ref="B240:C240"/>
    <mergeCell ref="B241:C241"/>
    <mergeCell ref="B216:C221"/>
    <mergeCell ref="B222:C224"/>
    <mergeCell ref="B225:C229"/>
    <mergeCell ref="B230:C230"/>
    <mergeCell ref="B231:C235"/>
    <mergeCell ref="B236:C237"/>
    <mergeCell ref="B183:C191"/>
    <mergeCell ref="B192:C200"/>
    <mergeCell ref="B201:C208"/>
    <mergeCell ref="B210:B215"/>
    <mergeCell ref="C210:C212"/>
    <mergeCell ref="C213:C215"/>
    <mergeCell ref="B174:C182"/>
    <mergeCell ref="B56:C96"/>
    <mergeCell ref="B97:C105"/>
    <mergeCell ref="B106:C139"/>
    <mergeCell ref="B140:C146"/>
    <mergeCell ref="B147:B164"/>
    <mergeCell ref="C147:C148"/>
    <mergeCell ref="C149:C150"/>
    <mergeCell ref="C151:C152"/>
    <mergeCell ref="C153:C154"/>
    <mergeCell ref="C155:C156"/>
    <mergeCell ref="C157:C158"/>
    <mergeCell ref="C159:C160"/>
    <mergeCell ref="C161:C162"/>
    <mergeCell ref="C163:C164"/>
    <mergeCell ref="B165:C173"/>
    <mergeCell ref="B47:C55"/>
    <mergeCell ref="B16:H16"/>
    <mergeCell ref="H18:H21"/>
    <mergeCell ref="B22:H22"/>
    <mergeCell ref="H24:H25"/>
    <mergeCell ref="B27:H27"/>
    <mergeCell ref="B31:H31"/>
    <mergeCell ref="H33:H36"/>
    <mergeCell ref="B37:H37"/>
    <mergeCell ref="H39:H41"/>
    <mergeCell ref="B45:D45"/>
    <mergeCell ref="B46:C46"/>
    <mergeCell ref="H11:H15"/>
    <mergeCell ref="B2:C2"/>
    <mergeCell ref="B3:C3"/>
    <mergeCell ref="B4:C4"/>
    <mergeCell ref="B5:H5"/>
    <mergeCell ref="B9:H9"/>
  </mergeCells>
  <printOptions horizontalCentered="1"/>
  <pageMargins left="0.19685039370078741" right="0.19685039370078741" top="0.39370078740157483" bottom="0.39370078740157483" header="0" footer="0"/>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PR ENTERPRISES</vt:lpstr>
      <vt:lpstr>SHRUSTI INTERIOR BRAHUPUR</vt:lpstr>
      <vt:lpstr>SARAY JAMMUVARI AJADI </vt:lpstr>
      <vt:lpstr>khayathi enterprises</vt:lpstr>
      <vt:lpstr>padampur</vt:lpstr>
      <vt:lpstr>MANDHA BHOJI</vt:lpstr>
      <vt:lpstr>aurangabad</vt:lpstr>
      <vt:lpstr>Sakra</vt:lpstr>
      <vt:lpstr>aurangabad!Print_Area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2024-10-03T06:36:47Z</dcterms:modified>
</cp:coreProperties>
</file>