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PADAMPUR (2)"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'PADAMPUR (2)'!$B$4:$X$136</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'PADAMPUR (2)'!$B$3:$N$138</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5" i="1"/>
  <c r="I271" i="2"/>
  <c r="I266" i="2"/>
  <c r="I261" i="2"/>
  <c r="I238" i="2"/>
  <c r="I231" i="2"/>
  <c r="I206" i="2"/>
  <c r="I197" i="2"/>
  <c r="B153" i="2"/>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K152" i="2"/>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L131" i="2"/>
  <c r="K131" i="2"/>
  <c r="G131" i="2"/>
  <c r="F131" i="2"/>
  <c r="E131" i="2"/>
  <c r="I128" i="2"/>
  <c r="M131" i="2" s="1"/>
  <c r="P127" i="2"/>
  <c r="Q126" i="2"/>
  <c r="I123" i="2"/>
  <c r="I118" i="2"/>
  <c r="R95" i="2"/>
  <c r="I93" i="2"/>
  <c r="O91" i="2"/>
  <c r="I86" i="2"/>
  <c r="I60" i="2"/>
  <c r="I51" i="2"/>
  <c r="D131"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K5" i="2"/>
  <c r="K6" i="2" s="1"/>
  <c r="K7" i="2" s="1"/>
  <c r="K8" i="2" s="1"/>
  <c r="K9" i="2" s="1"/>
  <c r="K10" i="2" s="1"/>
  <c r="K11" i="2" s="1"/>
  <c r="K12" i="2" s="1"/>
  <c r="K13" i="2" s="1"/>
  <c r="K14" i="2" s="1"/>
  <c r="K15" i="2" s="1"/>
  <c r="K16" i="2" s="1"/>
  <c r="K17" i="2" s="1"/>
  <c r="K18" i="2" s="1"/>
  <c r="K19" i="2" s="1"/>
  <c r="K20" i="2" s="1"/>
  <c r="K21" i="2" s="1"/>
  <c r="K22" i="2" s="1"/>
  <c r="K23" i="2" s="1"/>
  <c r="K24" i="2" s="1"/>
  <c r="K25" i="2" s="1"/>
  <c r="K26" i="2" s="1"/>
  <c r="K27" i="2" s="1"/>
  <c r="K197" i="2" l="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X125" i="2"/>
  <c r="K28" i="2"/>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X26" i="2"/>
</calcChain>
</file>

<file path=xl/sharedStrings.xml><?xml version="1.0" encoding="utf-8"?>
<sst xmlns="http://schemas.openxmlformats.org/spreadsheetml/2006/main" count="737" uniqueCount="140">
  <si>
    <t>PADAMPUR(JMR)</t>
  </si>
  <si>
    <t>Sl.No</t>
  </si>
  <si>
    <t>Start Node</t>
  </si>
  <si>
    <t>End Node</t>
  </si>
  <si>
    <t>Type of Road</t>
  </si>
  <si>
    <t>WIDTH OF DISMATLING</t>
  </si>
  <si>
    <t>Dia of pipe</t>
  </si>
  <si>
    <t>Depth</t>
  </si>
  <si>
    <t>Pipe Length (M)</t>
  </si>
  <si>
    <t>CUMMULATIVE</t>
  </si>
  <si>
    <t>REMARKS</t>
  </si>
  <si>
    <t>J130</t>
  </si>
  <si>
    <t>J120</t>
  </si>
  <si>
    <t>J75</t>
  </si>
  <si>
    <t>J81</t>
  </si>
  <si>
    <t>B.T ROAD</t>
  </si>
  <si>
    <t>J98</t>
  </si>
  <si>
    <t>J74</t>
  </si>
  <si>
    <t>J56</t>
  </si>
  <si>
    <t>J97</t>
  </si>
  <si>
    <t>J71</t>
  </si>
  <si>
    <t>J105</t>
  </si>
  <si>
    <t>J88</t>
  </si>
  <si>
    <t>J112</t>
  </si>
  <si>
    <t>J127</t>
  </si>
  <si>
    <t>J115</t>
  </si>
  <si>
    <t>J83</t>
  </si>
  <si>
    <t>J119</t>
  </si>
  <si>
    <t>J101</t>
  </si>
  <si>
    <t>J123</t>
  </si>
  <si>
    <t>J96</t>
  </si>
  <si>
    <t>J132</t>
  </si>
  <si>
    <t>J111</t>
  </si>
  <si>
    <t>J113</t>
  </si>
  <si>
    <t>J129</t>
  </si>
  <si>
    <t>BRICK ROAD</t>
  </si>
  <si>
    <t>J135</t>
  </si>
  <si>
    <t>J140A</t>
  </si>
  <si>
    <t>INTERLOCKING</t>
  </si>
  <si>
    <t>J124</t>
  </si>
  <si>
    <t>J92</t>
  </si>
  <si>
    <t>J91</t>
  </si>
  <si>
    <t>J155</t>
  </si>
  <si>
    <t>J139</t>
  </si>
  <si>
    <t>J150</t>
  </si>
  <si>
    <t>J141</t>
  </si>
  <si>
    <t>J153</t>
  </si>
  <si>
    <t>J147</t>
  </si>
  <si>
    <t>J122</t>
  </si>
  <si>
    <t>J93</t>
  </si>
  <si>
    <t>J44</t>
  </si>
  <si>
    <t>J41</t>
  </si>
  <si>
    <t>J40</t>
  </si>
  <si>
    <t>J38</t>
  </si>
  <si>
    <t>J12</t>
  </si>
  <si>
    <t>J22</t>
  </si>
  <si>
    <t>J32</t>
  </si>
  <si>
    <t>J46</t>
  </si>
  <si>
    <t>J14</t>
  </si>
  <si>
    <t>J27</t>
  </si>
  <si>
    <t xml:space="preserve">C.C. </t>
  </si>
  <si>
    <t>J35</t>
  </si>
  <si>
    <t>J28</t>
  </si>
  <si>
    <t>J36</t>
  </si>
  <si>
    <t>J39</t>
  </si>
  <si>
    <t>J26</t>
  </si>
  <si>
    <t>J5</t>
  </si>
  <si>
    <t>J42</t>
  </si>
  <si>
    <t>J34</t>
  </si>
  <si>
    <t>J33</t>
  </si>
  <si>
    <t>J80</t>
  </si>
  <si>
    <t>J64</t>
  </si>
  <si>
    <t>J52</t>
  </si>
  <si>
    <t>J121</t>
  </si>
  <si>
    <t>J47</t>
  </si>
  <si>
    <t>J53</t>
  </si>
  <si>
    <t>J152</t>
  </si>
  <si>
    <t>j78</t>
  </si>
  <si>
    <t>j51</t>
  </si>
  <si>
    <t>j59</t>
  </si>
  <si>
    <t>j57</t>
  </si>
  <si>
    <t>j45</t>
  </si>
  <si>
    <t>J116</t>
  </si>
  <si>
    <t>j43</t>
  </si>
  <si>
    <t>j54</t>
  </si>
  <si>
    <t>j94</t>
  </si>
  <si>
    <t>j131</t>
  </si>
  <si>
    <t>j143</t>
  </si>
  <si>
    <t>brick road</t>
  </si>
  <si>
    <t>j120</t>
  </si>
  <si>
    <t>j149</t>
  </si>
  <si>
    <t>j34</t>
  </si>
  <si>
    <t>j31</t>
  </si>
  <si>
    <t>J6</t>
  </si>
  <si>
    <t>j30</t>
  </si>
  <si>
    <t>j8</t>
  </si>
  <si>
    <t>j92</t>
  </si>
  <si>
    <t>j91</t>
  </si>
  <si>
    <t>J8</t>
  </si>
  <si>
    <t>j26</t>
  </si>
  <si>
    <t>cc road</t>
  </si>
  <si>
    <t>j25</t>
  </si>
  <si>
    <t>j36</t>
  </si>
  <si>
    <t>J9</t>
  </si>
  <si>
    <t>J30</t>
  </si>
  <si>
    <t>j6</t>
  </si>
  <si>
    <t>j89</t>
  </si>
  <si>
    <t>j102</t>
  </si>
  <si>
    <t>j117</t>
  </si>
  <si>
    <t>j113</t>
  </si>
  <si>
    <t>j110</t>
  </si>
  <si>
    <t>j128</t>
  </si>
  <si>
    <t>J110</t>
  </si>
  <si>
    <t>J128</t>
  </si>
  <si>
    <t>J93A</t>
  </si>
  <si>
    <t>J117</t>
  </si>
  <si>
    <t>J118</t>
  </si>
  <si>
    <t>j135</t>
  </si>
  <si>
    <t>J89</t>
  </si>
  <si>
    <t>J84</t>
  </si>
  <si>
    <t>J43</t>
  </si>
  <si>
    <t>extra 2.4m culvert</t>
  </si>
  <si>
    <t>J45</t>
  </si>
  <si>
    <t>J31</t>
  </si>
  <si>
    <t>DIA</t>
  </si>
  <si>
    <t>TOTALSCOPE</t>
  </si>
  <si>
    <t>Issue (M)</t>
  </si>
  <si>
    <t>Laid (M)</t>
  </si>
  <si>
    <t>Balance Against Issue (M)</t>
  </si>
  <si>
    <t xml:space="preserve"> </t>
  </si>
  <si>
    <t>POWER MECH PROJECT LIMITED -BRCPCL(JV).</t>
  </si>
  <si>
    <t>MEDHAJ CONSULTANCY (THIRD PARTY INS.)</t>
  </si>
  <si>
    <t>UTTAR PRADESH JAL NIGAM(RURAL)-CLIENT.</t>
  </si>
  <si>
    <t xml:space="preserve">DESIGNATION </t>
  </si>
  <si>
    <t>NAME</t>
  </si>
  <si>
    <t>SIGN.with date</t>
  </si>
  <si>
    <t>INCOMPLETE</t>
  </si>
  <si>
    <t>PADAMPUR(JMR ROAD RESTORATION)</t>
  </si>
  <si>
    <t>SQMETER</t>
  </si>
  <si>
    <t>DONE</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</si>
</sst>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sz val="12"/>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3"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s>
  <cellStyleXfs count="2">
    <xf numFmtId="0" fontId="0" fillId="0" borderId="0"/>
    <xf numFmtId="0" fontId="2" fillId="0" borderId="0"/>
  </cellStyleXfs>
  <cellXfs count="57">
    <xf numFmtId="0" fontId="0" fillId="0" borderId="0" xfId="0"/>
    <xf numFmtId="0" fontId="3" fillId="0" borderId="1" xfId="1" applyFont="1" applyBorder="1" applyAlignment="1">
      <alignment horizontal="center"/>
    </xf>
    <xf numFmtId="0" fontId="2" fillId="0" borderId="0" xfId="1"/>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4" fillId="0" borderId="3" xfId="1" applyFont="1" applyBorder="1" applyAlignment="1">
      <alignment horizontal="center" vertical="center" wrapText="1"/>
    </xf>
    <xf numFmtId="0" fontId="3" fillId="0" borderId="4"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2" fillId="0" borderId="1" xfId="1" applyBorder="1" applyAlignment="1">
      <alignment horizontal="center"/>
    </xf>
    <xf numFmtId="0" fontId="2" fillId="0" borderId="1" xfId="1" applyBorder="1" applyAlignment="1">
      <alignment horizontal="center"/>
    </xf>
    <xf numFmtId="0" fontId="2" fillId="0" borderId="8" xfId="1" applyBorder="1" applyAlignment="1">
      <alignment horizontal="center"/>
    </xf>
    <xf numFmtId="0" fontId="2" fillId="0" borderId="8" xfId="1" applyBorder="1" applyAlignment="1">
      <alignment horizontal="center"/>
    </xf>
    <xf numFmtId="0" fontId="2" fillId="0" borderId="9" xfId="1" applyBorder="1" applyAlignment="1">
      <alignment horizontal="center"/>
    </xf>
    <xf numFmtId="0" fontId="2" fillId="0" borderId="10" xfId="1" applyBorder="1" applyAlignment="1">
      <alignment horizontal="center"/>
    </xf>
    <xf numFmtId="0" fontId="2" fillId="0" borderId="1" xfId="1" applyBorder="1"/>
    <xf numFmtId="0" fontId="2" fillId="0" borderId="9" xfId="1" applyBorder="1" applyAlignment="1">
      <alignment horizontal="center"/>
    </xf>
    <xf numFmtId="0" fontId="2" fillId="0" borderId="1" xfId="1" applyBorder="1" applyAlignment="1">
      <alignment horizontal="center" vertical="center"/>
    </xf>
    <xf numFmtId="0" fontId="2" fillId="0" borderId="8" xfId="1" applyBorder="1" applyAlignment="1">
      <alignment horizontal="center" vertical="center"/>
    </xf>
    <xf numFmtId="0" fontId="2" fillId="0" borderId="0" xfId="1" applyAlignment="1">
      <alignment horizontal="center"/>
    </xf>
    <xf numFmtId="0" fontId="2" fillId="0" borderId="10" xfId="1" applyBorder="1" applyAlignment="1">
      <alignment horizontal="center" vertical="center"/>
    </xf>
    <xf numFmtId="0" fontId="5" fillId="0" borderId="1" xfId="1" applyFont="1" applyBorder="1"/>
    <xf numFmtId="0" fontId="2" fillId="0" borderId="1" xfId="1" applyBorder="1"/>
    <xf numFmtId="0" fontId="2" fillId="0" borderId="8" xfId="1" applyBorder="1" applyAlignment="1">
      <alignment horizontal="left"/>
    </xf>
    <xf numFmtId="0" fontId="2" fillId="0" borderId="10" xfId="1" applyBorder="1" applyAlignment="1">
      <alignment horizontal="left"/>
    </xf>
    <xf numFmtId="0" fontId="2" fillId="0" borderId="9" xfId="1" applyBorder="1" applyAlignment="1">
      <alignment horizontal="left"/>
    </xf>
    <xf numFmtId="0" fontId="2" fillId="0" borderId="8" xfId="1" applyBorder="1" applyAlignment="1"/>
    <xf numFmtId="0" fontId="2" fillId="0" borderId="10" xfId="1" applyBorder="1" applyAlignment="1"/>
    <xf numFmtId="0" fontId="2" fillId="0" borderId="9" xfId="1" applyBorder="1" applyAlignment="1"/>
    <xf numFmtId="0" fontId="2" fillId="0" borderId="0" xfId="1" applyAlignment="1">
      <alignment horizontal="center"/>
    </xf>
    <xf numFmtId="0" fontId="3" fillId="0" borderId="1" xfId="1" applyFont="1" applyBorder="1" applyAlignment="1">
      <alignment horizontal="center" vertical="center"/>
    </xf>
    <xf numFmtId="0" fontId="4"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1" fillId="0" borderId="1" xfId="1" applyFont="1" applyBorder="1" applyAlignment="1">
      <alignment horizontal="center" vertical="center"/>
    </xf>
    <xf numFmtId="0" fontId="2" fillId="2" borderId="1" xfId="1" applyFill="1" applyBorder="1" applyAlignment="1">
      <alignment horizontal="center"/>
    </xf>
    <xf numFmtId="0" fontId="2" fillId="2" borderId="1" xfId="1" applyFill="1" applyBorder="1" applyAlignment="1">
      <alignment horizontal="center"/>
    </xf>
    <xf numFmtId="0" fontId="2" fillId="3" borderId="1" xfId="1" applyFill="1" applyBorder="1" applyAlignment="1">
      <alignment horizontal="center"/>
    </xf>
    <xf numFmtId="0" fontId="2" fillId="3" borderId="1" xfId="1" applyFill="1" applyBorder="1" applyAlignment="1">
      <alignment horizontal="center"/>
    </xf>
    <xf numFmtId="0" fontId="2" fillId="4" borderId="1" xfId="1" applyFill="1" applyBorder="1" applyAlignment="1">
      <alignment horizontal="center"/>
    </xf>
    <xf numFmtId="0" fontId="2" fillId="4" borderId="1" xfId="1" applyFill="1" applyBorder="1" applyAlignment="1">
      <alignment horizontal="center"/>
    </xf>
    <xf numFmtId="0" fontId="2" fillId="5" borderId="1" xfId="1" applyFill="1" applyBorder="1" applyAlignment="1">
      <alignment horizontal="center"/>
    </xf>
    <xf numFmtId="0" fontId="2" fillId="5" borderId="1" xfId="1" applyFill="1" applyBorder="1" applyAlignment="1">
      <alignment horizontal="center"/>
    </xf>
    <xf numFmtId="0" fontId="2" fillId="2" borderId="1" xfId="1" applyFill="1" applyBorder="1" applyAlignment="1">
      <alignment horizontal="center" vertical="center"/>
    </xf>
    <xf numFmtId="0" fontId="2" fillId="3" borderId="1" xfId="1" applyFill="1" applyBorder="1" applyAlignment="1">
      <alignment horizontal="center" vertical="center"/>
    </xf>
    <xf numFmtId="0" fontId="2" fillId="5" borderId="1" xfId="1" applyFill="1" applyBorder="1" applyAlignment="1">
      <alignment horizontal="center" vertical="center"/>
    </xf>
    <xf numFmtId="0" fontId="2" fillId="0" borderId="1" xfId="1" applyBorder="1" applyAlignment="1"/>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4" fillId="0" borderId="12" xfId="1" applyFont="1" applyBorder="1" applyAlignment="1">
      <alignment horizontal="center" vertical="center" wrapText="1"/>
    </xf>
    <xf numFmtId="0" fontId="3" fillId="0" borderId="6" xfId="1" applyFont="1" applyBorder="1" applyAlignment="1">
      <alignment horizontal="center" vertical="center"/>
    </xf>
    <xf numFmtId="0" fontId="3" fillId="0" borderId="12" xfId="1"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X272"/>
  <sheetViews>
    <sheetView topLeftCell="B106" workbookViewId="0">
      <selection activeCell="O27" sqref="O27"/>
    </sheetView>
  </sheetViews>
  <sheetFormatPr defaultColWidth="9" defaultRowHeight="15"/>
  <cols>
    <col min="1" max="2" width="9" style="2"/>
    <col min="3" max="3" width="14" style="2" customWidth="1"/>
    <col min="4" max="4" width="12.42578125" style="2" customWidth="1"/>
    <col min="5" max="5" width="16" style="2" customWidth="1"/>
    <col min="6" max="6" width="14.5703125" style="2" customWidth="1"/>
    <col min="7" max="7" width="12.7109375" style="2" customWidth="1"/>
    <col min="8" max="8" width="9.140625" style="2" customWidth="1"/>
    <col min="9" max="9" width="17.85546875" style="2" customWidth="1"/>
    <col min="10" max="10" width="0.7109375" style="2" hidden="1" customWidth="1"/>
    <col min="11" max="11" width="18.42578125" style="2" customWidth="1"/>
    <col min="12" max="12" width="9" style="2"/>
    <col min="13" max="13" width="7.42578125" style="2" customWidth="1"/>
    <col min="14" max="16384" width="9" style="2"/>
  </cols>
  <sheetData>
    <row r="3" spans="2:13" ht="18.75">
      <c r="B3" s="1" t="s">
        <v>0</v>
      </c>
      <c r="C3" s="1"/>
      <c r="D3" s="1"/>
      <c r="E3" s="1"/>
      <c r="F3" s="1"/>
      <c r="G3" s="1"/>
      <c r="H3" s="1"/>
      <c r="I3" s="1"/>
      <c r="J3" s="1"/>
      <c r="K3" s="1"/>
      <c r="L3" s="1"/>
      <c r="M3" s="1"/>
    </row>
    <row r="4" spans="2:13" ht="63" customHeight="1">
      <c r="B4" s="3" t="s">
        <v>1</v>
      </c>
      <c r="C4" s="4" t="s">
        <v>2</v>
      </c>
      <c r="D4" s="4" t="s">
        <v>3</v>
      </c>
      <c r="E4" s="4" t="s">
        <v>4</v>
      </c>
      <c r="F4" s="5" t="s">
        <v>5</v>
      </c>
      <c r="G4" s="4" t="s">
        <v>6</v>
      </c>
      <c r="H4" s="6" t="s">
        <v>7</v>
      </c>
      <c r="I4" s="7" t="s">
        <v>8</v>
      </c>
      <c r="J4" s="8"/>
      <c r="K4" s="9" t="s">
        <v>9</v>
      </c>
      <c r="L4" s="10" t="s">
        <v>10</v>
      </c>
      <c r="M4" s="11"/>
    </row>
    <row r="5" spans="2:13">
      <c r="B5" s="12">
        <v>1</v>
      </c>
      <c r="C5" s="12" t="s">
        <v>11</v>
      </c>
      <c r="D5" s="12" t="s">
        <v>12</v>
      </c>
      <c r="E5" s="12"/>
      <c r="F5" s="12"/>
      <c r="G5" s="12">
        <v>63</v>
      </c>
      <c r="H5" s="12">
        <v>1.04</v>
      </c>
      <c r="I5" s="13">
        <v>144.19999999999999</v>
      </c>
      <c r="J5" s="13"/>
      <c r="K5" s="12">
        <f>+I5</f>
        <v>144.19999999999999</v>
      </c>
      <c r="L5" s="13"/>
      <c r="M5" s="13"/>
    </row>
    <row r="6" spans="2:13">
      <c r="B6" s="12">
        <f>1+B5</f>
        <v>2</v>
      </c>
      <c r="C6" s="12" t="s">
        <v>13</v>
      </c>
      <c r="D6" s="12" t="s">
        <v>14</v>
      </c>
      <c r="E6" s="12" t="s">
        <v>15</v>
      </c>
      <c r="F6" s="12">
        <v>0.36</v>
      </c>
      <c r="G6" s="12">
        <v>63</v>
      </c>
      <c r="H6" s="12">
        <v>1.03</v>
      </c>
      <c r="I6" s="29">
        <v>8.1999999999999993</v>
      </c>
      <c r="J6" s="31"/>
      <c r="K6" s="12">
        <f>+K5+I6</f>
        <v>152.39999999999998</v>
      </c>
      <c r="L6" s="13"/>
      <c r="M6" s="13"/>
    </row>
    <row r="7" spans="2:13" ht="15" customHeight="1">
      <c r="B7" s="12">
        <f t="shared" ref="B7:B70" si="0">1+B6</f>
        <v>3</v>
      </c>
      <c r="C7" s="12" t="s">
        <v>13</v>
      </c>
      <c r="D7" s="12" t="s">
        <v>14</v>
      </c>
      <c r="E7" s="12"/>
      <c r="F7" s="12"/>
      <c r="G7" s="12">
        <v>63</v>
      </c>
      <c r="H7" s="12">
        <v>1.03</v>
      </c>
      <c r="I7" s="49">
        <v>58.6</v>
      </c>
      <c r="J7" s="49"/>
      <c r="K7" s="12">
        <f>+K6+I7</f>
        <v>210.99999999999997</v>
      </c>
      <c r="L7" s="13"/>
      <c r="M7" s="13"/>
    </row>
    <row r="8" spans="2:13" ht="15" customHeight="1">
      <c r="B8" s="12">
        <f t="shared" si="0"/>
        <v>4</v>
      </c>
      <c r="C8" s="12" t="s">
        <v>14</v>
      </c>
      <c r="D8" s="12" t="s">
        <v>16</v>
      </c>
      <c r="E8" s="12"/>
      <c r="F8" s="12"/>
      <c r="G8" s="12">
        <v>63</v>
      </c>
      <c r="H8" s="12">
        <v>1.03</v>
      </c>
      <c r="I8" s="49">
        <v>105.8</v>
      </c>
      <c r="J8" s="49"/>
      <c r="K8" s="12">
        <f>+K7+I8</f>
        <v>316.79999999999995</v>
      </c>
      <c r="L8" s="13"/>
      <c r="M8" s="13"/>
    </row>
    <row r="9" spans="2:13" ht="15" customHeight="1">
      <c r="B9" s="12">
        <f t="shared" si="0"/>
        <v>5</v>
      </c>
      <c r="C9" s="12" t="s">
        <v>16</v>
      </c>
      <c r="D9" s="12" t="s">
        <v>17</v>
      </c>
      <c r="E9" s="12"/>
      <c r="F9" s="12"/>
      <c r="G9" s="12">
        <v>63</v>
      </c>
      <c r="H9" s="12">
        <v>1.03</v>
      </c>
      <c r="I9" s="49">
        <v>100.2</v>
      </c>
      <c r="J9" s="49"/>
      <c r="K9" s="12">
        <f>+K8+I9</f>
        <v>416.99999999999994</v>
      </c>
      <c r="L9" s="13"/>
      <c r="M9" s="13"/>
    </row>
    <row r="10" spans="2:13" ht="15" customHeight="1">
      <c r="B10" s="12">
        <f t="shared" si="0"/>
        <v>6</v>
      </c>
      <c r="C10" s="12" t="s">
        <v>17</v>
      </c>
      <c r="D10" s="12" t="s">
        <v>18</v>
      </c>
      <c r="E10" s="12"/>
      <c r="F10" s="12"/>
      <c r="G10" s="12">
        <v>63</v>
      </c>
      <c r="H10" s="12">
        <v>1.03</v>
      </c>
      <c r="I10" s="49">
        <v>151.69999999999999</v>
      </c>
      <c r="J10" s="49"/>
      <c r="K10" s="12">
        <f>+K9+I10</f>
        <v>568.69999999999993</v>
      </c>
      <c r="L10" s="13"/>
      <c r="M10" s="13"/>
    </row>
    <row r="11" spans="2:13" ht="15" customHeight="1">
      <c r="B11" s="12">
        <f t="shared" si="0"/>
        <v>7</v>
      </c>
      <c r="C11" s="12" t="s">
        <v>16</v>
      </c>
      <c r="D11" s="12" t="s">
        <v>19</v>
      </c>
      <c r="E11" s="12"/>
      <c r="F11" s="12"/>
      <c r="G11" s="12">
        <v>63</v>
      </c>
      <c r="H11" s="12">
        <v>1.03</v>
      </c>
      <c r="I11" s="49">
        <v>13.6</v>
      </c>
      <c r="J11" s="49"/>
      <c r="K11" s="12">
        <f>+K10+I11</f>
        <v>582.29999999999995</v>
      </c>
      <c r="L11" s="13"/>
      <c r="M11" s="13"/>
    </row>
    <row r="12" spans="2:13" ht="15" customHeight="1">
      <c r="B12" s="12">
        <f t="shared" si="0"/>
        <v>8</v>
      </c>
      <c r="C12" s="12" t="s">
        <v>19</v>
      </c>
      <c r="D12" s="12" t="s">
        <v>20</v>
      </c>
      <c r="E12" s="12"/>
      <c r="F12" s="12"/>
      <c r="G12" s="12">
        <v>63</v>
      </c>
      <c r="H12" s="12">
        <v>1.03</v>
      </c>
      <c r="I12" s="49">
        <v>89.5</v>
      </c>
      <c r="J12" s="49"/>
      <c r="K12" s="12">
        <f>+K11+I12</f>
        <v>671.8</v>
      </c>
      <c r="L12" s="13"/>
      <c r="M12" s="13"/>
    </row>
    <row r="13" spans="2:13" ht="15" customHeight="1">
      <c r="B13" s="12">
        <f t="shared" si="0"/>
        <v>9</v>
      </c>
      <c r="C13" s="12" t="s">
        <v>19</v>
      </c>
      <c r="D13" s="12" t="s">
        <v>21</v>
      </c>
      <c r="E13" s="12"/>
      <c r="F13" s="12"/>
      <c r="G13" s="12">
        <v>63</v>
      </c>
      <c r="H13" s="12">
        <v>1.03</v>
      </c>
      <c r="I13" s="49">
        <v>93.9</v>
      </c>
      <c r="J13" s="49"/>
      <c r="K13" s="12">
        <f>+K12+I13</f>
        <v>765.69999999999993</v>
      </c>
      <c r="L13" s="13"/>
      <c r="M13" s="13"/>
    </row>
    <row r="14" spans="2:13">
      <c r="B14" s="12">
        <f t="shared" si="0"/>
        <v>10</v>
      </c>
      <c r="C14" s="12" t="s">
        <v>19</v>
      </c>
      <c r="D14" s="12" t="s">
        <v>21</v>
      </c>
      <c r="E14" s="12" t="s">
        <v>15</v>
      </c>
      <c r="F14" s="12">
        <v>0.36</v>
      </c>
      <c r="G14" s="12">
        <v>63</v>
      </c>
      <c r="H14" s="12">
        <v>1.05</v>
      </c>
      <c r="I14" s="29">
        <v>3.4</v>
      </c>
      <c r="J14" s="31"/>
      <c r="K14" s="12">
        <f>+K13+I14</f>
        <v>769.09999999999991</v>
      </c>
      <c r="L14" s="13"/>
      <c r="M14" s="13"/>
    </row>
    <row r="15" spans="2:13" ht="15" customHeight="1">
      <c r="B15" s="12">
        <f t="shared" si="0"/>
        <v>11</v>
      </c>
      <c r="C15" s="12" t="s">
        <v>22</v>
      </c>
      <c r="D15" s="12" t="s">
        <v>23</v>
      </c>
      <c r="E15" s="12"/>
      <c r="F15" s="12"/>
      <c r="G15" s="12">
        <v>63</v>
      </c>
      <c r="H15" s="12">
        <v>1.03</v>
      </c>
      <c r="I15" s="49">
        <v>118.8</v>
      </c>
      <c r="J15" s="49"/>
      <c r="K15" s="12">
        <f>+K14+I15</f>
        <v>887.89999999999986</v>
      </c>
      <c r="L15" s="13"/>
      <c r="M15" s="13"/>
    </row>
    <row r="16" spans="2:13" ht="15" customHeight="1">
      <c r="B16" s="12">
        <f t="shared" si="0"/>
        <v>12</v>
      </c>
      <c r="C16" s="12" t="s">
        <v>23</v>
      </c>
      <c r="D16" s="12" t="s">
        <v>24</v>
      </c>
      <c r="E16" s="12"/>
      <c r="F16" s="12"/>
      <c r="G16" s="12">
        <v>63</v>
      </c>
      <c r="H16" s="12">
        <v>1.03</v>
      </c>
      <c r="I16" s="49">
        <v>165.3</v>
      </c>
      <c r="J16" s="49"/>
      <c r="K16" s="12">
        <f>+K15+I16</f>
        <v>1053.1999999999998</v>
      </c>
      <c r="L16" s="13"/>
      <c r="M16" s="13"/>
    </row>
    <row r="17" spans="2:24" ht="15" customHeight="1">
      <c r="B17" s="12">
        <f t="shared" si="0"/>
        <v>13</v>
      </c>
      <c r="C17" s="12" t="s">
        <v>23</v>
      </c>
      <c r="D17" s="12" t="s">
        <v>21</v>
      </c>
      <c r="E17" s="12"/>
      <c r="F17" s="12"/>
      <c r="G17" s="12">
        <v>63</v>
      </c>
      <c r="H17" s="12">
        <v>1.05</v>
      </c>
      <c r="I17" s="49">
        <v>1.8</v>
      </c>
      <c r="J17" s="49"/>
      <c r="K17" s="12">
        <f>+K16+I17</f>
        <v>1054.9999999999998</v>
      </c>
      <c r="L17" s="13"/>
      <c r="M17" s="13"/>
    </row>
    <row r="18" spans="2:24" ht="15" customHeight="1">
      <c r="B18" s="12">
        <f t="shared" si="0"/>
        <v>14</v>
      </c>
      <c r="C18" s="12" t="s">
        <v>22</v>
      </c>
      <c r="D18" s="12" t="s">
        <v>25</v>
      </c>
      <c r="E18" s="12"/>
      <c r="F18" s="12"/>
      <c r="G18" s="12">
        <v>63</v>
      </c>
      <c r="H18" s="12">
        <v>1.03</v>
      </c>
      <c r="I18" s="49">
        <v>146.6</v>
      </c>
      <c r="J18" s="49"/>
      <c r="K18" s="12">
        <f>+K17+I18</f>
        <v>1201.5999999999997</v>
      </c>
      <c r="L18" s="13"/>
      <c r="M18" s="13"/>
    </row>
    <row r="19" spans="2:24" ht="15" customHeight="1">
      <c r="B19" s="12">
        <f t="shared" si="0"/>
        <v>15</v>
      </c>
      <c r="C19" s="12" t="s">
        <v>25</v>
      </c>
      <c r="D19" s="12" t="s">
        <v>26</v>
      </c>
      <c r="E19" s="12"/>
      <c r="F19" s="12"/>
      <c r="G19" s="12">
        <v>63</v>
      </c>
      <c r="H19" s="12">
        <v>1.03</v>
      </c>
      <c r="I19" s="49">
        <v>106.4</v>
      </c>
      <c r="J19" s="49"/>
      <c r="K19" s="12">
        <f>+K18+I19</f>
        <v>1307.9999999999998</v>
      </c>
      <c r="L19" s="13"/>
      <c r="M19" s="13"/>
    </row>
    <row r="20" spans="2:24">
      <c r="B20" s="12">
        <f t="shared" si="0"/>
        <v>16</v>
      </c>
      <c r="C20" s="12" t="s">
        <v>25</v>
      </c>
      <c r="D20" s="12" t="s">
        <v>26</v>
      </c>
      <c r="E20" s="12" t="s">
        <v>15</v>
      </c>
      <c r="F20" s="12">
        <v>0.36</v>
      </c>
      <c r="G20" s="12">
        <v>63</v>
      </c>
      <c r="H20" s="12">
        <v>1.06</v>
      </c>
      <c r="I20" s="29">
        <v>3</v>
      </c>
      <c r="J20" s="31"/>
      <c r="K20" s="12">
        <f>+K19+I20</f>
        <v>1310.9999999999998</v>
      </c>
      <c r="L20" s="13"/>
      <c r="M20" s="13"/>
    </row>
    <row r="21" spans="2:24" ht="15" customHeight="1">
      <c r="B21" s="12">
        <f t="shared" si="0"/>
        <v>17</v>
      </c>
      <c r="C21" s="12" t="s">
        <v>25</v>
      </c>
      <c r="D21" s="12" t="s">
        <v>27</v>
      </c>
      <c r="E21" s="12"/>
      <c r="F21" s="12"/>
      <c r="G21" s="12">
        <v>63</v>
      </c>
      <c r="H21" s="12">
        <v>1.05</v>
      </c>
      <c r="I21" s="49">
        <v>82.6</v>
      </c>
      <c r="J21" s="49"/>
      <c r="K21" s="12">
        <f>+K20+I21</f>
        <v>1393.5999999999997</v>
      </c>
      <c r="L21" s="13"/>
      <c r="M21" s="13"/>
    </row>
    <row r="22" spans="2:24" ht="15" customHeight="1">
      <c r="B22" s="12">
        <f t="shared" si="0"/>
        <v>18</v>
      </c>
      <c r="C22" s="12" t="s">
        <v>27</v>
      </c>
      <c r="D22" s="12" t="s">
        <v>28</v>
      </c>
      <c r="E22" s="12"/>
      <c r="F22" s="12"/>
      <c r="G22" s="12">
        <v>63</v>
      </c>
      <c r="H22" s="12">
        <v>1.05</v>
      </c>
      <c r="I22" s="49">
        <v>60.6</v>
      </c>
      <c r="J22" s="49"/>
      <c r="K22" s="12">
        <f>+K21+I22</f>
        <v>1454.1999999999996</v>
      </c>
      <c r="L22" s="13"/>
      <c r="M22" s="13"/>
    </row>
    <row r="23" spans="2:24" ht="15" customHeight="1">
      <c r="B23" s="12">
        <f t="shared" si="0"/>
        <v>19</v>
      </c>
      <c r="C23" s="12" t="s">
        <v>28</v>
      </c>
      <c r="D23" s="12" t="s">
        <v>29</v>
      </c>
      <c r="E23" s="12"/>
      <c r="F23" s="12"/>
      <c r="G23" s="12">
        <v>63</v>
      </c>
      <c r="H23" s="12">
        <v>1.03</v>
      </c>
      <c r="I23" s="49">
        <v>119.1</v>
      </c>
      <c r="J23" s="49"/>
      <c r="K23" s="12">
        <f>+K22+I23</f>
        <v>1573.2999999999995</v>
      </c>
      <c r="L23" s="13"/>
      <c r="M23" s="13"/>
    </row>
    <row r="24" spans="2:24" ht="15" customHeight="1">
      <c r="B24" s="12">
        <f t="shared" si="0"/>
        <v>20</v>
      </c>
      <c r="C24" s="12" t="s">
        <v>28</v>
      </c>
      <c r="D24" s="12" t="s">
        <v>30</v>
      </c>
      <c r="E24" s="12"/>
      <c r="F24" s="12"/>
      <c r="G24" s="12">
        <v>63</v>
      </c>
      <c r="H24" s="12">
        <v>1.06</v>
      </c>
      <c r="I24" s="49">
        <v>65.099999999999994</v>
      </c>
      <c r="J24" s="49"/>
      <c r="K24" s="12">
        <f>+K23+I24</f>
        <v>1638.3999999999994</v>
      </c>
      <c r="L24" s="13"/>
      <c r="M24" s="13"/>
    </row>
    <row r="25" spans="2:24" ht="15" customHeight="1">
      <c r="B25" s="12">
        <f t="shared" si="0"/>
        <v>21</v>
      </c>
      <c r="C25" s="12" t="s">
        <v>31</v>
      </c>
      <c r="D25" s="12" t="s">
        <v>32</v>
      </c>
      <c r="E25" s="12"/>
      <c r="F25" s="12"/>
      <c r="G25" s="12">
        <v>63</v>
      </c>
      <c r="H25" s="14">
        <v>1.06</v>
      </c>
      <c r="I25" s="29">
        <v>75.400000000000006</v>
      </c>
      <c r="J25" s="12"/>
      <c r="K25" s="12">
        <f>+K24+I25</f>
        <v>1713.7999999999995</v>
      </c>
      <c r="L25" s="15"/>
      <c r="M25" s="16"/>
    </row>
    <row r="26" spans="2:24" ht="15" customHeight="1">
      <c r="B26" s="12">
        <f t="shared" si="0"/>
        <v>22</v>
      </c>
      <c r="C26" s="12" t="s">
        <v>27</v>
      </c>
      <c r="D26" s="12" t="s">
        <v>31</v>
      </c>
      <c r="E26" s="12"/>
      <c r="F26" s="12"/>
      <c r="G26" s="12">
        <v>63</v>
      </c>
      <c r="H26" s="12">
        <v>1.06</v>
      </c>
      <c r="I26" s="49">
        <v>209.2</v>
      </c>
      <c r="J26" s="49"/>
      <c r="K26" s="12">
        <f>+K25+I26</f>
        <v>1922.9999999999995</v>
      </c>
      <c r="L26" s="13"/>
      <c r="M26" s="13"/>
      <c r="X26" s="12">
        <f>+K27+I102</f>
        <v>1967.9999999999995</v>
      </c>
    </row>
    <row r="27" spans="2:24">
      <c r="B27" s="12">
        <f t="shared" si="0"/>
        <v>23</v>
      </c>
      <c r="C27" s="12" t="s">
        <v>33</v>
      </c>
      <c r="D27" s="12" t="s">
        <v>34</v>
      </c>
      <c r="E27" s="12" t="s">
        <v>35</v>
      </c>
      <c r="F27" s="12">
        <v>0.36</v>
      </c>
      <c r="G27" s="12">
        <v>63</v>
      </c>
      <c r="H27" s="14">
        <v>0.95</v>
      </c>
      <c r="I27" s="29">
        <v>2.6</v>
      </c>
      <c r="J27" s="31"/>
      <c r="K27" s="12">
        <f>+K26+I27</f>
        <v>1925.5999999999995</v>
      </c>
      <c r="L27" s="15"/>
      <c r="M27" s="16"/>
    </row>
    <row r="28" spans="2:24" ht="15" customHeight="1">
      <c r="B28" s="12">
        <f t="shared" si="0"/>
        <v>24</v>
      </c>
      <c r="C28" s="12" t="s">
        <v>33</v>
      </c>
      <c r="D28" s="12" t="s">
        <v>34</v>
      </c>
      <c r="E28" s="12"/>
      <c r="F28" s="12"/>
      <c r="G28" s="12">
        <v>63</v>
      </c>
      <c r="H28" s="12">
        <v>0.96</v>
      </c>
      <c r="I28" s="49">
        <v>83.1</v>
      </c>
      <c r="J28" s="49"/>
      <c r="K28" s="12">
        <f>+K27+I28</f>
        <v>2008.6999999999994</v>
      </c>
      <c r="L28" s="13"/>
      <c r="M28" s="13"/>
    </row>
    <row r="29" spans="2:24" ht="15" customHeight="1">
      <c r="B29" s="12">
        <f t="shared" si="0"/>
        <v>25</v>
      </c>
      <c r="C29" s="12" t="s">
        <v>33</v>
      </c>
      <c r="D29" s="12" t="s">
        <v>11</v>
      </c>
      <c r="E29" s="12"/>
      <c r="F29" s="12"/>
      <c r="G29" s="12">
        <v>63</v>
      </c>
      <c r="H29" s="12">
        <v>0.96</v>
      </c>
      <c r="I29" s="49">
        <v>45.5</v>
      </c>
      <c r="J29" s="49"/>
      <c r="K29" s="12">
        <f>+K28+I29</f>
        <v>2054.1999999999994</v>
      </c>
      <c r="L29" s="15"/>
      <c r="M29" s="16"/>
    </row>
    <row r="30" spans="2:24" ht="15" customHeight="1">
      <c r="B30" s="12">
        <f t="shared" si="0"/>
        <v>26</v>
      </c>
      <c r="C30" s="12" t="s">
        <v>36</v>
      </c>
      <c r="D30" s="12" t="s">
        <v>37</v>
      </c>
      <c r="E30" s="12"/>
      <c r="F30" s="12"/>
      <c r="G30" s="12">
        <v>63</v>
      </c>
      <c r="H30" s="14">
        <v>1.05</v>
      </c>
      <c r="I30" s="29">
        <v>86.9</v>
      </c>
      <c r="J30" s="31"/>
      <c r="K30" s="12">
        <f>+K29+I30</f>
        <v>2141.0999999999995</v>
      </c>
      <c r="L30" s="15"/>
      <c r="M30" s="16"/>
    </row>
    <row r="31" spans="2:24">
      <c r="B31" s="12">
        <f t="shared" si="0"/>
        <v>27</v>
      </c>
      <c r="C31" s="12" t="s">
        <v>36</v>
      </c>
      <c r="D31" s="12" t="s">
        <v>37</v>
      </c>
      <c r="E31" s="12" t="s">
        <v>38</v>
      </c>
      <c r="F31" s="12">
        <v>0.36</v>
      </c>
      <c r="G31" s="12">
        <v>63</v>
      </c>
      <c r="H31" s="14">
        <v>1.06</v>
      </c>
      <c r="I31" s="29">
        <v>3.1</v>
      </c>
      <c r="J31" s="31"/>
      <c r="K31" s="12">
        <f>+K30+I31</f>
        <v>2144.1999999999994</v>
      </c>
      <c r="L31" s="13"/>
      <c r="M31" s="13"/>
    </row>
    <row r="32" spans="2:24" ht="15" customHeight="1">
      <c r="B32" s="12">
        <f t="shared" si="0"/>
        <v>28</v>
      </c>
      <c r="C32" s="12" t="s">
        <v>37</v>
      </c>
      <c r="D32" s="12" t="s">
        <v>39</v>
      </c>
      <c r="E32" s="12"/>
      <c r="F32" s="12"/>
      <c r="G32" s="12">
        <v>63</v>
      </c>
      <c r="H32" s="14">
        <v>1.06</v>
      </c>
      <c r="I32" s="29">
        <v>103.3</v>
      </c>
      <c r="J32" s="31"/>
      <c r="K32" s="12">
        <f>+K31+I32</f>
        <v>2247.4999999999995</v>
      </c>
      <c r="L32" s="13"/>
      <c r="M32" s="13"/>
    </row>
    <row r="33" spans="2:18" ht="15" customHeight="1">
      <c r="B33" s="12">
        <f t="shared" si="0"/>
        <v>29</v>
      </c>
      <c r="C33" s="12" t="s">
        <v>40</v>
      </c>
      <c r="D33" s="12" t="s">
        <v>41</v>
      </c>
      <c r="E33" s="12"/>
      <c r="F33" s="12"/>
      <c r="G33" s="12">
        <v>63</v>
      </c>
      <c r="H33" s="14">
        <v>1.06</v>
      </c>
      <c r="I33" s="29">
        <v>2.8</v>
      </c>
      <c r="J33" s="31"/>
      <c r="K33" s="12">
        <f>+K32+I33</f>
        <v>2250.2999999999997</v>
      </c>
      <c r="L33" s="13"/>
      <c r="M33" s="13"/>
    </row>
    <row r="34" spans="2:18">
      <c r="B34" s="12">
        <f t="shared" si="0"/>
        <v>30</v>
      </c>
      <c r="C34" s="12" t="s">
        <v>14</v>
      </c>
      <c r="D34" s="12" t="s">
        <v>22</v>
      </c>
      <c r="E34" s="12" t="s">
        <v>15</v>
      </c>
      <c r="F34" s="12">
        <v>0.36</v>
      </c>
      <c r="G34" s="12">
        <v>63</v>
      </c>
      <c r="H34" s="14">
        <v>1.06</v>
      </c>
      <c r="I34" s="29">
        <v>3.6</v>
      </c>
      <c r="J34" s="31"/>
      <c r="K34" s="12">
        <f>+K33+I34</f>
        <v>2253.8999999999996</v>
      </c>
      <c r="L34" s="13"/>
      <c r="M34" s="13"/>
    </row>
    <row r="35" spans="2:18" ht="15" customHeight="1">
      <c r="B35" s="12">
        <f t="shared" si="0"/>
        <v>31</v>
      </c>
      <c r="C35" s="12" t="s">
        <v>14</v>
      </c>
      <c r="D35" s="12" t="s">
        <v>22</v>
      </c>
      <c r="E35" s="12"/>
      <c r="F35" s="12"/>
      <c r="G35" s="12">
        <v>63</v>
      </c>
      <c r="H35" s="12">
        <v>1.02</v>
      </c>
      <c r="I35" s="49">
        <v>137.6</v>
      </c>
      <c r="J35" s="49"/>
      <c r="K35" s="12">
        <f>+K34+I35</f>
        <v>2391.4999999999995</v>
      </c>
      <c r="L35" s="13"/>
      <c r="M35" s="13"/>
    </row>
    <row r="36" spans="2:18" ht="15" customHeight="1">
      <c r="B36" s="12">
        <f t="shared" si="0"/>
        <v>32</v>
      </c>
      <c r="C36" s="12" t="s">
        <v>42</v>
      </c>
      <c r="D36" s="12" t="s">
        <v>43</v>
      </c>
      <c r="E36" s="12"/>
      <c r="F36" s="12"/>
      <c r="G36" s="12">
        <v>63</v>
      </c>
      <c r="H36" s="12">
        <v>1.02</v>
      </c>
      <c r="I36" s="49">
        <v>94.6</v>
      </c>
      <c r="J36" s="49"/>
      <c r="K36" s="12">
        <f>+K35+I36</f>
        <v>2486.0999999999995</v>
      </c>
      <c r="L36" s="15"/>
      <c r="M36" s="16"/>
    </row>
    <row r="37" spans="2:18" ht="15" customHeight="1">
      <c r="B37" s="12">
        <f t="shared" si="0"/>
        <v>33</v>
      </c>
      <c r="C37" s="12" t="s">
        <v>42</v>
      </c>
      <c r="D37" s="12" t="s">
        <v>44</v>
      </c>
      <c r="E37" s="12"/>
      <c r="F37" s="12"/>
      <c r="G37" s="12">
        <v>63</v>
      </c>
      <c r="H37" s="12">
        <v>1.02</v>
      </c>
      <c r="I37" s="49">
        <v>106.1</v>
      </c>
      <c r="J37" s="49"/>
      <c r="K37" s="12">
        <f>+K36+I37</f>
        <v>2592.1999999999994</v>
      </c>
      <c r="L37" s="13"/>
      <c r="M37" s="13"/>
    </row>
    <row r="38" spans="2:18" ht="15" customHeight="1">
      <c r="B38" s="12">
        <f t="shared" si="0"/>
        <v>34</v>
      </c>
      <c r="C38" s="12" t="s">
        <v>42</v>
      </c>
      <c r="D38" s="12" t="s">
        <v>45</v>
      </c>
      <c r="E38" s="12"/>
      <c r="F38" s="12"/>
      <c r="G38" s="12">
        <v>63</v>
      </c>
      <c r="H38" s="12">
        <v>1.02</v>
      </c>
      <c r="I38" s="49">
        <v>377.3</v>
      </c>
      <c r="J38" s="49"/>
      <c r="K38" s="12">
        <f>+K37+I38</f>
        <v>2969.4999999999995</v>
      </c>
      <c r="L38" s="13"/>
      <c r="M38" s="13"/>
    </row>
    <row r="39" spans="2:18" ht="15" customHeight="1">
      <c r="B39" s="12">
        <f t="shared" si="0"/>
        <v>35</v>
      </c>
      <c r="C39" s="12" t="s">
        <v>45</v>
      </c>
      <c r="D39" s="12" t="s">
        <v>46</v>
      </c>
      <c r="E39" s="12"/>
      <c r="F39" s="12"/>
      <c r="G39" s="12">
        <v>63</v>
      </c>
      <c r="H39" s="12">
        <v>1.04</v>
      </c>
      <c r="I39" s="49">
        <v>52</v>
      </c>
      <c r="J39" s="49"/>
      <c r="K39" s="12">
        <f>+K38+I39</f>
        <v>3021.4999999999995</v>
      </c>
      <c r="L39" s="13"/>
      <c r="M39" s="13"/>
    </row>
    <row r="40" spans="2:18" ht="15" customHeight="1">
      <c r="B40" s="12">
        <f t="shared" si="0"/>
        <v>36</v>
      </c>
      <c r="C40" s="12" t="s">
        <v>45</v>
      </c>
      <c r="D40" s="12" t="s">
        <v>47</v>
      </c>
      <c r="E40" s="12"/>
      <c r="F40" s="12"/>
      <c r="G40" s="12">
        <v>63</v>
      </c>
      <c r="H40" s="12">
        <v>1.06</v>
      </c>
      <c r="I40" s="49">
        <v>220.9</v>
      </c>
      <c r="J40" s="49"/>
      <c r="K40" s="12">
        <f>+K39+I40</f>
        <v>3242.3999999999996</v>
      </c>
      <c r="L40" s="13"/>
      <c r="M40" s="13"/>
    </row>
    <row r="41" spans="2:18" ht="15" customHeight="1">
      <c r="B41" s="12">
        <f t="shared" si="0"/>
        <v>37</v>
      </c>
      <c r="C41" s="12" t="s">
        <v>47</v>
      </c>
      <c r="D41" s="12" t="s">
        <v>48</v>
      </c>
      <c r="E41" s="12"/>
      <c r="F41" s="12"/>
      <c r="G41" s="12">
        <v>63</v>
      </c>
      <c r="H41" s="12">
        <v>1.04</v>
      </c>
      <c r="I41" s="49">
        <v>153.6</v>
      </c>
      <c r="J41" s="49"/>
      <c r="K41" s="12">
        <f>+K40+I41</f>
        <v>3395.9999999999995</v>
      </c>
      <c r="L41" s="13"/>
      <c r="M41" s="13"/>
    </row>
    <row r="42" spans="2:18" ht="15" customHeight="1">
      <c r="B42" s="12">
        <f t="shared" si="0"/>
        <v>38</v>
      </c>
      <c r="C42" s="12" t="s">
        <v>49</v>
      </c>
      <c r="D42" s="12" t="s">
        <v>31</v>
      </c>
      <c r="E42" s="12"/>
      <c r="F42" s="12"/>
      <c r="G42" s="12">
        <v>63</v>
      </c>
      <c r="H42" s="12">
        <v>1.04</v>
      </c>
      <c r="I42" s="49">
        <v>197.3</v>
      </c>
      <c r="J42" s="49"/>
      <c r="K42" s="12">
        <f>+K41+I42</f>
        <v>3593.2999999999997</v>
      </c>
      <c r="L42" s="13"/>
      <c r="M42" s="13"/>
    </row>
    <row r="43" spans="2:18" ht="15" customHeight="1">
      <c r="B43" s="12">
        <f t="shared" si="0"/>
        <v>39</v>
      </c>
      <c r="C43" s="12" t="s">
        <v>50</v>
      </c>
      <c r="D43" s="12" t="s">
        <v>51</v>
      </c>
      <c r="E43" s="12"/>
      <c r="F43" s="12"/>
      <c r="G43" s="12">
        <v>63</v>
      </c>
      <c r="H43" s="14">
        <v>1.04</v>
      </c>
      <c r="I43" s="29">
        <v>52.3</v>
      </c>
      <c r="J43" s="31"/>
      <c r="K43" s="12">
        <f>+K42+I43</f>
        <v>3645.6</v>
      </c>
      <c r="L43" s="13"/>
      <c r="M43" s="13"/>
    </row>
    <row r="44" spans="2:18" ht="15" customHeight="1">
      <c r="B44" s="12">
        <f t="shared" si="0"/>
        <v>40</v>
      </c>
      <c r="C44" s="12" t="s">
        <v>52</v>
      </c>
      <c r="D44" s="12" t="s">
        <v>53</v>
      </c>
      <c r="E44" s="12"/>
      <c r="F44" s="12"/>
      <c r="G44" s="12">
        <v>63</v>
      </c>
      <c r="H44" s="14">
        <v>1.06</v>
      </c>
      <c r="I44" s="29">
        <v>38.200000000000003</v>
      </c>
      <c r="J44" s="31"/>
      <c r="K44" s="12">
        <f>+K43+I44</f>
        <v>3683.7999999999997</v>
      </c>
      <c r="L44" s="13"/>
      <c r="M44" s="13"/>
    </row>
    <row r="45" spans="2:18" ht="15" customHeight="1">
      <c r="B45" s="12">
        <f t="shared" si="0"/>
        <v>41</v>
      </c>
      <c r="C45" s="12" t="s">
        <v>54</v>
      </c>
      <c r="D45" s="12" t="s">
        <v>55</v>
      </c>
      <c r="E45" s="12"/>
      <c r="F45" s="12"/>
      <c r="G45" s="12">
        <v>63</v>
      </c>
      <c r="H45" s="14">
        <v>1.06</v>
      </c>
      <c r="I45" s="29">
        <v>174.7</v>
      </c>
      <c r="J45" s="31"/>
      <c r="K45" s="12">
        <f>+K44+I45</f>
        <v>3858.4999999999995</v>
      </c>
      <c r="L45" s="13"/>
      <c r="M45" s="13"/>
    </row>
    <row r="46" spans="2:18" ht="15" customHeight="1">
      <c r="B46" s="12">
        <f t="shared" si="0"/>
        <v>42</v>
      </c>
      <c r="C46" s="12" t="s">
        <v>55</v>
      </c>
      <c r="D46" s="12" t="s">
        <v>56</v>
      </c>
      <c r="E46" s="12"/>
      <c r="F46" s="12"/>
      <c r="G46" s="12">
        <v>63</v>
      </c>
      <c r="H46" s="14">
        <v>1.06</v>
      </c>
      <c r="I46" s="29">
        <v>167.4</v>
      </c>
      <c r="J46" s="31"/>
      <c r="K46" s="12">
        <f>+K45+I46</f>
        <v>4025.8999999999996</v>
      </c>
      <c r="L46" s="13"/>
      <c r="M46" s="13"/>
      <c r="P46" s="15"/>
      <c r="Q46" s="17"/>
      <c r="R46" s="16"/>
    </row>
    <row r="47" spans="2:18">
      <c r="B47" s="12">
        <f t="shared" si="0"/>
        <v>43</v>
      </c>
      <c r="C47" s="12" t="s">
        <v>55</v>
      </c>
      <c r="D47" s="12" t="s">
        <v>56</v>
      </c>
      <c r="E47" s="12" t="s">
        <v>15</v>
      </c>
      <c r="F47" s="12">
        <v>0.36</v>
      </c>
      <c r="G47" s="12">
        <v>63</v>
      </c>
      <c r="H47" s="14">
        <v>1.06</v>
      </c>
      <c r="I47" s="29">
        <v>4</v>
      </c>
      <c r="J47" s="31"/>
      <c r="K47" s="12">
        <f>+K46+I47</f>
        <v>4029.8999999999996</v>
      </c>
      <c r="L47" s="13"/>
      <c r="M47" s="13"/>
    </row>
    <row r="48" spans="2:18" ht="15" customHeight="1">
      <c r="B48" s="12">
        <f t="shared" si="0"/>
        <v>44</v>
      </c>
      <c r="C48" s="12" t="s">
        <v>56</v>
      </c>
      <c r="D48" s="12" t="s">
        <v>57</v>
      </c>
      <c r="E48" s="12"/>
      <c r="F48" s="12"/>
      <c r="G48" s="12">
        <v>63</v>
      </c>
      <c r="H48" s="14">
        <v>1.06</v>
      </c>
      <c r="I48" s="29">
        <v>90.6</v>
      </c>
      <c r="J48" s="31"/>
      <c r="K48" s="12">
        <f>+K47+I48</f>
        <v>4120.5</v>
      </c>
      <c r="L48" s="13"/>
      <c r="M48" s="13"/>
    </row>
    <row r="49" spans="2:13" ht="15" customHeight="1">
      <c r="B49" s="12">
        <f t="shared" si="0"/>
        <v>45</v>
      </c>
      <c r="C49" s="12" t="s">
        <v>55</v>
      </c>
      <c r="D49" s="12" t="s">
        <v>58</v>
      </c>
      <c r="E49" s="12"/>
      <c r="F49" s="12"/>
      <c r="G49" s="12">
        <v>63</v>
      </c>
      <c r="H49" s="14">
        <v>1.04</v>
      </c>
      <c r="I49" s="29">
        <v>84.1</v>
      </c>
      <c r="J49" s="31"/>
      <c r="K49" s="12">
        <f>+K48+I49</f>
        <v>4204.6000000000004</v>
      </c>
      <c r="L49" s="13"/>
      <c r="M49" s="13"/>
    </row>
    <row r="50" spans="2:13">
      <c r="B50" s="12">
        <f t="shared" si="0"/>
        <v>46</v>
      </c>
      <c r="C50" s="12" t="s">
        <v>58</v>
      </c>
      <c r="D50" s="12" t="s">
        <v>59</v>
      </c>
      <c r="E50" s="12" t="s">
        <v>60</v>
      </c>
      <c r="F50" s="12">
        <v>0.36</v>
      </c>
      <c r="G50" s="12">
        <v>63</v>
      </c>
      <c r="H50" s="14">
        <v>1.04</v>
      </c>
      <c r="I50" s="29">
        <v>88.8</v>
      </c>
      <c r="J50" s="31"/>
      <c r="K50" s="12">
        <f>+K49+I50</f>
        <v>4293.4000000000005</v>
      </c>
      <c r="L50" s="13"/>
      <c r="M50" s="13"/>
    </row>
    <row r="51" spans="2:13" ht="15" customHeight="1">
      <c r="B51" s="12">
        <f t="shared" si="0"/>
        <v>47</v>
      </c>
      <c r="C51" s="12" t="s">
        <v>58</v>
      </c>
      <c r="D51" s="12" t="s">
        <v>59</v>
      </c>
      <c r="E51" s="12"/>
      <c r="F51" s="12"/>
      <c r="G51" s="12">
        <v>63</v>
      </c>
      <c r="H51" s="14">
        <v>1.06</v>
      </c>
      <c r="I51" s="29">
        <f>90.2-88.8</f>
        <v>1.4000000000000057</v>
      </c>
      <c r="J51" s="31"/>
      <c r="K51" s="12">
        <f>+K50+I51</f>
        <v>4294.8</v>
      </c>
      <c r="L51" s="13"/>
      <c r="M51" s="13"/>
    </row>
    <row r="52" spans="2:13">
      <c r="B52" s="12">
        <f t="shared" si="0"/>
        <v>48</v>
      </c>
      <c r="C52" s="12" t="s">
        <v>59</v>
      </c>
      <c r="D52" s="12" t="s">
        <v>61</v>
      </c>
      <c r="E52" s="12" t="s">
        <v>60</v>
      </c>
      <c r="F52" s="12">
        <v>0.36</v>
      </c>
      <c r="G52" s="12">
        <v>63</v>
      </c>
      <c r="H52" s="14">
        <v>1.04</v>
      </c>
      <c r="I52" s="29">
        <v>50.7</v>
      </c>
      <c r="J52" s="31"/>
      <c r="K52" s="12">
        <f>+K51+I52</f>
        <v>4345.5</v>
      </c>
      <c r="L52" s="13"/>
      <c r="M52" s="13"/>
    </row>
    <row r="53" spans="2:13" ht="15" customHeight="1">
      <c r="B53" s="12">
        <f t="shared" si="0"/>
        <v>49</v>
      </c>
      <c r="C53" s="12" t="s">
        <v>56</v>
      </c>
      <c r="D53" s="12" t="s">
        <v>62</v>
      </c>
      <c r="E53" s="12"/>
      <c r="F53" s="12"/>
      <c r="G53" s="12">
        <v>63</v>
      </c>
      <c r="H53" s="14">
        <v>1.06</v>
      </c>
      <c r="I53" s="29">
        <v>61.3</v>
      </c>
      <c r="J53" s="31"/>
      <c r="K53" s="12">
        <f>+K52+I53</f>
        <v>4406.8</v>
      </c>
      <c r="L53" s="13"/>
      <c r="M53" s="13"/>
    </row>
    <row r="54" spans="2:13">
      <c r="B54" s="12">
        <f t="shared" si="0"/>
        <v>50</v>
      </c>
      <c r="C54" s="12" t="s">
        <v>56</v>
      </c>
      <c r="D54" s="12" t="s">
        <v>62</v>
      </c>
      <c r="E54" s="12" t="s">
        <v>15</v>
      </c>
      <c r="F54" s="12">
        <v>0.36</v>
      </c>
      <c r="G54" s="12">
        <v>63</v>
      </c>
      <c r="H54" s="14">
        <v>1.06</v>
      </c>
      <c r="I54" s="29">
        <v>3</v>
      </c>
      <c r="J54" s="31"/>
      <c r="K54" s="12">
        <f>+K53+I54</f>
        <v>4409.8</v>
      </c>
      <c r="L54" s="13"/>
      <c r="M54" s="13"/>
    </row>
    <row r="55" spans="2:13">
      <c r="B55" s="12">
        <f t="shared" si="0"/>
        <v>51</v>
      </c>
      <c r="C55" s="12" t="s">
        <v>61</v>
      </c>
      <c r="D55" s="12" t="s">
        <v>63</v>
      </c>
      <c r="E55" s="12" t="s">
        <v>38</v>
      </c>
      <c r="F55" s="12"/>
      <c r="G55" s="12">
        <v>63</v>
      </c>
      <c r="H55" s="14">
        <v>1.06</v>
      </c>
      <c r="I55" s="29">
        <v>92</v>
      </c>
      <c r="J55" s="31"/>
      <c r="K55" s="12">
        <f>+K54+I55</f>
        <v>4501.8</v>
      </c>
      <c r="L55" s="13"/>
      <c r="M55" s="13"/>
    </row>
    <row r="56" spans="2:13" ht="15" customHeight="1">
      <c r="B56" s="12">
        <f t="shared" si="0"/>
        <v>52</v>
      </c>
      <c r="C56" s="12" t="s">
        <v>63</v>
      </c>
      <c r="D56" s="12" t="s">
        <v>64</v>
      </c>
      <c r="E56" s="12"/>
      <c r="F56" s="12"/>
      <c r="G56" s="12">
        <v>63</v>
      </c>
      <c r="H56" s="14">
        <v>1.03</v>
      </c>
      <c r="I56" s="29">
        <v>7.1</v>
      </c>
      <c r="J56" s="31"/>
      <c r="K56" s="12">
        <f>+K55+I56</f>
        <v>4508.9000000000005</v>
      </c>
      <c r="L56" s="13"/>
      <c r="M56" s="13"/>
    </row>
    <row r="57" spans="2:13" ht="15" customHeight="1">
      <c r="B57" s="12">
        <f t="shared" si="0"/>
        <v>53</v>
      </c>
      <c r="C57" s="12" t="s">
        <v>65</v>
      </c>
      <c r="D57" s="12" t="s">
        <v>63</v>
      </c>
      <c r="E57" s="12"/>
      <c r="F57" s="12"/>
      <c r="G57" s="12">
        <v>63</v>
      </c>
      <c r="H57" s="14">
        <v>1.03</v>
      </c>
      <c r="I57" s="29">
        <v>43</v>
      </c>
      <c r="J57" s="31"/>
      <c r="K57" s="12">
        <f>+K56+I57</f>
        <v>4551.9000000000005</v>
      </c>
      <c r="L57" s="13"/>
      <c r="M57" s="13"/>
    </row>
    <row r="58" spans="2:13">
      <c r="B58" s="12">
        <f t="shared" si="0"/>
        <v>54</v>
      </c>
      <c r="C58" s="12" t="s">
        <v>66</v>
      </c>
      <c r="D58" s="12" t="s">
        <v>67</v>
      </c>
      <c r="E58" s="12" t="s">
        <v>60</v>
      </c>
      <c r="F58" s="12">
        <v>0.36</v>
      </c>
      <c r="G58" s="12">
        <v>63</v>
      </c>
      <c r="H58" s="14">
        <v>1.03</v>
      </c>
      <c r="I58" s="29">
        <v>114.6</v>
      </c>
      <c r="J58" s="31"/>
      <c r="K58" s="12">
        <f>+K57+I58</f>
        <v>4666.5000000000009</v>
      </c>
      <c r="L58" s="13"/>
      <c r="M58" s="13"/>
    </row>
    <row r="59" spans="2:13">
      <c r="B59" s="12">
        <f t="shared" si="0"/>
        <v>55</v>
      </c>
      <c r="C59" s="12" t="s">
        <v>67</v>
      </c>
      <c r="D59" s="12" t="s">
        <v>68</v>
      </c>
      <c r="E59" s="12" t="s">
        <v>60</v>
      </c>
      <c r="F59" s="12">
        <v>0.36</v>
      </c>
      <c r="G59" s="12">
        <v>63</v>
      </c>
      <c r="H59" s="14">
        <v>1.03</v>
      </c>
      <c r="I59" s="29">
        <v>21.9</v>
      </c>
      <c r="J59" s="31"/>
      <c r="K59" s="12">
        <f>+K58+I59</f>
        <v>4688.4000000000005</v>
      </c>
      <c r="L59" s="13"/>
      <c r="M59" s="13"/>
    </row>
    <row r="60" spans="2:13" ht="15" customHeight="1">
      <c r="B60" s="12">
        <f t="shared" si="0"/>
        <v>56</v>
      </c>
      <c r="C60" s="12" t="s">
        <v>67</v>
      </c>
      <c r="D60" s="12" t="s">
        <v>68</v>
      </c>
      <c r="E60" s="12"/>
      <c r="F60" s="12"/>
      <c r="G60" s="12">
        <v>63</v>
      </c>
      <c r="H60" s="14">
        <v>1.03</v>
      </c>
      <c r="I60" s="29">
        <f>24.8-21.9</f>
        <v>2.9000000000000021</v>
      </c>
      <c r="J60" s="31"/>
      <c r="K60" s="12">
        <f>+K59+I60</f>
        <v>4691.3</v>
      </c>
      <c r="L60" s="13"/>
      <c r="M60" s="13"/>
    </row>
    <row r="61" spans="2:13" ht="15" customHeight="1">
      <c r="B61" s="12">
        <f t="shared" si="0"/>
        <v>57</v>
      </c>
      <c r="C61" s="12" t="s">
        <v>68</v>
      </c>
      <c r="D61" s="12" t="s">
        <v>69</v>
      </c>
      <c r="E61" s="12"/>
      <c r="F61" s="12"/>
      <c r="G61" s="12">
        <v>63</v>
      </c>
      <c r="H61" s="14">
        <v>1.05</v>
      </c>
      <c r="I61" s="29">
        <v>46.5</v>
      </c>
      <c r="J61" s="31"/>
      <c r="K61" s="12">
        <f>+K60+I61</f>
        <v>4737.8</v>
      </c>
      <c r="L61" s="13"/>
      <c r="M61" s="13"/>
    </row>
    <row r="62" spans="2:13" ht="15" customHeight="1">
      <c r="B62" s="12">
        <f t="shared" si="0"/>
        <v>58</v>
      </c>
      <c r="C62" s="12" t="s">
        <v>70</v>
      </c>
      <c r="D62" s="12" t="s">
        <v>71</v>
      </c>
      <c r="E62" s="12"/>
      <c r="F62" s="12"/>
      <c r="G62" s="12">
        <v>63</v>
      </c>
      <c r="H62" s="14">
        <v>1.05</v>
      </c>
      <c r="I62" s="29">
        <v>131.30000000000001</v>
      </c>
      <c r="J62" s="31"/>
      <c r="K62" s="12">
        <f>+K61+I62</f>
        <v>4869.1000000000004</v>
      </c>
      <c r="L62" s="13"/>
      <c r="M62" s="13"/>
    </row>
    <row r="63" spans="2:13" ht="15" customHeight="1">
      <c r="B63" s="12">
        <f t="shared" si="0"/>
        <v>59</v>
      </c>
      <c r="C63" s="12" t="s">
        <v>71</v>
      </c>
      <c r="D63" s="12" t="s">
        <v>72</v>
      </c>
      <c r="E63" s="12"/>
      <c r="F63" s="12"/>
      <c r="G63" s="12">
        <v>63</v>
      </c>
      <c r="H63" s="14">
        <v>1.05</v>
      </c>
      <c r="I63" s="29">
        <v>33</v>
      </c>
      <c r="J63" s="31"/>
      <c r="K63" s="12">
        <f>+K62+I63</f>
        <v>4902.1000000000004</v>
      </c>
      <c r="L63" s="13"/>
      <c r="M63" s="13"/>
    </row>
    <row r="64" spans="2:13">
      <c r="B64" s="12">
        <f t="shared" si="0"/>
        <v>60</v>
      </c>
      <c r="C64" s="12" t="s">
        <v>71</v>
      </c>
      <c r="D64" s="12" t="s">
        <v>72</v>
      </c>
      <c r="E64" s="12" t="s">
        <v>15</v>
      </c>
      <c r="F64" s="12">
        <v>0.36</v>
      </c>
      <c r="G64" s="12">
        <v>63</v>
      </c>
      <c r="H64" s="14">
        <v>1.05</v>
      </c>
      <c r="I64" s="29">
        <v>5</v>
      </c>
      <c r="J64" s="31"/>
      <c r="K64" s="12">
        <f>+K63+I64</f>
        <v>4907.1000000000004</v>
      </c>
      <c r="L64" s="13"/>
      <c r="M64" s="13"/>
    </row>
    <row r="65" spans="2:20" ht="15" customHeight="1">
      <c r="B65" s="12">
        <f t="shared" si="0"/>
        <v>61</v>
      </c>
      <c r="C65" s="12" t="s">
        <v>72</v>
      </c>
      <c r="D65" s="12" t="s">
        <v>73</v>
      </c>
      <c r="E65" s="12"/>
      <c r="F65" s="12"/>
      <c r="G65" s="12">
        <v>63</v>
      </c>
      <c r="H65" s="14">
        <v>1.06</v>
      </c>
      <c r="I65" s="29">
        <v>112.9</v>
      </c>
      <c r="J65" s="31"/>
      <c r="K65" s="12">
        <f>+K64+I65</f>
        <v>5020</v>
      </c>
      <c r="L65" s="13"/>
      <c r="M65" s="13"/>
    </row>
    <row r="66" spans="2:20" ht="15" customHeight="1">
      <c r="B66" s="12">
        <f t="shared" si="0"/>
        <v>62</v>
      </c>
      <c r="C66" s="12" t="s">
        <v>72</v>
      </c>
      <c r="D66" s="12" t="s">
        <v>74</v>
      </c>
      <c r="E66" s="12"/>
      <c r="F66" s="12"/>
      <c r="G66" s="12">
        <v>63</v>
      </c>
      <c r="H66" s="14">
        <v>1.04</v>
      </c>
      <c r="I66" s="29">
        <v>83.5</v>
      </c>
      <c r="J66" s="31"/>
      <c r="K66" s="12">
        <f>+K65+I66</f>
        <v>5103.5</v>
      </c>
      <c r="L66" s="13"/>
      <c r="M66" s="13"/>
    </row>
    <row r="67" spans="2:20" ht="15" customHeight="1">
      <c r="B67" s="12">
        <f t="shared" si="0"/>
        <v>63</v>
      </c>
      <c r="C67" s="12" t="s">
        <v>71</v>
      </c>
      <c r="D67" s="12" t="s">
        <v>75</v>
      </c>
      <c r="E67" s="12"/>
      <c r="F67" s="12"/>
      <c r="G67" s="12">
        <v>63</v>
      </c>
      <c r="H67" s="14">
        <v>1.04</v>
      </c>
      <c r="I67" s="29">
        <v>340.1</v>
      </c>
      <c r="J67" s="31"/>
      <c r="K67" s="12">
        <f>+K66+I67</f>
        <v>5443.6</v>
      </c>
      <c r="L67" s="13"/>
      <c r="M67" s="13"/>
    </row>
    <row r="68" spans="2:20" ht="15" customHeight="1">
      <c r="B68" s="12">
        <f t="shared" si="0"/>
        <v>64</v>
      </c>
      <c r="C68" s="12" t="s">
        <v>76</v>
      </c>
      <c r="D68" s="12" t="s">
        <v>44</v>
      </c>
      <c r="E68" s="12"/>
      <c r="F68" s="12"/>
      <c r="G68" s="12">
        <v>63</v>
      </c>
      <c r="H68" s="14">
        <v>1.04</v>
      </c>
      <c r="I68" s="29">
        <v>27.1</v>
      </c>
      <c r="J68" s="31"/>
      <c r="K68" s="12">
        <f>+K67+I68</f>
        <v>5470.7000000000007</v>
      </c>
      <c r="L68" s="13"/>
      <c r="M68" s="13"/>
    </row>
    <row r="69" spans="2:20" ht="15" customHeight="1">
      <c r="B69" s="12">
        <f t="shared" si="0"/>
        <v>65</v>
      </c>
      <c r="C69" s="12" t="s">
        <v>77</v>
      </c>
      <c r="D69" s="12" t="s">
        <v>78</v>
      </c>
      <c r="E69" s="12"/>
      <c r="F69" s="12"/>
      <c r="G69" s="12">
        <v>63</v>
      </c>
      <c r="H69" s="14">
        <v>1.06</v>
      </c>
      <c r="I69" s="29">
        <v>685.6</v>
      </c>
      <c r="J69" s="31"/>
      <c r="K69" s="12">
        <f>+K68+I69</f>
        <v>6156.3000000000011</v>
      </c>
      <c r="L69" s="13"/>
      <c r="M69" s="13"/>
    </row>
    <row r="70" spans="2:20" ht="15" customHeight="1">
      <c r="B70" s="12">
        <f t="shared" si="0"/>
        <v>66</v>
      </c>
      <c r="C70" s="12" t="s">
        <v>79</v>
      </c>
      <c r="D70" s="12" t="s">
        <v>80</v>
      </c>
      <c r="E70" s="12"/>
      <c r="F70" s="12"/>
      <c r="G70" s="12">
        <v>63</v>
      </c>
      <c r="H70" s="14">
        <v>1.05</v>
      </c>
      <c r="I70" s="29">
        <v>64.099999999999994</v>
      </c>
      <c r="J70" s="31"/>
      <c r="K70" s="12">
        <f>+K69+I70</f>
        <v>6220.4000000000015</v>
      </c>
      <c r="L70" s="13"/>
      <c r="M70" s="13"/>
    </row>
    <row r="71" spans="2:20" ht="15" customHeight="1">
      <c r="B71" s="12">
        <f t="shared" ref="B71:B129" si="1">1+B70</f>
        <v>67</v>
      </c>
      <c r="C71" s="12" t="s">
        <v>81</v>
      </c>
      <c r="D71" s="12" t="s">
        <v>79</v>
      </c>
      <c r="E71" s="12"/>
      <c r="F71" s="12"/>
      <c r="G71" s="12">
        <v>63</v>
      </c>
      <c r="H71" s="14">
        <v>1.05</v>
      </c>
      <c r="I71" s="29">
        <v>258.3</v>
      </c>
      <c r="J71" s="31"/>
      <c r="K71" s="12">
        <f>+K70+I71</f>
        <v>6478.7000000000016</v>
      </c>
      <c r="L71" s="18"/>
      <c r="M71" s="18"/>
    </row>
    <row r="72" spans="2:20" ht="15" customHeight="1">
      <c r="B72" s="12">
        <f t="shared" si="1"/>
        <v>68</v>
      </c>
      <c r="C72" s="12" t="s">
        <v>28</v>
      </c>
      <c r="D72" s="12" t="s">
        <v>82</v>
      </c>
      <c r="E72" s="12"/>
      <c r="F72" s="12"/>
      <c r="G72" s="12">
        <v>63</v>
      </c>
      <c r="H72" s="14">
        <v>1.06</v>
      </c>
      <c r="I72" s="29">
        <v>274.2</v>
      </c>
      <c r="J72" s="19"/>
      <c r="K72" s="12">
        <f>+K71+I72</f>
        <v>6752.9000000000015</v>
      </c>
      <c r="L72" s="15"/>
      <c r="M72" s="16"/>
    </row>
    <row r="73" spans="2:20" ht="15" customHeight="1">
      <c r="B73" s="12">
        <f t="shared" si="1"/>
        <v>69</v>
      </c>
      <c r="C73" s="12" t="s">
        <v>83</v>
      </c>
      <c r="D73" s="12" t="s">
        <v>84</v>
      </c>
      <c r="E73" s="12"/>
      <c r="F73" s="12"/>
      <c r="G73" s="12">
        <v>63</v>
      </c>
      <c r="H73" s="14">
        <v>1.06</v>
      </c>
      <c r="I73" s="29">
        <v>76.900000000000006</v>
      </c>
      <c r="J73" s="31"/>
      <c r="K73" s="12">
        <f>+K72+I73</f>
        <v>6829.8000000000011</v>
      </c>
      <c r="L73" s="18"/>
      <c r="M73" s="18"/>
      <c r="R73" s="15"/>
      <c r="S73" s="17"/>
      <c r="T73" s="16"/>
    </row>
    <row r="74" spans="2:20" ht="15" customHeight="1">
      <c r="B74" s="12">
        <f t="shared" si="1"/>
        <v>70</v>
      </c>
      <c r="C74" s="12" t="s">
        <v>85</v>
      </c>
      <c r="D74" s="12" t="s">
        <v>86</v>
      </c>
      <c r="E74" s="12"/>
      <c r="F74" s="12"/>
      <c r="G74" s="12">
        <v>63</v>
      </c>
      <c r="H74" s="14">
        <v>1.06</v>
      </c>
      <c r="I74" s="29">
        <v>90.6</v>
      </c>
      <c r="J74" s="31"/>
      <c r="K74" s="12">
        <f>+K73+I74</f>
        <v>6920.4000000000015</v>
      </c>
      <c r="L74" s="18"/>
      <c r="M74" s="18"/>
    </row>
    <row r="75" spans="2:20" ht="15" customHeight="1">
      <c r="B75" s="12">
        <f t="shared" si="1"/>
        <v>71</v>
      </c>
      <c r="C75" s="12" t="s">
        <v>86</v>
      </c>
      <c r="D75" s="12" t="s">
        <v>87</v>
      </c>
      <c r="E75" s="12"/>
      <c r="F75" s="12"/>
      <c r="G75" s="12">
        <v>63</v>
      </c>
      <c r="H75" s="14">
        <v>0.96</v>
      </c>
      <c r="I75" s="29">
        <v>432</v>
      </c>
      <c r="J75" s="31"/>
      <c r="K75" s="12">
        <f>+K74+I75</f>
        <v>7352.4000000000015</v>
      </c>
      <c r="L75" s="13"/>
      <c r="M75" s="13"/>
    </row>
    <row r="76" spans="2:20">
      <c r="B76" s="12">
        <f t="shared" si="1"/>
        <v>72</v>
      </c>
      <c r="C76" s="12" t="s">
        <v>86</v>
      </c>
      <c r="D76" s="12" t="s">
        <v>87</v>
      </c>
      <c r="E76" s="12" t="s">
        <v>88</v>
      </c>
      <c r="F76" s="12">
        <v>0.36</v>
      </c>
      <c r="G76" s="12">
        <v>63</v>
      </c>
      <c r="H76" s="14">
        <v>0.96</v>
      </c>
      <c r="I76" s="29">
        <v>2.6</v>
      </c>
      <c r="J76" s="31"/>
      <c r="K76" s="12">
        <f>+K75+I76</f>
        <v>7355.0000000000018</v>
      </c>
      <c r="L76" s="18"/>
      <c r="M76" s="18"/>
    </row>
    <row r="77" spans="2:20" ht="15" customHeight="1">
      <c r="B77" s="12">
        <f t="shared" si="1"/>
        <v>73</v>
      </c>
      <c r="C77" s="12" t="s">
        <v>86</v>
      </c>
      <c r="D77" s="12" t="s">
        <v>89</v>
      </c>
      <c r="E77" s="12"/>
      <c r="F77" s="12"/>
      <c r="G77" s="12">
        <v>63</v>
      </c>
      <c r="H77" s="14">
        <v>0.96</v>
      </c>
      <c r="I77" s="29">
        <v>120.7</v>
      </c>
      <c r="J77" s="31"/>
      <c r="K77" s="12">
        <f>+K76+I77</f>
        <v>7475.7000000000016</v>
      </c>
      <c r="L77" s="13"/>
      <c r="M77" s="13"/>
    </row>
    <row r="78" spans="2:20" ht="15" customHeight="1">
      <c r="B78" s="12">
        <f t="shared" si="1"/>
        <v>74</v>
      </c>
      <c r="C78" s="12" t="s">
        <v>90</v>
      </c>
      <c r="D78" s="12" t="s">
        <v>89</v>
      </c>
      <c r="E78" s="12"/>
      <c r="F78" s="12"/>
      <c r="G78" s="12">
        <v>63</v>
      </c>
      <c r="H78" s="14">
        <v>1.06</v>
      </c>
      <c r="I78" s="29">
        <v>177.4</v>
      </c>
      <c r="J78" s="31"/>
      <c r="K78" s="12">
        <f>+K77+I78</f>
        <v>7653.1000000000013</v>
      </c>
      <c r="L78" s="13"/>
      <c r="M78" s="13"/>
    </row>
    <row r="79" spans="2:20">
      <c r="B79" s="12">
        <f t="shared" si="1"/>
        <v>75</v>
      </c>
      <c r="C79" s="12" t="s">
        <v>90</v>
      </c>
      <c r="D79" s="12" t="s">
        <v>89</v>
      </c>
      <c r="E79" s="12" t="s">
        <v>35</v>
      </c>
      <c r="F79" s="12">
        <v>0.36</v>
      </c>
      <c r="G79" s="12">
        <v>63</v>
      </c>
      <c r="H79" s="14">
        <v>1.06</v>
      </c>
      <c r="I79" s="29">
        <v>116.3</v>
      </c>
      <c r="J79" s="31"/>
      <c r="K79" s="12">
        <f>+K78+I79</f>
        <v>7769.4000000000015</v>
      </c>
      <c r="L79" s="13"/>
      <c r="M79" s="13"/>
      <c r="O79" s="15">
        <v>685.6</v>
      </c>
      <c r="P79" s="17"/>
      <c r="Q79" s="16"/>
    </row>
    <row r="80" spans="2:20" ht="15" customHeight="1">
      <c r="B80" s="12">
        <f t="shared" si="1"/>
        <v>76</v>
      </c>
      <c r="C80" s="12" t="s">
        <v>91</v>
      </c>
      <c r="D80" s="12" t="s">
        <v>92</v>
      </c>
      <c r="E80" s="12"/>
      <c r="F80" s="12"/>
      <c r="G80" s="12">
        <v>63</v>
      </c>
      <c r="H80" s="14">
        <v>1.06</v>
      </c>
      <c r="I80" s="29">
        <v>160.19999999999999</v>
      </c>
      <c r="J80" s="31"/>
      <c r="K80" s="12">
        <f>+K79+I80</f>
        <v>7929.6000000000013</v>
      </c>
      <c r="L80" s="13"/>
      <c r="M80" s="13"/>
      <c r="O80" s="15">
        <v>250.3</v>
      </c>
      <c r="P80" s="16"/>
    </row>
    <row r="81" spans="2:20" ht="15" customHeight="1">
      <c r="B81" s="12">
        <f t="shared" si="1"/>
        <v>77</v>
      </c>
      <c r="C81" s="12" t="s">
        <v>93</v>
      </c>
      <c r="D81" s="12" t="s">
        <v>94</v>
      </c>
      <c r="E81" s="12"/>
      <c r="F81" s="12"/>
      <c r="G81" s="12">
        <v>63</v>
      </c>
      <c r="H81" s="14">
        <v>1.06</v>
      </c>
      <c r="I81" s="29">
        <v>186.8</v>
      </c>
      <c r="J81" s="31"/>
      <c r="K81" s="12">
        <f>+K80+I81</f>
        <v>8116.4000000000015</v>
      </c>
      <c r="L81" s="13"/>
      <c r="M81" s="13"/>
      <c r="O81" s="15">
        <v>71.900000000000006</v>
      </c>
      <c r="P81" s="16"/>
    </row>
    <row r="82" spans="2:20" ht="15" customHeight="1">
      <c r="B82" s="12">
        <f t="shared" si="1"/>
        <v>78</v>
      </c>
      <c r="C82" s="12" t="s">
        <v>94</v>
      </c>
      <c r="D82" s="12" t="s">
        <v>95</v>
      </c>
      <c r="E82" s="12"/>
      <c r="F82" s="12"/>
      <c r="G82" s="12">
        <v>63</v>
      </c>
      <c r="H82" s="14">
        <v>1.06</v>
      </c>
      <c r="I82" s="29">
        <v>29</v>
      </c>
      <c r="J82" s="31"/>
      <c r="K82" s="12">
        <f>+K81+I82</f>
        <v>8145.4000000000015</v>
      </c>
      <c r="L82" s="13"/>
      <c r="M82" s="13"/>
      <c r="O82" s="15">
        <v>79.8</v>
      </c>
      <c r="P82" s="16"/>
    </row>
    <row r="83" spans="2:20" ht="15" customHeight="1">
      <c r="B83" s="12">
        <f t="shared" si="1"/>
        <v>79</v>
      </c>
      <c r="C83" s="12" t="s">
        <v>96</v>
      </c>
      <c r="D83" s="12" t="s">
        <v>97</v>
      </c>
      <c r="E83" s="12"/>
      <c r="F83" s="12"/>
      <c r="G83" s="12">
        <v>63</v>
      </c>
      <c r="H83" s="14">
        <v>1.06</v>
      </c>
      <c r="I83" s="29">
        <v>66.099999999999994</v>
      </c>
      <c r="J83" s="31"/>
      <c r="K83" s="12">
        <f>+K82+I83</f>
        <v>8211.5000000000018</v>
      </c>
      <c r="L83" s="13"/>
      <c r="M83" s="13"/>
      <c r="O83" s="15">
        <v>43.2</v>
      </c>
      <c r="P83" s="16"/>
    </row>
    <row r="84" spans="2:20">
      <c r="B84" s="12">
        <f t="shared" si="1"/>
        <v>80</v>
      </c>
      <c r="C84" s="12" t="s">
        <v>98</v>
      </c>
      <c r="D84" s="12" t="s">
        <v>59</v>
      </c>
      <c r="E84" s="12" t="s">
        <v>60</v>
      </c>
      <c r="F84" s="12">
        <v>0.36</v>
      </c>
      <c r="G84" s="12">
        <v>63</v>
      </c>
      <c r="H84" s="14">
        <v>1.06</v>
      </c>
      <c r="I84" s="29">
        <v>58.8</v>
      </c>
      <c r="J84" s="31"/>
      <c r="K84" s="12">
        <f>+K83+I84</f>
        <v>8270.3000000000011</v>
      </c>
      <c r="L84" s="13"/>
      <c r="M84" s="13"/>
      <c r="O84" s="15">
        <v>2.6</v>
      </c>
      <c r="P84" s="16"/>
    </row>
    <row r="85" spans="2:20">
      <c r="B85" s="12">
        <f t="shared" si="1"/>
        <v>81</v>
      </c>
      <c r="C85" s="12" t="s">
        <v>95</v>
      </c>
      <c r="D85" s="12" t="s">
        <v>99</v>
      </c>
      <c r="E85" s="12" t="s">
        <v>60</v>
      </c>
      <c r="F85" s="12">
        <v>0.36</v>
      </c>
      <c r="G85" s="12">
        <v>63</v>
      </c>
      <c r="H85" s="14">
        <v>0.98</v>
      </c>
      <c r="I85" s="29">
        <v>46.8</v>
      </c>
      <c r="J85" s="31"/>
      <c r="K85" s="12">
        <f>+K84+I85</f>
        <v>8317.1</v>
      </c>
      <c r="L85" s="13"/>
      <c r="M85" s="13"/>
      <c r="O85" s="15">
        <v>120.7</v>
      </c>
      <c r="P85" s="16"/>
    </row>
    <row r="86" spans="2:20" ht="15" customHeight="1">
      <c r="B86" s="12">
        <f t="shared" si="1"/>
        <v>82</v>
      </c>
      <c r="C86" s="12" t="s">
        <v>95</v>
      </c>
      <c r="D86" s="12" t="s">
        <v>99</v>
      </c>
      <c r="E86" s="12"/>
      <c r="F86" s="12"/>
      <c r="G86" s="12">
        <v>63</v>
      </c>
      <c r="H86" s="14">
        <v>1.06</v>
      </c>
      <c r="I86" s="29">
        <f>48.1-46.8</f>
        <v>1.3000000000000043</v>
      </c>
      <c r="J86" s="31"/>
      <c r="K86" s="12">
        <f>+K85+I86</f>
        <v>8318.4</v>
      </c>
      <c r="L86" s="13"/>
      <c r="M86" s="13"/>
      <c r="O86" s="15">
        <v>174.4</v>
      </c>
      <c r="P86" s="16"/>
    </row>
    <row r="87" spans="2:20">
      <c r="B87" s="12">
        <f t="shared" si="1"/>
        <v>83</v>
      </c>
      <c r="C87" s="12" t="s">
        <v>95</v>
      </c>
      <c r="D87" s="12" t="s">
        <v>99</v>
      </c>
      <c r="E87" s="12" t="s">
        <v>100</v>
      </c>
      <c r="F87" s="12">
        <v>0.36</v>
      </c>
      <c r="G87" s="12">
        <v>63</v>
      </c>
      <c r="H87" s="14">
        <v>1.06</v>
      </c>
      <c r="I87" s="29">
        <v>5.4</v>
      </c>
      <c r="J87" s="31"/>
      <c r="K87" s="12">
        <f>+K86+I87</f>
        <v>8323.7999999999993</v>
      </c>
      <c r="L87" s="13"/>
      <c r="M87" s="13"/>
      <c r="O87" s="15">
        <v>116.3</v>
      </c>
      <c r="P87" s="16"/>
    </row>
    <row r="88" spans="2:20">
      <c r="B88" s="12">
        <f t="shared" si="1"/>
        <v>84</v>
      </c>
      <c r="C88" s="12" t="s">
        <v>99</v>
      </c>
      <c r="D88" s="12" t="s">
        <v>101</v>
      </c>
      <c r="E88" s="12" t="s">
        <v>60</v>
      </c>
      <c r="F88" s="12">
        <v>0.36</v>
      </c>
      <c r="G88" s="12">
        <v>63</v>
      </c>
      <c r="H88" s="14">
        <v>0.98</v>
      </c>
      <c r="I88" s="29">
        <v>21.1</v>
      </c>
      <c r="J88" s="31"/>
      <c r="K88" s="12">
        <f>+K87+I88</f>
        <v>8344.9</v>
      </c>
      <c r="L88" s="13"/>
      <c r="M88" s="13"/>
      <c r="O88" s="15">
        <v>197.3</v>
      </c>
      <c r="P88" s="16"/>
    </row>
    <row r="89" spans="2:20">
      <c r="B89" s="12">
        <f t="shared" si="1"/>
        <v>85</v>
      </c>
      <c r="C89" s="12" t="s">
        <v>99</v>
      </c>
      <c r="D89" s="12" t="s">
        <v>102</v>
      </c>
      <c r="E89" s="12" t="s">
        <v>100</v>
      </c>
      <c r="F89" s="12">
        <v>0.36</v>
      </c>
      <c r="G89" s="12">
        <v>63</v>
      </c>
      <c r="H89" s="14">
        <v>1.06</v>
      </c>
      <c r="I89" s="29">
        <v>3</v>
      </c>
      <c r="J89" s="31"/>
      <c r="K89" s="12">
        <f>+K88+I89</f>
        <v>8347.9</v>
      </c>
      <c r="L89" s="13"/>
      <c r="M89" s="13"/>
      <c r="O89" s="15">
        <v>158.19999999999999</v>
      </c>
      <c r="P89" s="16"/>
    </row>
    <row r="90" spans="2:20">
      <c r="B90" s="12">
        <f t="shared" si="1"/>
        <v>86</v>
      </c>
      <c r="C90" s="12" t="s">
        <v>103</v>
      </c>
      <c r="D90" s="12" t="s">
        <v>104</v>
      </c>
      <c r="E90" s="12" t="s">
        <v>100</v>
      </c>
      <c r="F90" s="12">
        <v>0.36</v>
      </c>
      <c r="G90" s="12">
        <v>63</v>
      </c>
      <c r="H90" s="14">
        <v>1.06</v>
      </c>
      <c r="I90" s="29">
        <v>4.0999999999999996</v>
      </c>
      <c r="J90" s="31"/>
      <c r="K90" s="12">
        <f>+K89+I90</f>
        <v>8352</v>
      </c>
      <c r="L90" s="13"/>
      <c r="M90" s="13"/>
      <c r="O90" s="15">
        <v>130.80000000000001</v>
      </c>
      <c r="P90" s="16"/>
    </row>
    <row r="91" spans="2:20">
      <c r="B91" s="12">
        <f t="shared" si="1"/>
        <v>87</v>
      </c>
      <c r="C91" s="12" t="s">
        <v>103</v>
      </c>
      <c r="D91" s="12" t="s">
        <v>104</v>
      </c>
      <c r="E91" s="12" t="s">
        <v>60</v>
      </c>
      <c r="F91" s="12">
        <v>0.36</v>
      </c>
      <c r="G91" s="12">
        <v>63</v>
      </c>
      <c r="H91" s="14">
        <v>1.06</v>
      </c>
      <c r="I91" s="29">
        <v>63.4</v>
      </c>
      <c r="J91" s="31"/>
      <c r="K91" s="12">
        <f>+K90+I91</f>
        <v>8415.4</v>
      </c>
      <c r="L91" s="13"/>
      <c r="M91" s="13"/>
      <c r="O91" s="15">
        <f>8.6+20.4</f>
        <v>29</v>
      </c>
      <c r="P91" s="16"/>
    </row>
    <row r="92" spans="2:20" ht="15" customHeight="1">
      <c r="B92" s="12">
        <f t="shared" si="1"/>
        <v>88</v>
      </c>
      <c r="C92" s="12" t="s">
        <v>104</v>
      </c>
      <c r="D92" s="12" t="s">
        <v>59</v>
      </c>
      <c r="E92" s="12"/>
      <c r="F92" s="12"/>
      <c r="G92" s="12">
        <v>63</v>
      </c>
      <c r="H92" s="14">
        <v>0.95</v>
      </c>
      <c r="I92" s="29">
        <v>8.1999999999999993</v>
      </c>
      <c r="J92" s="31"/>
      <c r="K92" s="12">
        <f>+K91+I92</f>
        <v>8423.6</v>
      </c>
      <c r="L92" s="13"/>
      <c r="M92" s="13"/>
      <c r="O92" s="15">
        <v>133.19999999999999</v>
      </c>
      <c r="P92" s="16"/>
    </row>
    <row r="93" spans="2:20">
      <c r="B93" s="12">
        <f t="shared" si="1"/>
        <v>89</v>
      </c>
      <c r="C93" s="12" t="s">
        <v>104</v>
      </c>
      <c r="D93" s="12" t="s">
        <v>59</v>
      </c>
      <c r="E93" s="12" t="s">
        <v>60</v>
      </c>
      <c r="F93" s="12">
        <v>0.36</v>
      </c>
      <c r="G93" s="12">
        <v>63</v>
      </c>
      <c r="H93" s="14">
        <v>0.95</v>
      </c>
      <c r="I93" s="29">
        <f>72.8+2.3</f>
        <v>75.099999999999994</v>
      </c>
      <c r="J93" s="31"/>
      <c r="K93" s="12">
        <f>+K92+I93</f>
        <v>8498.7000000000007</v>
      </c>
      <c r="L93" s="13"/>
      <c r="M93" s="13"/>
      <c r="O93" s="15">
        <v>62.1</v>
      </c>
      <c r="P93" s="16"/>
    </row>
    <row r="94" spans="2:20">
      <c r="B94" s="12">
        <f t="shared" si="1"/>
        <v>90</v>
      </c>
      <c r="C94" s="12" t="s">
        <v>104</v>
      </c>
      <c r="D94" s="12" t="s">
        <v>93</v>
      </c>
      <c r="E94" s="12" t="s">
        <v>60</v>
      </c>
      <c r="F94" s="12">
        <v>0.36</v>
      </c>
      <c r="G94" s="12">
        <v>63</v>
      </c>
      <c r="H94" s="14">
        <v>1.06</v>
      </c>
      <c r="I94" s="29">
        <v>40.200000000000003</v>
      </c>
      <c r="J94" s="31"/>
      <c r="K94" s="12">
        <f>+K93+I94</f>
        <v>8538.9000000000015</v>
      </c>
      <c r="L94" s="13"/>
      <c r="M94" s="13"/>
      <c r="O94" s="14"/>
      <c r="P94" s="19"/>
    </row>
    <row r="95" spans="2:20" ht="15" customHeight="1">
      <c r="B95" s="12">
        <f t="shared" si="1"/>
        <v>91</v>
      </c>
      <c r="C95" s="12" t="s">
        <v>105</v>
      </c>
      <c r="D95" s="12" t="s">
        <v>95</v>
      </c>
      <c r="E95" s="12"/>
      <c r="F95" s="12"/>
      <c r="G95" s="12">
        <v>63</v>
      </c>
      <c r="H95" s="14">
        <v>1.06</v>
      </c>
      <c r="I95" s="29">
        <v>29</v>
      </c>
      <c r="J95" s="31"/>
      <c r="K95" s="12">
        <f>+K94+I95</f>
        <v>8567.9000000000015</v>
      </c>
      <c r="L95" s="13"/>
      <c r="M95" s="13"/>
      <c r="O95" s="14"/>
      <c r="P95" s="19"/>
      <c r="R95" s="15">
        <f>88.8+50.7+21.9+46.8+5.4+21.1+3+4.1+63.4+75.1+40.2+4.4</f>
        <v>424.89999999999992</v>
      </c>
      <c r="S95" s="17"/>
      <c r="T95" s="16"/>
    </row>
    <row r="96" spans="2:20" ht="15" customHeight="1">
      <c r="B96" s="12">
        <f t="shared" si="1"/>
        <v>92</v>
      </c>
      <c r="C96" s="12" t="s">
        <v>106</v>
      </c>
      <c r="D96" s="12" t="s">
        <v>107</v>
      </c>
      <c r="E96" s="12"/>
      <c r="F96" s="12"/>
      <c r="G96" s="12">
        <v>63</v>
      </c>
      <c r="H96" s="14">
        <v>1.06</v>
      </c>
      <c r="I96" s="29">
        <v>133.4</v>
      </c>
      <c r="J96" s="31"/>
      <c r="K96" s="12">
        <f>+K95+I96</f>
        <v>8701.3000000000011</v>
      </c>
      <c r="L96" s="13"/>
      <c r="M96" s="13"/>
      <c r="O96" s="15">
        <v>48.1</v>
      </c>
      <c r="P96" s="16"/>
    </row>
    <row r="97" spans="2:16">
      <c r="B97" s="12">
        <f t="shared" si="1"/>
        <v>93</v>
      </c>
      <c r="C97" s="12" t="s">
        <v>108</v>
      </c>
      <c r="D97" s="12" t="s">
        <v>109</v>
      </c>
      <c r="E97" s="12" t="s">
        <v>35</v>
      </c>
      <c r="F97" s="12">
        <v>0.36</v>
      </c>
      <c r="G97" s="20">
        <v>63</v>
      </c>
      <c r="H97" s="21">
        <v>1.06</v>
      </c>
      <c r="I97" s="29">
        <v>50.1</v>
      </c>
      <c r="J97" s="31"/>
      <c r="K97" s="12">
        <f>+K96+I97</f>
        <v>8751.4000000000015</v>
      </c>
      <c r="L97" s="13"/>
      <c r="M97" s="13"/>
      <c r="O97" s="15">
        <v>5.4</v>
      </c>
      <c r="P97" s="16"/>
    </row>
    <row r="98" spans="2:16" ht="15" customHeight="1">
      <c r="B98" s="12">
        <f t="shared" si="1"/>
        <v>94</v>
      </c>
      <c r="C98" s="12" t="s">
        <v>108</v>
      </c>
      <c r="D98" s="12" t="s">
        <v>109</v>
      </c>
      <c r="E98" s="12"/>
      <c r="F98" s="12"/>
      <c r="G98" s="20">
        <v>63</v>
      </c>
      <c r="H98" s="21">
        <v>1.06</v>
      </c>
      <c r="I98" s="29">
        <v>39.1</v>
      </c>
      <c r="J98" s="31"/>
      <c r="K98" s="12">
        <f>+K97+I98</f>
        <v>8790.5000000000018</v>
      </c>
      <c r="L98" s="15"/>
      <c r="M98" s="16"/>
      <c r="O98" s="14"/>
      <c r="P98" s="19"/>
    </row>
    <row r="99" spans="2:16">
      <c r="B99" s="12">
        <f t="shared" si="1"/>
        <v>95</v>
      </c>
      <c r="C99" s="12" t="s">
        <v>110</v>
      </c>
      <c r="D99" s="12" t="s">
        <v>111</v>
      </c>
      <c r="E99" s="12" t="s">
        <v>38</v>
      </c>
      <c r="F99" s="12">
        <v>0.36</v>
      </c>
      <c r="G99" s="20">
        <v>63</v>
      </c>
      <c r="H99" s="21">
        <v>1.06</v>
      </c>
      <c r="I99" s="29">
        <v>3.2</v>
      </c>
      <c r="J99" s="31"/>
      <c r="K99" s="12">
        <f>+K98+I99</f>
        <v>8793.7000000000025</v>
      </c>
      <c r="L99" s="13"/>
      <c r="M99" s="13"/>
      <c r="O99" s="15">
        <v>21.1</v>
      </c>
      <c r="P99" s="16"/>
    </row>
    <row r="100" spans="2:16" ht="15" customHeight="1">
      <c r="B100" s="12">
        <f t="shared" si="1"/>
        <v>96</v>
      </c>
      <c r="C100" s="12" t="s">
        <v>112</v>
      </c>
      <c r="D100" s="12" t="s">
        <v>113</v>
      </c>
      <c r="E100" s="12"/>
      <c r="F100" s="12"/>
      <c r="G100" s="20">
        <v>63</v>
      </c>
      <c r="H100" s="21">
        <v>1.04</v>
      </c>
      <c r="I100" s="29">
        <v>64.2</v>
      </c>
      <c r="J100" s="19"/>
      <c r="K100" s="12">
        <f>+K99+I100</f>
        <v>8857.9000000000033</v>
      </c>
      <c r="L100" s="15"/>
      <c r="M100" s="16"/>
      <c r="O100" s="14"/>
      <c r="P100" s="19"/>
    </row>
    <row r="101" spans="2:16" ht="15" customHeight="1">
      <c r="B101" s="12">
        <f t="shared" si="1"/>
        <v>97</v>
      </c>
      <c r="C101" s="12" t="s">
        <v>114</v>
      </c>
      <c r="D101" s="12" t="s">
        <v>31</v>
      </c>
      <c r="E101" s="12"/>
      <c r="F101" s="12"/>
      <c r="G101" s="20">
        <v>63</v>
      </c>
      <c r="H101" s="21">
        <v>1.05</v>
      </c>
      <c r="I101" s="29">
        <v>197.3</v>
      </c>
      <c r="J101" s="31"/>
      <c r="K101" s="12">
        <f>+K100+I101</f>
        <v>9055.2000000000025</v>
      </c>
      <c r="L101" s="13"/>
      <c r="M101" s="13"/>
      <c r="O101" s="15">
        <v>3</v>
      </c>
      <c r="P101" s="16"/>
    </row>
    <row r="102" spans="2:16" ht="15" customHeight="1">
      <c r="B102" s="12">
        <f t="shared" si="1"/>
        <v>98</v>
      </c>
      <c r="C102" s="12" t="s">
        <v>32</v>
      </c>
      <c r="D102" s="12" t="s">
        <v>115</v>
      </c>
      <c r="E102" s="12"/>
      <c r="F102" s="12"/>
      <c r="G102" s="12">
        <v>75</v>
      </c>
      <c r="H102" s="12">
        <v>1.02</v>
      </c>
      <c r="I102" s="49">
        <v>42.4</v>
      </c>
      <c r="J102" s="49"/>
      <c r="K102" s="12">
        <f>+K101+I102</f>
        <v>9097.6000000000022</v>
      </c>
      <c r="L102" s="13"/>
      <c r="M102" s="13"/>
      <c r="O102" s="14"/>
      <c r="P102" s="19"/>
    </row>
    <row r="103" spans="2:16" ht="15" customHeight="1">
      <c r="B103" s="12">
        <f t="shared" si="1"/>
        <v>99</v>
      </c>
      <c r="C103" s="12" t="s">
        <v>47</v>
      </c>
      <c r="D103" s="12" t="s">
        <v>116</v>
      </c>
      <c r="E103" s="12"/>
      <c r="F103" s="12"/>
      <c r="G103" s="12">
        <v>75</v>
      </c>
      <c r="H103" s="12">
        <v>1.02</v>
      </c>
      <c r="I103" s="49">
        <v>3.2</v>
      </c>
      <c r="J103" s="49"/>
      <c r="K103" s="12">
        <f>+K102+I103</f>
        <v>9100.8000000000029</v>
      </c>
      <c r="L103" s="13"/>
      <c r="M103" s="13"/>
      <c r="O103" s="14"/>
      <c r="P103" s="19"/>
    </row>
    <row r="104" spans="2:16" ht="15" customHeight="1">
      <c r="B104" s="12">
        <f t="shared" si="1"/>
        <v>100</v>
      </c>
      <c r="C104" s="12" t="s">
        <v>47</v>
      </c>
      <c r="D104" s="12" t="s">
        <v>116</v>
      </c>
      <c r="E104" s="12"/>
      <c r="F104" s="12"/>
      <c r="G104" s="12">
        <v>75</v>
      </c>
      <c r="H104" s="12">
        <v>1.05</v>
      </c>
      <c r="I104" s="49">
        <v>347.2</v>
      </c>
      <c r="J104" s="49"/>
      <c r="K104" s="12">
        <f>+K103+I104</f>
        <v>9448.0000000000036</v>
      </c>
      <c r="L104" s="13"/>
      <c r="M104" s="13"/>
      <c r="O104" s="14"/>
      <c r="P104" s="19"/>
    </row>
    <row r="105" spans="2:16">
      <c r="B105" s="12">
        <f t="shared" si="1"/>
        <v>101</v>
      </c>
      <c r="C105" s="12" t="s">
        <v>47</v>
      </c>
      <c r="D105" s="12" t="s">
        <v>116</v>
      </c>
      <c r="E105" s="12" t="s">
        <v>38</v>
      </c>
      <c r="F105" s="12">
        <v>0.38</v>
      </c>
      <c r="G105" s="12">
        <v>75</v>
      </c>
      <c r="H105" s="12">
        <v>1.05</v>
      </c>
      <c r="I105" s="29">
        <v>8.6</v>
      </c>
      <c r="J105" s="31"/>
      <c r="K105" s="12">
        <f>+K104+I105</f>
        <v>9456.600000000004</v>
      </c>
      <c r="L105" s="13"/>
      <c r="M105" s="13"/>
      <c r="O105" s="14"/>
      <c r="P105" s="19"/>
    </row>
    <row r="106" spans="2:16" ht="15" customHeight="1">
      <c r="B106" s="12">
        <f t="shared" si="1"/>
        <v>102</v>
      </c>
      <c r="C106" s="12" t="s">
        <v>110</v>
      </c>
      <c r="D106" s="12" t="s">
        <v>117</v>
      </c>
      <c r="E106" s="12"/>
      <c r="F106" s="12"/>
      <c r="G106" s="12">
        <v>75</v>
      </c>
      <c r="H106" s="14">
        <v>1.04</v>
      </c>
      <c r="I106" s="29">
        <v>63.3</v>
      </c>
      <c r="J106" s="31"/>
      <c r="K106" s="12">
        <f>+K105+I106</f>
        <v>9519.9000000000033</v>
      </c>
      <c r="L106" s="13"/>
      <c r="M106" s="13"/>
      <c r="O106" s="14"/>
      <c r="P106" s="19"/>
    </row>
    <row r="107" spans="2:16" ht="15" customHeight="1">
      <c r="B107" s="12">
        <f t="shared" si="1"/>
        <v>103</v>
      </c>
      <c r="C107" s="12" t="s">
        <v>117</v>
      </c>
      <c r="D107" s="12" t="s">
        <v>108</v>
      </c>
      <c r="E107" s="12"/>
      <c r="F107" s="12"/>
      <c r="G107" s="12">
        <v>75</v>
      </c>
      <c r="H107" s="14">
        <v>1.06</v>
      </c>
      <c r="I107" s="29">
        <v>97.1</v>
      </c>
      <c r="J107" s="31"/>
      <c r="K107" s="12">
        <f>+K106+I107</f>
        <v>9617.0000000000036</v>
      </c>
      <c r="L107" s="13"/>
      <c r="M107" s="13"/>
      <c r="O107" s="14"/>
      <c r="P107" s="19"/>
    </row>
    <row r="108" spans="2:16" ht="15" customHeight="1">
      <c r="B108" s="12">
        <f t="shared" si="1"/>
        <v>104</v>
      </c>
      <c r="C108" s="12" t="s">
        <v>32</v>
      </c>
      <c r="D108" s="12" t="s">
        <v>114</v>
      </c>
      <c r="E108" s="12"/>
      <c r="F108" s="12"/>
      <c r="G108" s="12">
        <v>75</v>
      </c>
      <c r="H108" s="14">
        <v>1.03</v>
      </c>
      <c r="I108" s="29">
        <v>25.1</v>
      </c>
      <c r="J108" s="31"/>
      <c r="K108" s="12">
        <f>+K107+I108</f>
        <v>9642.100000000004</v>
      </c>
      <c r="L108" s="13"/>
      <c r="M108" s="13"/>
      <c r="O108" s="15"/>
      <c r="P108" s="16"/>
    </row>
    <row r="109" spans="2:16" ht="15" customHeight="1">
      <c r="B109" s="12">
        <f t="shared" si="1"/>
        <v>105</v>
      </c>
      <c r="C109" s="12" t="s">
        <v>114</v>
      </c>
      <c r="D109" s="12" t="s">
        <v>118</v>
      </c>
      <c r="E109" s="12"/>
      <c r="F109" s="12"/>
      <c r="G109" s="12">
        <v>75</v>
      </c>
      <c r="H109" s="14">
        <v>1.03</v>
      </c>
      <c r="I109" s="29">
        <v>115.6</v>
      </c>
      <c r="J109" s="31"/>
      <c r="K109" s="12">
        <f>+K108+I109</f>
        <v>9757.7000000000044</v>
      </c>
      <c r="L109" s="13"/>
      <c r="M109" s="13"/>
      <c r="O109" s="22"/>
      <c r="P109" s="22"/>
    </row>
    <row r="110" spans="2:16" ht="15" customHeight="1">
      <c r="B110" s="12">
        <f t="shared" si="1"/>
        <v>106</v>
      </c>
      <c r="C110" s="12" t="s">
        <v>116</v>
      </c>
      <c r="D110" s="12" t="s">
        <v>112</v>
      </c>
      <c r="E110" s="12"/>
      <c r="F110" s="12"/>
      <c r="G110" s="20">
        <v>75</v>
      </c>
      <c r="H110" s="20">
        <v>1.06</v>
      </c>
      <c r="I110" s="49">
        <v>58.2</v>
      </c>
      <c r="J110" s="49"/>
      <c r="K110" s="12">
        <f>+K109+I110</f>
        <v>9815.9000000000051</v>
      </c>
      <c r="L110" s="13"/>
      <c r="M110" s="13"/>
    </row>
    <row r="111" spans="2:16">
      <c r="B111" s="12">
        <f t="shared" si="1"/>
        <v>107</v>
      </c>
      <c r="C111" s="12" t="s">
        <v>116</v>
      </c>
      <c r="D111" s="12" t="s">
        <v>40</v>
      </c>
      <c r="E111" s="12" t="s">
        <v>15</v>
      </c>
      <c r="F111" s="12">
        <v>0.38</v>
      </c>
      <c r="G111" s="20">
        <v>75</v>
      </c>
      <c r="H111" s="20">
        <v>1.04</v>
      </c>
      <c r="I111" s="29">
        <v>4.5999999999999996</v>
      </c>
      <c r="J111" s="31"/>
      <c r="K111" s="12">
        <f>+K110+I111</f>
        <v>9820.5000000000055</v>
      </c>
      <c r="L111" s="13"/>
      <c r="M111" s="13"/>
    </row>
    <row r="112" spans="2:16" ht="15" customHeight="1">
      <c r="B112" s="12">
        <f t="shared" si="1"/>
        <v>108</v>
      </c>
      <c r="C112" s="12" t="s">
        <v>116</v>
      </c>
      <c r="D112" s="12" t="s">
        <v>40</v>
      </c>
      <c r="E112" s="12"/>
      <c r="F112" s="12"/>
      <c r="G112" s="20">
        <v>75</v>
      </c>
      <c r="H112" s="20">
        <v>1.04</v>
      </c>
      <c r="I112" s="49">
        <v>132.19999999999999</v>
      </c>
      <c r="J112" s="49"/>
      <c r="K112" s="12">
        <f>+K111+I112</f>
        <v>9952.7000000000062</v>
      </c>
      <c r="L112" s="13"/>
      <c r="M112" s="13"/>
    </row>
    <row r="113" spans="2:24" ht="15" customHeight="1">
      <c r="B113" s="12">
        <f t="shared" si="1"/>
        <v>109</v>
      </c>
      <c r="C113" s="12" t="s">
        <v>40</v>
      </c>
      <c r="D113" s="12" t="s">
        <v>70</v>
      </c>
      <c r="E113" s="12"/>
      <c r="F113" s="12"/>
      <c r="G113" s="20">
        <v>90</v>
      </c>
      <c r="H113" s="20">
        <v>1.06</v>
      </c>
      <c r="I113" s="49">
        <v>148.6</v>
      </c>
      <c r="J113" s="49"/>
      <c r="K113" s="12">
        <f>+K112+I113</f>
        <v>10101.300000000007</v>
      </c>
      <c r="L113" s="13"/>
      <c r="M113" s="13"/>
    </row>
    <row r="114" spans="2:24">
      <c r="B114" s="12">
        <f t="shared" si="1"/>
        <v>110</v>
      </c>
      <c r="C114" s="12" t="s">
        <v>70</v>
      </c>
      <c r="D114" s="12" t="s">
        <v>119</v>
      </c>
      <c r="E114" s="12" t="s">
        <v>15</v>
      </c>
      <c r="F114" s="12">
        <v>0.39</v>
      </c>
      <c r="G114" s="20">
        <v>90</v>
      </c>
      <c r="H114" s="20">
        <v>1.06</v>
      </c>
      <c r="I114" s="29">
        <v>6.6</v>
      </c>
      <c r="J114" s="31"/>
      <c r="K114" s="12">
        <f>+K113+I114</f>
        <v>10107.900000000007</v>
      </c>
      <c r="L114" s="13"/>
      <c r="M114" s="13"/>
    </row>
    <row r="115" spans="2:24" ht="15" customHeight="1">
      <c r="B115" s="12">
        <f t="shared" si="1"/>
        <v>111</v>
      </c>
      <c r="C115" s="12" t="s">
        <v>70</v>
      </c>
      <c r="D115" s="12" t="s">
        <v>119</v>
      </c>
      <c r="E115" s="12"/>
      <c r="F115" s="12"/>
      <c r="G115" s="20">
        <v>90</v>
      </c>
      <c r="H115" s="20">
        <v>1.04</v>
      </c>
      <c r="I115" s="49">
        <v>54.4</v>
      </c>
      <c r="J115" s="49"/>
      <c r="K115" s="12">
        <f>+K114+I115</f>
        <v>10162.300000000007</v>
      </c>
      <c r="L115" s="13"/>
      <c r="M115" s="13"/>
    </row>
    <row r="116" spans="2:24" ht="15" customHeight="1">
      <c r="B116" s="12">
        <f t="shared" si="1"/>
        <v>112</v>
      </c>
      <c r="C116" s="12" t="s">
        <v>119</v>
      </c>
      <c r="D116" s="12" t="s">
        <v>13</v>
      </c>
      <c r="E116" s="12"/>
      <c r="F116" s="12"/>
      <c r="G116" s="20">
        <v>90</v>
      </c>
      <c r="H116" s="20">
        <v>1.05</v>
      </c>
      <c r="I116" s="49">
        <v>137.30000000000001</v>
      </c>
      <c r="J116" s="49"/>
      <c r="K116" s="12">
        <f>+K115+I116</f>
        <v>10299.600000000006</v>
      </c>
      <c r="L116" s="13"/>
      <c r="M116" s="13"/>
    </row>
    <row r="117" spans="2:24">
      <c r="B117" s="12">
        <f t="shared" si="1"/>
        <v>113</v>
      </c>
      <c r="C117" s="12" t="s">
        <v>119</v>
      </c>
      <c r="D117" s="12" t="s">
        <v>118</v>
      </c>
      <c r="E117" s="12" t="s">
        <v>15</v>
      </c>
      <c r="F117" s="12">
        <v>0.39</v>
      </c>
      <c r="G117" s="20">
        <v>90</v>
      </c>
      <c r="H117" s="20">
        <v>1.06</v>
      </c>
      <c r="I117" s="29">
        <v>3</v>
      </c>
      <c r="J117" s="31"/>
      <c r="K117" s="12">
        <f>+K116+I117</f>
        <v>10302.600000000006</v>
      </c>
      <c r="L117" s="13"/>
      <c r="M117" s="13"/>
    </row>
    <row r="118" spans="2:24" ht="15" customHeight="1">
      <c r="B118" s="12">
        <f t="shared" si="1"/>
        <v>114</v>
      </c>
      <c r="C118" s="12" t="s">
        <v>119</v>
      </c>
      <c r="D118" s="12" t="s">
        <v>118</v>
      </c>
      <c r="E118" s="12"/>
      <c r="F118" s="12"/>
      <c r="G118" s="20">
        <v>90</v>
      </c>
      <c r="H118" s="20">
        <v>1.04</v>
      </c>
      <c r="I118" s="49">
        <f>130.1+18.7</f>
        <v>148.79999999999998</v>
      </c>
      <c r="J118" s="49"/>
      <c r="K118" s="12">
        <f>+K117+I118</f>
        <v>10451.400000000005</v>
      </c>
      <c r="L118" s="13"/>
      <c r="M118" s="13"/>
    </row>
    <row r="119" spans="2:24" ht="15" customHeight="1">
      <c r="B119" s="12">
        <f t="shared" si="1"/>
        <v>115</v>
      </c>
      <c r="C119" s="12" t="s">
        <v>13</v>
      </c>
      <c r="D119" s="12" t="s">
        <v>120</v>
      </c>
      <c r="E119" s="12"/>
      <c r="F119" s="12"/>
      <c r="G119" s="20">
        <v>110</v>
      </c>
      <c r="H119" s="20">
        <v>1.04</v>
      </c>
      <c r="I119" s="49">
        <v>275.5</v>
      </c>
      <c r="J119" s="49"/>
      <c r="K119" s="12">
        <f>+K118+I119</f>
        <v>10726.900000000005</v>
      </c>
      <c r="L119" s="13"/>
      <c r="M119" s="13"/>
    </row>
    <row r="120" spans="2:24" ht="15" customHeight="1">
      <c r="B120" s="12">
        <f t="shared" si="1"/>
        <v>116</v>
      </c>
      <c r="C120" s="12" t="s">
        <v>81</v>
      </c>
      <c r="D120" s="12" t="s">
        <v>83</v>
      </c>
      <c r="E120" s="12"/>
      <c r="F120" s="12"/>
      <c r="G120" s="20">
        <v>110</v>
      </c>
      <c r="H120" s="21">
        <v>1.06</v>
      </c>
      <c r="I120" s="29">
        <v>2.4</v>
      </c>
      <c r="J120" s="31"/>
      <c r="K120" s="12">
        <f>+K119+I120</f>
        <v>10729.300000000005</v>
      </c>
      <c r="L120" s="13" t="s">
        <v>121</v>
      </c>
      <c r="M120" s="13"/>
    </row>
    <row r="121" spans="2:24" ht="15" customHeight="1">
      <c r="B121" s="12">
        <f t="shared" si="1"/>
        <v>117</v>
      </c>
      <c r="C121" s="12" t="s">
        <v>81</v>
      </c>
      <c r="D121" s="12" t="s">
        <v>83</v>
      </c>
      <c r="E121" s="12"/>
      <c r="F121" s="12"/>
      <c r="G121" s="12">
        <v>110</v>
      </c>
      <c r="H121" s="14">
        <v>1.04</v>
      </c>
      <c r="I121" s="29">
        <v>3.3</v>
      </c>
      <c r="J121" s="31"/>
      <c r="K121" s="12">
        <f>+K120+I121</f>
        <v>10732.600000000004</v>
      </c>
      <c r="L121" s="13"/>
      <c r="M121" s="13"/>
    </row>
    <row r="122" spans="2:24" ht="15" customHeight="1">
      <c r="B122" s="12">
        <f t="shared" si="1"/>
        <v>118</v>
      </c>
      <c r="C122" s="12" t="s">
        <v>81</v>
      </c>
      <c r="D122" s="12" t="s">
        <v>83</v>
      </c>
      <c r="E122" s="12"/>
      <c r="F122" s="12"/>
      <c r="G122" s="20">
        <v>110</v>
      </c>
      <c r="H122" s="21">
        <v>1.01</v>
      </c>
      <c r="I122" s="29">
        <v>64.8</v>
      </c>
      <c r="J122" s="31"/>
      <c r="K122" s="12">
        <f>+K121+I122</f>
        <v>10797.400000000003</v>
      </c>
      <c r="L122" s="15"/>
      <c r="M122" s="16"/>
    </row>
    <row r="123" spans="2:24" ht="15" customHeight="1">
      <c r="B123" s="12">
        <f t="shared" si="1"/>
        <v>119</v>
      </c>
      <c r="C123" s="12" t="s">
        <v>50</v>
      </c>
      <c r="D123" s="12" t="s">
        <v>122</v>
      </c>
      <c r="E123" s="12"/>
      <c r="F123" s="12"/>
      <c r="G123" s="20">
        <v>125</v>
      </c>
      <c r="H123" s="20">
        <v>1.03</v>
      </c>
      <c r="I123" s="49">
        <f>201.9</f>
        <v>201.9</v>
      </c>
      <c r="J123" s="49"/>
      <c r="K123" s="12">
        <f>+K122+I123</f>
        <v>10999.300000000003</v>
      </c>
      <c r="L123" s="13"/>
      <c r="M123" s="13"/>
    </row>
    <row r="124" spans="2:24" ht="15" customHeight="1">
      <c r="B124" s="12">
        <f t="shared" si="1"/>
        <v>120</v>
      </c>
      <c r="C124" s="12" t="s">
        <v>50</v>
      </c>
      <c r="D124" s="12" t="s">
        <v>52</v>
      </c>
      <c r="E124" s="12"/>
      <c r="F124" s="12"/>
      <c r="G124" s="20">
        <v>125</v>
      </c>
      <c r="H124" s="20">
        <v>1.06</v>
      </c>
      <c r="I124" s="49">
        <v>155.80000000000001</v>
      </c>
      <c r="J124" s="49"/>
      <c r="K124" s="12">
        <f>+K123+I124</f>
        <v>11155.100000000002</v>
      </c>
      <c r="L124" s="13"/>
      <c r="M124" s="13"/>
      <c r="P124" s="2">
        <v>8549</v>
      </c>
    </row>
    <row r="125" spans="2:24" ht="15" customHeight="1">
      <c r="B125" s="12">
        <f t="shared" si="1"/>
        <v>121</v>
      </c>
      <c r="C125" s="12" t="s">
        <v>52</v>
      </c>
      <c r="D125" s="12" t="s">
        <v>123</v>
      </c>
      <c r="E125" s="12"/>
      <c r="F125" s="12"/>
      <c r="G125" s="20">
        <v>125</v>
      </c>
      <c r="H125" s="20">
        <v>1.06</v>
      </c>
      <c r="I125" s="49">
        <v>58.2</v>
      </c>
      <c r="J125" s="49"/>
      <c r="K125" s="12">
        <f>+K124+I125</f>
        <v>11213.300000000003</v>
      </c>
      <c r="L125" s="13"/>
      <c r="M125" s="13"/>
      <c r="X125" s="2">
        <f>+SUM(D131:L131)</f>
        <v>11493.200000000003</v>
      </c>
    </row>
    <row r="126" spans="2:24" ht="15" customHeight="1">
      <c r="B126" s="12">
        <f t="shared" si="1"/>
        <v>122</v>
      </c>
      <c r="C126" s="12" t="s">
        <v>123</v>
      </c>
      <c r="D126" s="12" t="s">
        <v>103</v>
      </c>
      <c r="E126" s="12"/>
      <c r="F126" s="12"/>
      <c r="G126" s="20">
        <v>140</v>
      </c>
      <c r="H126" s="20">
        <v>1.06</v>
      </c>
      <c r="I126" s="49">
        <v>279.89999999999998</v>
      </c>
      <c r="J126" s="49"/>
      <c r="K126" s="12">
        <f>+K125+I126</f>
        <v>11493.200000000003</v>
      </c>
      <c r="L126" s="13"/>
      <c r="M126" s="13"/>
      <c r="Q126" s="2">
        <f>11218.6-11398.7</f>
        <v>-180.10000000000036</v>
      </c>
    </row>
    <row r="127" spans="2:24">
      <c r="B127" s="12">
        <f t="shared" si="1"/>
        <v>123</v>
      </c>
      <c r="C127" s="12" t="s">
        <v>103</v>
      </c>
      <c r="D127" s="12" t="s">
        <v>54</v>
      </c>
      <c r="E127" s="12" t="s">
        <v>100</v>
      </c>
      <c r="F127" s="12">
        <v>0.46</v>
      </c>
      <c r="G127" s="20">
        <v>160</v>
      </c>
      <c r="H127" s="20">
        <v>1.05</v>
      </c>
      <c r="I127" s="29">
        <v>4.4000000000000004</v>
      </c>
      <c r="J127" s="31"/>
      <c r="K127" s="12">
        <f>+K126+I127</f>
        <v>11497.600000000002</v>
      </c>
      <c r="L127" s="13"/>
      <c r="M127" s="13"/>
      <c r="P127" s="2">
        <f>8667-8549</f>
        <v>118</v>
      </c>
    </row>
    <row r="128" spans="2:24">
      <c r="B128" s="12">
        <f t="shared" si="1"/>
        <v>124</v>
      </c>
      <c r="C128" s="12" t="s">
        <v>103</v>
      </c>
      <c r="D128" s="12" t="s">
        <v>54</v>
      </c>
      <c r="E128" s="12"/>
      <c r="F128" s="12"/>
      <c r="G128" s="20">
        <v>160</v>
      </c>
      <c r="H128" s="20">
        <v>1.05</v>
      </c>
      <c r="I128" s="13">
        <f>171.8-4.4</f>
        <v>167.4</v>
      </c>
      <c r="J128" s="13"/>
      <c r="K128" s="12">
        <f>+K127+I128</f>
        <v>11665.000000000002</v>
      </c>
      <c r="L128" s="13"/>
      <c r="M128" s="13"/>
    </row>
    <row r="129" spans="2:22">
      <c r="B129" s="12">
        <f t="shared" si="1"/>
        <v>125</v>
      </c>
      <c r="C129" s="12" t="s">
        <v>54</v>
      </c>
      <c r="D129" s="12" t="s">
        <v>55</v>
      </c>
      <c r="E129" s="12"/>
      <c r="F129" s="12"/>
      <c r="G129" s="20">
        <v>160</v>
      </c>
      <c r="H129" s="20">
        <v>1.05</v>
      </c>
      <c r="I129" s="13">
        <v>7.9</v>
      </c>
      <c r="J129" s="13"/>
      <c r="K129" s="12">
        <f>+K128+I129</f>
        <v>11672.900000000001</v>
      </c>
      <c r="L129" s="13"/>
      <c r="M129" s="13"/>
    </row>
    <row r="130" spans="2:22">
      <c r="B130" s="12"/>
      <c r="C130" s="12"/>
      <c r="D130" s="12">
        <v>63</v>
      </c>
      <c r="E130" s="12">
        <v>75</v>
      </c>
      <c r="F130" s="12">
        <v>90</v>
      </c>
      <c r="G130" s="15">
        <v>110</v>
      </c>
      <c r="H130" s="17"/>
      <c r="I130" s="17"/>
      <c r="J130" s="16"/>
      <c r="K130" s="12">
        <v>125</v>
      </c>
      <c r="L130" s="12">
        <v>140</v>
      </c>
      <c r="M130" s="12">
        <v>160</v>
      </c>
    </row>
    <row r="131" spans="2:22">
      <c r="B131" s="12"/>
      <c r="C131" s="12"/>
      <c r="D131" s="12">
        <f>+SUMIF($G$5:$G$129,D130,$I$5:$J$129)</f>
        <v>9055.2000000000025</v>
      </c>
      <c r="E131" s="12">
        <f>+SUMIF($G$5:$G$129,E130,$I$5:$J$129)</f>
        <v>897.50000000000023</v>
      </c>
      <c r="F131" s="12">
        <f>+SUMIF($G$5:$G$129,F130,$I$5:$J$129)</f>
        <v>498.69999999999993</v>
      </c>
      <c r="G131" s="15">
        <f>+SUMIF($G$5:$G$129,G130,$I$5:$J$129)</f>
        <v>346</v>
      </c>
      <c r="H131" s="17"/>
      <c r="I131" s="17"/>
      <c r="J131" s="16"/>
      <c r="K131" s="12">
        <f>+SUMIF($G$5:$G$129,K130,$I$5:$J$129)</f>
        <v>415.90000000000003</v>
      </c>
      <c r="L131" s="12">
        <f>+SUMIF($G$5:$G$129,L130,$I$5:$J$129)</f>
        <v>279.89999999999998</v>
      </c>
      <c r="M131" s="12">
        <f>+SUMIF($G$5:$G$129,M130,$I$5:$J$129)</f>
        <v>179.70000000000002</v>
      </c>
    </row>
    <row r="132" spans="2:22">
      <c r="B132" s="12"/>
      <c r="C132" s="12"/>
      <c r="D132" s="12">
        <v>11213</v>
      </c>
      <c r="E132" s="12">
        <v>898</v>
      </c>
      <c r="F132" s="14">
        <v>498</v>
      </c>
      <c r="G132" s="23">
        <v>347</v>
      </c>
      <c r="H132" s="23"/>
      <c r="I132" s="23"/>
      <c r="J132" s="19"/>
      <c r="K132" s="12">
        <v>416</v>
      </c>
      <c r="L132" s="12">
        <v>274</v>
      </c>
      <c r="M132" s="12">
        <v>188</v>
      </c>
      <c r="Q132" s="2" t="s">
        <v>124</v>
      </c>
      <c r="R132" s="2" t="s">
        <v>125</v>
      </c>
      <c r="S132" s="2" t="s">
        <v>126</v>
      </c>
      <c r="T132" s="2" t="s">
        <v>127</v>
      </c>
      <c r="U132" s="2" t="s">
        <v>128</v>
      </c>
      <c r="V132" s="2" t="s">
        <v>129</v>
      </c>
    </row>
    <row r="133" spans="2:22" ht="15.75">
      <c r="B133" s="24" t="s">
        <v>130</v>
      </c>
      <c r="C133" s="25"/>
      <c r="D133" s="25"/>
      <c r="E133" s="25"/>
      <c r="F133" s="26" t="s">
        <v>131</v>
      </c>
      <c r="G133" s="27"/>
      <c r="H133" s="27"/>
      <c r="I133" s="27"/>
      <c r="J133" s="28"/>
      <c r="K133" s="25" t="s">
        <v>132</v>
      </c>
      <c r="L133" s="25"/>
      <c r="M133" s="25"/>
      <c r="N133" s="25"/>
      <c r="Q133" s="22">
        <v>63</v>
      </c>
      <c r="R133" s="22">
        <v>11213</v>
      </c>
      <c r="S133" s="22">
        <v>9293</v>
      </c>
      <c r="T133" s="22">
        <v>8529</v>
      </c>
      <c r="U133" s="22">
        <v>764</v>
      </c>
    </row>
    <row r="134" spans="2:22" ht="15.75">
      <c r="B134" s="24" t="s">
        <v>133</v>
      </c>
      <c r="C134" s="29"/>
      <c r="D134" s="30"/>
      <c r="E134" s="31"/>
      <c r="F134" s="25" t="s">
        <v>133</v>
      </c>
      <c r="G134" s="13"/>
      <c r="H134" s="13"/>
      <c r="I134" s="13"/>
      <c r="J134" s="13"/>
      <c r="K134" s="25" t="s">
        <v>133</v>
      </c>
      <c r="L134" s="13"/>
      <c r="M134" s="13"/>
      <c r="N134" s="13"/>
      <c r="Q134" s="22">
        <v>75</v>
      </c>
      <c r="R134" s="22">
        <v>898</v>
      </c>
      <c r="S134" s="22">
        <v>900</v>
      </c>
      <c r="T134" s="22">
        <v>843</v>
      </c>
      <c r="U134" s="22">
        <v>57</v>
      </c>
    </row>
    <row r="135" spans="2:22" ht="15.75">
      <c r="B135" s="24" t="s">
        <v>134</v>
      </c>
      <c r="C135" s="13"/>
      <c r="D135" s="13"/>
      <c r="E135" s="13"/>
      <c r="F135" s="25" t="s">
        <v>134</v>
      </c>
      <c r="G135" s="13"/>
      <c r="H135" s="13"/>
      <c r="I135" s="13"/>
      <c r="J135" s="13"/>
      <c r="K135" s="25" t="s">
        <v>134</v>
      </c>
      <c r="L135" s="13"/>
      <c r="M135" s="13"/>
      <c r="N135" s="13"/>
      <c r="Q135" s="22">
        <v>90</v>
      </c>
      <c r="R135" s="22">
        <v>489</v>
      </c>
      <c r="S135" s="22">
        <v>500</v>
      </c>
      <c r="T135" s="22">
        <v>489</v>
      </c>
      <c r="U135" s="22">
        <v>11</v>
      </c>
    </row>
    <row r="136" spans="2:22" ht="15.75">
      <c r="B136" s="24" t="s">
        <v>135</v>
      </c>
      <c r="C136" s="29"/>
      <c r="D136" s="30"/>
      <c r="E136" s="31"/>
      <c r="F136" s="25" t="s">
        <v>135</v>
      </c>
      <c r="G136" s="13"/>
      <c r="H136" s="13"/>
      <c r="I136" s="13"/>
      <c r="J136" s="13"/>
      <c r="K136" s="25" t="s">
        <v>135</v>
      </c>
      <c r="L136" s="15"/>
      <c r="M136" s="17"/>
      <c r="N136" s="16"/>
      <c r="Q136" s="22">
        <v>110</v>
      </c>
      <c r="R136" s="22">
        <v>347</v>
      </c>
      <c r="S136" s="22">
        <v>400</v>
      </c>
      <c r="T136" s="22">
        <v>347</v>
      </c>
      <c r="U136" s="22">
        <v>53</v>
      </c>
    </row>
    <row r="137" spans="2:22">
      <c r="B137" s="22"/>
      <c r="C137" s="22"/>
      <c r="D137" s="22"/>
      <c r="E137" s="22"/>
      <c r="F137" s="22"/>
      <c r="G137" s="22"/>
      <c r="H137" s="22"/>
      <c r="I137" s="32"/>
      <c r="J137" s="32"/>
      <c r="K137" s="22"/>
      <c r="Q137" s="22">
        <v>125</v>
      </c>
      <c r="R137" s="22">
        <v>408</v>
      </c>
      <c r="S137" s="22">
        <v>408</v>
      </c>
      <c r="T137" s="22">
        <v>408</v>
      </c>
      <c r="U137" s="22">
        <v>0</v>
      </c>
    </row>
    <row r="138" spans="2:22">
      <c r="B138" s="22"/>
      <c r="C138" s="22"/>
      <c r="D138" s="22"/>
      <c r="E138" s="22"/>
      <c r="F138" s="22"/>
      <c r="G138" s="22"/>
      <c r="H138" s="22"/>
      <c r="I138" s="32"/>
      <c r="J138" s="32"/>
      <c r="K138" s="22"/>
      <c r="Q138" s="22">
        <v>140</v>
      </c>
      <c r="R138" s="22">
        <v>200</v>
      </c>
      <c r="S138" s="22">
        <v>274</v>
      </c>
      <c r="T138" s="22">
        <v>274</v>
      </c>
      <c r="U138" s="22">
        <v>0</v>
      </c>
    </row>
    <row r="139" spans="2:22">
      <c r="B139" s="22"/>
      <c r="C139" s="22"/>
      <c r="D139" s="22"/>
      <c r="Q139" s="22">
        <v>160</v>
      </c>
      <c r="R139" s="22">
        <v>188</v>
      </c>
      <c r="S139" s="22">
        <v>192</v>
      </c>
      <c r="T139" s="22">
        <v>0</v>
      </c>
      <c r="U139" s="22">
        <v>192</v>
      </c>
    </row>
    <row r="140" spans="2:22">
      <c r="B140" s="22"/>
      <c r="C140" s="22"/>
      <c r="D140" s="22"/>
      <c r="E140" s="22"/>
      <c r="F140" s="22"/>
      <c r="G140" s="22"/>
      <c r="H140" s="22"/>
      <c r="I140" s="32"/>
      <c r="J140" s="32"/>
      <c r="K140" s="22"/>
    </row>
    <row r="141" spans="2:22">
      <c r="B141" s="22"/>
      <c r="C141" s="22"/>
      <c r="D141" s="22"/>
      <c r="E141" s="22"/>
      <c r="F141" s="22"/>
      <c r="G141" s="22"/>
      <c r="H141" s="22"/>
      <c r="I141" s="32"/>
      <c r="J141" s="32"/>
      <c r="K141" s="22"/>
    </row>
    <row r="142" spans="2:22">
      <c r="B142" s="22"/>
      <c r="C142" s="22"/>
      <c r="D142" s="22"/>
      <c r="E142" s="22"/>
      <c r="F142" s="22"/>
      <c r="G142" s="22"/>
      <c r="H142" s="22"/>
      <c r="I142" s="32"/>
      <c r="J142" s="32"/>
      <c r="K142" s="22"/>
    </row>
    <row r="143" spans="2:22">
      <c r="B143" s="22"/>
      <c r="C143" s="22"/>
      <c r="D143" s="22"/>
      <c r="E143" s="22"/>
      <c r="F143" s="22"/>
      <c r="G143" s="22"/>
      <c r="H143" s="22"/>
      <c r="I143" s="32"/>
      <c r="J143" s="32"/>
      <c r="K143" s="22"/>
    </row>
    <row r="144" spans="2:22">
      <c r="B144" s="22"/>
      <c r="C144" s="22"/>
      <c r="D144" s="22"/>
      <c r="E144" s="22"/>
      <c r="F144" s="22"/>
      <c r="G144" s="22"/>
      <c r="H144" s="22"/>
      <c r="I144" s="32"/>
      <c r="J144" s="32"/>
      <c r="K144" s="22"/>
    </row>
    <row r="145" spans="2:13">
      <c r="B145" s="22"/>
      <c r="C145" s="22"/>
      <c r="D145" s="22"/>
      <c r="E145" s="22"/>
      <c r="F145" s="22"/>
      <c r="G145" s="22"/>
      <c r="H145" s="22"/>
      <c r="I145" s="32"/>
      <c r="J145" s="32"/>
      <c r="K145" s="22"/>
    </row>
    <row r="146" spans="2:13">
      <c r="B146" s="22"/>
      <c r="C146" s="22"/>
      <c r="D146" s="22"/>
      <c r="E146" s="22"/>
      <c r="F146" s="22"/>
      <c r="G146" s="22"/>
      <c r="H146" s="22"/>
      <c r="I146" s="32"/>
      <c r="J146" s="32"/>
      <c r="K146" s="22"/>
    </row>
    <row r="147" spans="2:13">
      <c r="B147" s="22"/>
      <c r="C147" s="22"/>
      <c r="D147" s="22"/>
      <c r="E147" s="22"/>
      <c r="F147" s="22"/>
      <c r="G147" s="22"/>
      <c r="H147" s="22"/>
      <c r="I147" s="32"/>
      <c r="J147" s="32"/>
      <c r="K147" s="22"/>
    </row>
    <row r="148" spans="2:13">
      <c r="B148" s="22"/>
      <c r="C148" s="22"/>
      <c r="D148" s="22"/>
      <c r="E148" s="22"/>
      <c r="F148" s="22"/>
      <c r="G148" s="22"/>
      <c r="H148" s="22"/>
      <c r="I148" s="32"/>
      <c r="J148" s="32"/>
      <c r="K148" s="22"/>
    </row>
    <row r="149" spans="2:13">
      <c r="B149" s="22"/>
      <c r="C149" s="22"/>
      <c r="D149" s="22"/>
      <c r="E149" s="22"/>
      <c r="F149" s="22"/>
      <c r="G149" s="22"/>
      <c r="H149" s="22"/>
      <c r="I149" s="32"/>
      <c r="J149" s="32"/>
      <c r="K149" s="22"/>
    </row>
    <row r="150" spans="2:13" ht="18.75">
      <c r="B150" s="1" t="s">
        <v>0</v>
      </c>
      <c r="C150" s="1"/>
      <c r="D150" s="1"/>
      <c r="E150" s="1"/>
      <c r="F150" s="1"/>
      <c r="G150" s="1"/>
      <c r="H150" s="1"/>
      <c r="I150" s="1"/>
      <c r="J150" s="1"/>
      <c r="K150" s="1"/>
      <c r="L150" s="1"/>
      <c r="M150" s="1"/>
    </row>
    <row r="151" spans="2:13" ht="47.25">
      <c r="B151" s="33" t="s">
        <v>1</v>
      </c>
      <c r="C151" s="33" t="s">
        <v>2</v>
      </c>
      <c r="D151" s="33" t="s">
        <v>3</v>
      </c>
      <c r="E151" s="33" t="s">
        <v>4</v>
      </c>
      <c r="F151" s="34" t="s">
        <v>5</v>
      </c>
      <c r="G151" s="33" t="s">
        <v>6</v>
      </c>
      <c r="H151" s="33"/>
      <c r="I151" s="35" t="s">
        <v>8</v>
      </c>
      <c r="J151" s="35"/>
      <c r="K151" s="36" t="s">
        <v>9</v>
      </c>
      <c r="L151" s="37" t="s">
        <v>10</v>
      </c>
      <c r="M151" s="37"/>
    </row>
    <row r="152" spans="2:13">
      <c r="B152" s="38">
        <v>1</v>
      </c>
      <c r="C152" s="38" t="s">
        <v>11</v>
      </c>
      <c r="D152" s="38" t="s">
        <v>12</v>
      </c>
      <c r="E152" s="38"/>
      <c r="F152" s="38"/>
      <c r="G152" s="38">
        <v>63</v>
      </c>
      <c r="H152" s="38"/>
      <c r="I152" s="39">
        <v>142.19999999999999</v>
      </c>
      <c r="J152" s="13"/>
      <c r="K152" s="38">
        <f>+I152</f>
        <v>142.19999999999999</v>
      </c>
      <c r="L152" s="13"/>
      <c r="M152" s="13"/>
    </row>
    <row r="153" spans="2:13">
      <c r="B153" s="40">
        <f>1+B152</f>
        <v>2</v>
      </c>
      <c r="C153" s="40" t="s">
        <v>13</v>
      </c>
      <c r="D153" s="40" t="s">
        <v>14</v>
      </c>
      <c r="E153" s="40" t="s">
        <v>15</v>
      </c>
      <c r="F153" s="40"/>
      <c r="G153" s="40">
        <v>63</v>
      </c>
      <c r="H153" s="40"/>
      <c r="I153" s="41">
        <v>8.1999999999999993</v>
      </c>
      <c r="J153" s="13"/>
      <c r="K153" s="40">
        <f>+K152+I153</f>
        <v>150.39999999999998</v>
      </c>
      <c r="L153" s="13"/>
      <c r="M153" s="13"/>
    </row>
    <row r="154" spans="2:13">
      <c r="B154" s="40">
        <f t="shared" ref="B154:B217" si="2">1+B153</f>
        <v>3</v>
      </c>
      <c r="C154" s="40" t="s">
        <v>13</v>
      </c>
      <c r="D154" s="40" t="s">
        <v>14</v>
      </c>
      <c r="E154" s="40"/>
      <c r="F154" s="40"/>
      <c r="G154" s="40">
        <v>63</v>
      </c>
      <c r="H154" s="40"/>
      <c r="I154" s="41">
        <v>58.6</v>
      </c>
      <c r="J154" s="13"/>
      <c r="K154" s="40">
        <f>+K153+I154</f>
        <v>208.99999999999997</v>
      </c>
      <c r="L154" s="13"/>
      <c r="M154" s="13"/>
    </row>
    <row r="155" spans="2:13">
      <c r="B155" s="40">
        <f t="shared" si="2"/>
        <v>4</v>
      </c>
      <c r="C155" s="40" t="s">
        <v>14</v>
      </c>
      <c r="D155" s="40" t="s">
        <v>16</v>
      </c>
      <c r="E155" s="40"/>
      <c r="F155" s="40"/>
      <c r="G155" s="40">
        <v>63</v>
      </c>
      <c r="H155" s="40"/>
      <c r="I155" s="41">
        <v>105.8</v>
      </c>
      <c r="J155" s="13"/>
      <c r="K155" s="40">
        <f>+K154+I155</f>
        <v>314.79999999999995</v>
      </c>
      <c r="L155" s="13"/>
      <c r="M155" s="13"/>
    </row>
    <row r="156" spans="2:13">
      <c r="B156" s="40">
        <f t="shared" si="2"/>
        <v>5</v>
      </c>
      <c r="C156" s="40" t="s">
        <v>16</v>
      </c>
      <c r="D156" s="40" t="s">
        <v>17</v>
      </c>
      <c r="E156" s="40"/>
      <c r="F156" s="40"/>
      <c r="G156" s="40">
        <v>63</v>
      </c>
      <c r="H156" s="40"/>
      <c r="I156" s="41">
        <v>100.2</v>
      </c>
      <c r="J156" s="13"/>
      <c r="K156" s="40">
        <f>+K155+I156</f>
        <v>414.99999999999994</v>
      </c>
      <c r="L156" s="13"/>
      <c r="M156" s="13"/>
    </row>
    <row r="157" spans="2:13">
      <c r="B157" s="40">
        <f t="shared" si="2"/>
        <v>6</v>
      </c>
      <c r="C157" s="40" t="s">
        <v>17</v>
      </c>
      <c r="D157" s="40" t="s">
        <v>18</v>
      </c>
      <c r="E157" s="40"/>
      <c r="F157" s="40"/>
      <c r="G157" s="40">
        <v>63</v>
      </c>
      <c r="H157" s="40"/>
      <c r="I157" s="41">
        <v>144.69999999999999</v>
      </c>
      <c r="J157" s="13"/>
      <c r="K157" s="40">
        <f>+K156+I157</f>
        <v>559.69999999999993</v>
      </c>
      <c r="L157" s="13"/>
      <c r="M157" s="13"/>
    </row>
    <row r="158" spans="2:13">
      <c r="B158" s="40">
        <f t="shared" si="2"/>
        <v>7</v>
      </c>
      <c r="C158" s="40" t="s">
        <v>16</v>
      </c>
      <c r="D158" s="40" t="s">
        <v>19</v>
      </c>
      <c r="E158" s="40"/>
      <c r="F158" s="40"/>
      <c r="G158" s="40">
        <v>63</v>
      </c>
      <c r="H158" s="40"/>
      <c r="I158" s="41">
        <v>13.6</v>
      </c>
      <c r="J158" s="13"/>
      <c r="K158" s="40">
        <f>+K157+I158</f>
        <v>573.29999999999995</v>
      </c>
      <c r="L158" s="13"/>
      <c r="M158" s="13"/>
    </row>
    <row r="159" spans="2:13">
      <c r="B159" s="40">
        <f t="shared" si="2"/>
        <v>8</v>
      </c>
      <c r="C159" s="40" t="s">
        <v>19</v>
      </c>
      <c r="D159" s="40" t="s">
        <v>20</v>
      </c>
      <c r="E159" s="40"/>
      <c r="F159" s="40"/>
      <c r="G159" s="40">
        <v>63</v>
      </c>
      <c r="H159" s="40"/>
      <c r="I159" s="41">
        <v>87.5</v>
      </c>
      <c r="J159" s="13"/>
      <c r="K159" s="40">
        <f>+K158+I159</f>
        <v>660.8</v>
      </c>
      <c r="L159" s="13"/>
      <c r="M159" s="13"/>
    </row>
    <row r="160" spans="2:13">
      <c r="B160" s="40">
        <f t="shared" si="2"/>
        <v>9</v>
      </c>
      <c r="C160" s="40" t="s">
        <v>19</v>
      </c>
      <c r="D160" s="40" t="s">
        <v>21</v>
      </c>
      <c r="E160" s="40"/>
      <c r="F160" s="40"/>
      <c r="G160" s="40">
        <v>63</v>
      </c>
      <c r="H160" s="40"/>
      <c r="I160" s="41">
        <v>89.9</v>
      </c>
      <c r="J160" s="13"/>
      <c r="K160" s="40">
        <f>+K159+I160</f>
        <v>750.69999999999993</v>
      </c>
      <c r="L160" s="13"/>
      <c r="M160" s="13"/>
    </row>
    <row r="161" spans="2:13">
      <c r="B161" s="40">
        <f t="shared" si="2"/>
        <v>10</v>
      </c>
      <c r="C161" s="40" t="s">
        <v>19</v>
      </c>
      <c r="D161" s="40" t="s">
        <v>21</v>
      </c>
      <c r="E161" s="40" t="s">
        <v>15</v>
      </c>
      <c r="F161" s="40"/>
      <c r="G161" s="40">
        <v>63</v>
      </c>
      <c r="H161" s="40"/>
      <c r="I161" s="41">
        <v>3.4</v>
      </c>
      <c r="J161" s="13"/>
      <c r="K161" s="40">
        <f>+K160+I161</f>
        <v>754.09999999999991</v>
      </c>
      <c r="L161" s="13"/>
      <c r="M161" s="13"/>
    </row>
    <row r="162" spans="2:13">
      <c r="B162" s="40">
        <f t="shared" si="2"/>
        <v>11</v>
      </c>
      <c r="C162" s="40" t="s">
        <v>22</v>
      </c>
      <c r="D162" s="40" t="s">
        <v>23</v>
      </c>
      <c r="E162" s="40"/>
      <c r="F162" s="40"/>
      <c r="G162" s="40">
        <v>63</v>
      </c>
      <c r="H162" s="40"/>
      <c r="I162" s="41">
        <v>118.8</v>
      </c>
      <c r="J162" s="13"/>
      <c r="K162" s="40">
        <f>+K161+I162</f>
        <v>872.89999999999986</v>
      </c>
      <c r="L162" s="13"/>
      <c r="M162" s="13"/>
    </row>
    <row r="163" spans="2:13">
      <c r="B163" s="40">
        <f t="shared" si="2"/>
        <v>12</v>
      </c>
      <c r="C163" s="40" t="s">
        <v>23</v>
      </c>
      <c r="D163" s="40" t="s">
        <v>24</v>
      </c>
      <c r="E163" s="40"/>
      <c r="F163" s="40"/>
      <c r="G163" s="40">
        <v>63</v>
      </c>
      <c r="H163" s="40"/>
      <c r="I163" s="41">
        <v>162.30000000000001</v>
      </c>
      <c r="J163" s="13"/>
      <c r="K163" s="40">
        <f>+K162+I163</f>
        <v>1035.1999999999998</v>
      </c>
      <c r="L163" s="13"/>
      <c r="M163" s="13"/>
    </row>
    <row r="164" spans="2:13">
      <c r="B164" s="40">
        <f t="shared" si="2"/>
        <v>13</v>
      </c>
      <c r="C164" s="40" t="s">
        <v>23</v>
      </c>
      <c r="D164" s="40" t="s">
        <v>21</v>
      </c>
      <c r="E164" s="40"/>
      <c r="F164" s="40"/>
      <c r="G164" s="40">
        <v>63</v>
      </c>
      <c r="H164" s="40"/>
      <c r="I164" s="41">
        <v>1.8</v>
      </c>
      <c r="J164" s="13"/>
      <c r="K164" s="40">
        <f>+K163+I164</f>
        <v>1036.9999999999998</v>
      </c>
      <c r="L164" s="13"/>
      <c r="M164" s="13"/>
    </row>
    <row r="165" spans="2:13">
      <c r="B165" s="40">
        <f t="shared" si="2"/>
        <v>14</v>
      </c>
      <c r="C165" s="40" t="s">
        <v>22</v>
      </c>
      <c r="D165" s="40" t="s">
        <v>25</v>
      </c>
      <c r="E165" s="40"/>
      <c r="F165" s="40"/>
      <c r="G165" s="40">
        <v>63</v>
      </c>
      <c r="H165" s="40"/>
      <c r="I165" s="41">
        <v>146.6</v>
      </c>
      <c r="J165" s="13"/>
      <c r="K165" s="40">
        <f>+K164+I165</f>
        <v>1183.5999999999997</v>
      </c>
      <c r="L165" s="13"/>
      <c r="M165" s="13"/>
    </row>
    <row r="166" spans="2:13">
      <c r="B166" s="40">
        <f t="shared" si="2"/>
        <v>15</v>
      </c>
      <c r="C166" s="40" t="s">
        <v>25</v>
      </c>
      <c r="D166" s="40" t="s">
        <v>26</v>
      </c>
      <c r="E166" s="40"/>
      <c r="F166" s="40"/>
      <c r="G166" s="40">
        <v>63</v>
      </c>
      <c r="H166" s="40"/>
      <c r="I166" s="41">
        <v>106.4</v>
      </c>
      <c r="J166" s="13"/>
      <c r="K166" s="40">
        <f>+K165+I166</f>
        <v>1289.9999999999998</v>
      </c>
      <c r="L166" s="13"/>
      <c r="M166" s="13"/>
    </row>
    <row r="167" spans="2:13">
      <c r="B167" s="40">
        <f t="shared" si="2"/>
        <v>16</v>
      </c>
      <c r="C167" s="40" t="s">
        <v>25</v>
      </c>
      <c r="D167" s="40" t="s">
        <v>26</v>
      </c>
      <c r="E167" s="40" t="s">
        <v>15</v>
      </c>
      <c r="F167" s="40"/>
      <c r="G167" s="40">
        <v>63</v>
      </c>
      <c r="H167" s="40"/>
      <c r="I167" s="41">
        <v>3</v>
      </c>
      <c r="J167" s="13"/>
      <c r="K167" s="40">
        <f>+K166+I167</f>
        <v>1292.9999999999998</v>
      </c>
      <c r="L167" s="13"/>
      <c r="M167" s="13"/>
    </row>
    <row r="168" spans="2:13">
      <c r="B168" s="40">
        <f t="shared" si="2"/>
        <v>17</v>
      </c>
      <c r="C168" s="40" t="s">
        <v>25</v>
      </c>
      <c r="D168" s="40" t="s">
        <v>27</v>
      </c>
      <c r="E168" s="40"/>
      <c r="F168" s="40"/>
      <c r="G168" s="40">
        <v>63</v>
      </c>
      <c r="H168" s="40"/>
      <c r="I168" s="41">
        <v>82.6</v>
      </c>
      <c r="J168" s="13"/>
      <c r="K168" s="40">
        <f>+K167+I168</f>
        <v>1375.5999999999997</v>
      </c>
      <c r="L168" s="13"/>
      <c r="M168" s="13"/>
    </row>
    <row r="169" spans="2:13">
      <c r="B169" s="40">
        <f t="shared" si="2"/>
        <v>18</v>
      </c>
      <c r="C169" s="40" t="s">
        <v>27</v>
      </c>
      <c r="D169" s="40" t="s">
        <v>28</v>
      </c>
      <c r="E169" s="40"/>
      <c r="F169" s="40"/>
      <c r="G169" s="40">
        <v>63</v>
      </c>
      <c r="H169" s="40"/>
      <c r="I169" s="41">
        <v>56.6</v>
      </c>
      <c r="J169" s="13"/>
      <c r="K169" s="40">
        <f>+K168+I169</f>
        <v>1432.1999999999996</v>
      </c>
      <c r="L169" s="13"/>
      <c r="M169" s="13"/>
    </row>
    <row r="170" spans="2:13">
      <c r="B170" s="40">
        <f t="shared" si="2"/>
        <v>19</v>
      </c>
      <c r="C170" s="40" t="s">
        <v>28</v>
      </c>
      <c r="D170" s="40" t="s">
        <v>29</v>
      </c>
      <c r="E170" s="40"/>
      <c r="F170" s="40"/>
      <c r="G170" s="40">
        <v>63</v>
      </c>
      <c r="H170" s="40"/>
      <c r="I170" s="41">
        <v>116.1</v>
      </c>
      <c r="J170" s="13"/>
      <c r="K170" s="40">
        <f>+K169+I170</f>
        <v>1548.2999999999995</v>
      </c>
      <c r="L170" s="13"/>
      <c r="M170" s="13"/>
    </row>
    <row r="171" spans="2:13">
      <c r="B171" s="40">
        <f t="shared" si="2"/>
        <v>20</v>
      </c>
      <c r="C171" s="40" t="s">
        <v>28</v>
      </c>
      <c r="D171" s="40" t="s">
        <v>30</v>
      </c>
      <c r="E171" s="40"/>
      <c r="F171" s="40"/>
      <c r="G171" s="40">
        <v>63</v>
      </c>
      <c r="H171" s="40"/>
      <c r="I171" s="41">
        <v>63.1</v>
      </c>
      <c r="J171" s="13"/>
      <c r="K171" s="40">
        <f>+K170+I171</f>
        <v>1611.3999999999994</v>
      </c>
      <c r="L171" s="13"/>
      <c r="M171" s="13"/>
    </row>
    <row r="172" spans="2:13">
      <c r="B172" s="40">
        <f t="shared" si="2"/>
        <v>21</v>
      </c>
      <c r="C172" s="40" t="s">
        <v>27</v>
      </c>
      <c r="D172" s="40" t="s">
        <v>31</v>
      </c>
      <c r="E172" s="40"/>
      <c r="F172" s="40"/>
      <c r="G172" s="40">
        <v>63</v>
      </c>
      <c r="H172" s="40"/>
      <c r="I172" s="41">
        <v>209.2</v>
      </c>
      <c r="J172" s="13"/>
      <c r="K172" s="40">
        <f>+K171+I172</f>
        <v>1820.5999999999995</v>
      </c>
      <c r="L172" s="13"/>
      <c r="M172" s="13"/>
    </row>
    <row r="173" spans="2:13">
      <c r="B173" s="38">
        <f t="shared" si="2"/>
        <v>22</v>
      </c>
      <c r="C173" s="38" t="s">
        <v>33</v>
      </c>
      <c r="D173" s="38" t="s">
        <v>34</v>
      </c>
      <c r="E173" s="38" t="s">
        <v>35</v>
      </c>
      <c r="F173" s="38"/>
      <c r="G173" s="38">
        <v>63</v>
      </c>
      <c r="H173" s="38"/>
      <c r="I173" s="39">
        <v>2.6</v>
      </c>
      <c r="J173" s="39"/>
      <c r="K173" s="38">
        <f>+K172+I173</f>
        <v>1823.1999999999994</v>
      </c>
      <c r="L173" s="13"/>
      <c r="M173" s="13"/>
    </row>
    <row r="174" spans="2:13">
      <c r="B174" s="38">
        <f t="shared" si="2"/>
        <v>23</v>
      </c>
      <c r="C174" s="38" t="s">
        <v>33</v>
      </c>
      <c r="D174" s="38" t="s">
        <v>34</v>
      </c>
      <c r="E174" s="38"/>
      <c r="F174" s="38"/>
      <c r="G174" s="38">
        <v>63</v>
      </c>
      <c r="H174" s="38"/>
      <c r="I174" s="39">
        <v>79.099999999999994</v>
      </c>
      <c r="J174" s="13"/>
      <c r="K174" s="38">
        <f>+K173+I174</f>
        <v>1902.2999999999993</v>
      </c>
      <c r="L174" s="13"/>
      <c r="M174" s="13"/>
    </row>
    <row r="175" spans="2:13">
      <c r="B175" s="38">
        <f t="shared" si="2"/>
        <v>24</v>
      </c>
      <c r="C175" s="38" t="s">
        <v>33</v>
      </c>
      <c r="D175" s="38" t="s">
        <v>11</v>
      </c>
      <c r="E175" s="38"/>
      <c r="F175" s="38"/>
      <c r="G175" s="38">
        <v>63</v>
      </c>
      <c r="H175" s="38"/>
      <c r="I175" s="39">
        <v>45.5</v>
      </c>
      <c r="J175" s="13"/>
      <c r="K175" s="38">
        <f>+K174+I175</f>
        <v>1947.7999999999993</v>
      </c>
      <c r="L175" s="13"/>
      <c r="M175" s="13"/>
    </row>
    <row r="176" spans="2:13">
      <c r="B176" s="38">
        <f t="shared" si="2"/>
        <v>25</v>
      </c>
      <c r="C176" s="38" t="s">
        <v>36</v>
      </c>
      <c r="D176" s="38" t="s">
        <v>37</v>
      </c>
      <c r="E176" s="38"/>
      <c r="F176" s="38"/>
      <c r="G176" s="38">
        <v>63</v>
      </c>
      <c r="H176" s="38"/>
      <c r="I176" s="39">
        <v>86.9</v>
      </c>
      <c r="J176" s="13"/>
      <c r="K176" s="38">
        <f>+K175+I176</f>
        <v>2034.6999999999994</v>
      </c>
      <c r="L176" s="13"/>
      <c r="M176" s="13"/>
    </row>
    <row r="177" spans="2:13">
      <c r="B177" s="38">
        <f t="shared" si="2"/>
        <v>26</v>
      </c>
      <c r="C177" s="38" t="s">
        <v>36</v>
      </c>
      <c r="D177" s="38" t="s">
        <v>37</v>
      </c>
      <c r="E177" s="38" t="s">
        <v>38</v>
      </c>
      <c r="F177" s="38"/>
      <c r="G177" s="38">
        <v>63</v>
      </c>
      <c r="H177" s="38"/>
      <c r="I177" s="39">
        <v>3.1</v>
      </c>
      <c r="J177" s="13"/>
      <c r="K177" s="38">
        <f>+K176+I177</f>
        <v>2037.7999999999993</v>
      </c>
      <c r="L177" s="13"/>
      <c r="M177" s="13"/>
    </row>
    <row r="178" spans="2:13">
      <c r="B178" s="38">
        <f t="shared" si="2"/>
        <v>27</v>
      </c>
      <c r="C178" s="38" t="s">
        <v>37</v>
      </c>
      <c r="D178" s="38" t="s">
        <v>39</v>
      </c>
      <c r="E178" s="38"/>
      <c r="F178" s="38"/>
      <c r="G178" s="38">
        <v>63</v>
      </c>
      <c r="H178" s="38"/>
      <c r="I178" s="39">
        <v>103.3</v>
      </c>
      <c r="J178" s="13"/>
      <c r="K178" s="38">
        <f>+K177+I178</f>
        <v>2141.0999999999995</v>
      </c>
      <c r="L178" s="13"/>
      <c r="M178" s="13"/>
    </row>
    <row r="179" spans="2:13">
      <c r="B179" s="38">
        <f t="shared" si="2"/>
        <v>28</v>
      </c>
      <c r="C179" s="38" t="s">
        <v>40</v>
      </c>
      <c r="D179" s="38" t="s">
        <v>41</v>
      </c>
      <c r="E179" s="38"/>
      <c r="F179" s="38"/>
      <c r="G179" s="38">
        <v>63</v>
      </c>
      <c r="H179" s="38"/>
      <c r="I179" s="39">
        <v>2.8</v>
      </c>
      <c r="J179" s="13"/>
      <c r="K179" s="38">
        <f>+K178+I179</f>
        <v>2143.8999999999996</v>
      </c>
      <c r="L179" s="13"/>
      <c r="M179" s="13"/>
    </row>
    <row r="180" spans="2:13">
      <c r="B180" s="40">
        <f t="shared" si="2"/>
        <v>29</v>
      </c>
      <c r="C180" s="40" t="s">
        <v>14</v>
      </c>
      <c r="D180" s="40" t="s">
        <v>22</v>
      </c>
      <c r="E180" s="40" t="s">
        <v>15</v>
      </c>
      <c r="F180" s="40"/>
      <c r="G180" s="40">
        <v>63</v>
      </c>
      <c r="H180" s="40"/>
      <c r="I180" s="41">
        <v>3.6</v>
      </c>
      <c r="J180" s="13"/>
      <c r="K180" s="40">
        <f>+K179+I180</f>
        <v>2147.4999999999995</v>
      </c>
      <c r="L180" s="13"/>
      <c r="M180" s="13"/>
    </row>
    <row r="181" spans="2:13">
      <c r="B181" s="40">
        <f t="shared" si="2"/>
        <v>30</v>
      </c>
      <c r="C181" s="40" t="s">
        <v>14</v>
      </c>
      <c r="D181" s="40" t="s">
        <v>22</v>
      </c>
      <c r="E181" s="40"/>
      <c r="F181" s="40"/>
      <c r="G181" s="40">
        <v>63</v>
      </c>
      <c r="H181" s="40"/>
      <c r="I181" s="41">
        <v>137.6</v>
      </c>
      <c r="J181" s="13"/>
      <c r="K181" s="40">
        <f>+K180+I181</f>
        <v>2285.0999999999995</v>
      </c>
      <c r="L181" s="13"/>
      <c r="M181" s="13"/>
    </row>
    <row r="182" spans="2:13">
      <c r="B182" s="42">
        <f t="shared" si="2"/>
        <v>31</v>
      </c>
      <c r="C182" s="42" t="s">
        <v>42</v>
      </c>
      <c r="D182" s="42" t="s">
        <v>43</v>
      </c>
      <c r="E182" s="42"/>
      <c r="F182" s="42"/>
      <c r="G182" s="42">
        <v>63</v>
      </c>
      <c r="H182" s="42"/>
      <c r="I182" s="43">
        <v>88.6</v>
      </c>
      <c r="J182" s="13"/>
      <c r="K182" s="42">
        <f>+K181+I182</f>
        <v>2373.6999999999994</v>
      </c>
      <c r="L182" s="13"/>
      <c r="M182" s="13"/>
    </row>
    <row r="183" spans="2:13">
      <c r="B183" s="42">
        <f t="shared" si="2"/>
        <v>32</v>
      </c>
      <c r="C183" s="42" t="s">
        <v>42</v>
      </c>
      <c r="D183" s="42" t="s">
        <v>44</v>
      </c>
      <c r="E183" s="42"/>
      <c r="F183" s="42"/>
      <c r="G183" s="42">
        <v>63</v>
      </c>
      <c r="H183" s="42"/>
      <c r="I183" s="43">
        <v>106.1</v>
      </c>
      <c r="J183" s="13"/>
      <c r="K183" s="42">
        <f>+K182+I183</f>
        <v>2479.7999999999993</v>
      </c>
      <c r="L183" s="13"/>
      <c r="M183" s="13"/>
    </row>
    <row r="184" spans="2:13">
      <c r="B184" s="42">
        <f t="shared" si="2"/>
        <v>33</v>
      </c>
      <c r="C184" s="42" t="s">
        <v>42</v>
      </c>
      <c r="D184" s="42" t="s">
        <v>45</v>
      </c>
      <c r="E184" s="42"/>
      <c r="F184" s="42"/>
      <c r="G184" s="42">
        <v>63</v>
      </c>
      <c r="H184" s="42"/>
      <c r="I184" s="43">
        <v>375.3</v>
      </c>
      <c r="J184" s="13"/>
      <c r="K184" s="42">
        <f>+K183+I184</f>
        <v>2855.0999999999995</v>
      </c>
      <c r="L184" s="13"/>
      <c r="M184" s="13"/>
    </row>
    <row r="185" spans="2:13">
      <c r="B185" s="42">
        <f t="shared" si="2"/>
        <v>34</v>
      </c>
      <c r="C185" s="42" t="s">
        <v>45</v>
      </c>
      <c r="D185" s="42" t="s">
        <v>46</v>
      </c>
      <c r="E185" s="42"/>
      <c r="F185" s="42"/>
      <c r="G185" s="42">
        <v>63</v>
      </c>
      <c r="H185" s="42"/>
      <c r="I185" s="43">
        <v>52</v>
      </c>
      <c r="J185" s="13"/>
      <c r="K185" s="42">
        <f>+K184+I185</f>
        <v>2907.0999999999995</v>
      </c>
      <c r="L185" s="13"/>
      <c r="M185" s="13"/>
    </row>
    <row r="186" spans="2:13">
      <c r="B186" s="42">
        <f t="shared" si="2"/>
        <v>35</v>
      </c>
      <c r="C186" s="42" t="s">
        <v>45</v>
      </c>
      <c r="D186" s="42" t="s">
        <v>47</v>
      </c>
      <c r="E186" s="42"/>
      <c r="F186" s="42"/>
      <c r="G186" s="42">
        <v>63</v>
      </c>
      <c r="H186" s="42"/>
      <c r="I186" s="43">
        <v>218.9</v>
      </c>
      <c r="J186" s="13"/>
      <c r="K186" s="42">
        <f>+K185+I186</f>
        <v>3125.9999999999995</v>
      </c>
      <c r="L186" s="13"/>
      <c r="M186" s="13"/>
    </row>
    <row r="187" spans="2:13">
      <c r="B187" s="42">
        <f t="shared" si="2"/>
        <v>36</v>
      </c>
      <c r="C187" s="42" t="s">
        <v>47</v>
      </c>
      <c r="D187" s="42" t="s">
        <v>48</v>
      </c>
      <c r="E187" s="42"/>
      <c r="F187" s="42"/>
      <c r="G187" s="42">
        <v>63</v>
      </c>
      <c r="H187" s="42"/>
      <c r="I187" s="43">
        <v>148.6</v>
      </c>
      <c r="J187" s="13"/>
      <c r="K187" s="42">
        <f>+K186+I187</f>
        <v>3274.5999999999995</v>
      </c>
      <c r="L187" s="13"/>
      <c r="M187" s="13"/>
    </row>
    <row r="188" spans="2:13">
      <c r="B188" s="40">
        <f t="shared" si="2"/>
        <v>37</v>
      </c>
      <c r="C188" s="40" t="s">
        <v>49</v>
      </c>
      <c r="D188" s="40" t="s">
        <v>31</v>
      </c>
      <c r="E188" s="40"/>
      <c r="F188" s="40"/>
      <c r="G188" s="40">
        <v>63</v>
      </c>
      <c r="H188" s="40"/>
      <c r="I188" s="41">
        <v>197.3</v>
      </c>
      <c r="J188" s="41"/>
      <c r="K188" s="40">
        <f>+K187+I188</f>
        <v>3471.8999999999996</v>
      </c>
      <c r="L188" s="13"/>
      <c r="M188" s="13"/>
    </row>
    <row r="189" spans="2:13">
      <c r="B189" s="44">
        <f t="shared" si="2"/>
        <v>38</v>
      </c>
      <c r="C189" s="44" t="s">
        <v>50</v>
      </c>
      <c r="D189" s="44" t="s">
        <v>51</v>
      </c>
      <c r="E189" s="44"/>
      <c r="F189" s="44"/>
      <c r="G189" s="44">
        <v>63</v>
      </c>
      <c r="H189" s="44"/>
      <c r="I189" s="45">
        <v>52.3</v>
      </c>
      <c r="J189" s="13"/>
      <c r="K189" s="44">
        <f>+K188+I189</f>
        <v>3524.2</v>
      </c>
      <c r="L189" s="13"/>
      <c r="M189" s="13"/>
    </row>
    <row r="190" spans="2:13">
      <c r="B190" s="44">
        <f t="shared" si="2"/>
        <v>39</v>
      </c>
      <c r="C190" s="44" t="s">
        <v>52</v>
      </c>
      <c r="D190" s="44" t="s">
        <v>53</v>
      </c>
      <c r="E190" s="44"/>
      <c r="F190" s="44"/>
      <c r="G190" s="44">
        <v>63</v>
      </c>
      <c r="H190" s="44"/>
      <c r="I190" s="45">
        <v>36.200000000000003</v>
      </c>
      <c r="J190" s="13"/>
      <c r="K190" s="44">
        <f>+K189+I190</f>
        <v>3560.3999999999996</v>
      </c>
      <c r="L190" s="13"/>
      <c r="M190" s="13"/>
    </row>
    <row r="191" spans="2:13">
      <c r="B191" s="44">
        <f t="shared" si="2"/>
        <v>40</v>
      </c>
      <c r="C191" s="44" t="s">
        <v>54</v>
      </c>
      <c r="D191" s="44" t="s">
        <v>55</v>
      </c>
      <c r="E191" s="44"/>
      <c r="F191" s="44"/>
      <c r="G191" s="44">
        <v>63</v>
      </c>
      <c r="H191" s="44"/>
      <c r="I191" s="45">
        <v>171.7</v>
      </c>
      <c r="J191" s="13"/>
      <c r="K191" s="44">
        <f>+K190+I191</f>
        <v>3732.0999999999995</v>
      </c>
      <c r="L191" s="13"/>
      <c r="M191" s="13"/>
    </row>
    <row r="192" spans="2:13">
      <c r="B192" s="44">
        <f t="shared" si="2"/>
        <v>41</v>
      </c>
      <c r="C192" s="44" t="s">
        <v>55</v>
      </c>
      <c r="D192" s="44" t="s">
        <v>56</v>
      </c>
      <c r="E192" s="44"/>
      <c r="F192" s="44"/>
      <c r="G192" s="44">
        <v>63</v>
      </c>
      <c r="H192" s="44"/>
      <c r="I192" s="45">
        <v>167.4</v>
      </c>
      <c r="J192" s="13"/>
      <c r="K192" s="44">
        <f>+K191+I192</f>
        <v>3899.4999999999995</v>
      </c>
      <c r="L192" s="13"/>
      <c r="M192" s="13"/>
    </row>
    <row r="193" spans="2:13">
      <c r="B193" s="44">
        <f t="shared" si="2"/>
        <v>42</v>
      </c>
      <c r="C193" s="44" t="s">
        <v>55</v>
      </c>
      <c r="D193" s="44" t="s">
        <v>56</v>
      </c>
      <c r="E193" s="44" t="s">
        <v>15</v>
      </c>
      <c r="F193" s="44"/>
      <c r="G193" s="44">
        <v>63</v>
      </c>
      <c r="H193" s="44"/>
      <c r="I193" s="45">
        <v>4</v>
      </c>
      <c r="J193" s="13"/>
      <c r="K193" s="44">
        <f>+K192+I193</f>
        <v>3903.4999999999995</v>
      </c>
      <c r="L193" s="13"/>
      <c r="M193" s="13"/>
    </row>
    <row r="194" spans="2:13">
      <c r="B194" s="44">
        <f t="shared" si="2"/>
        <v>43</v>
      </c>
      <c r="C194" s="44" t="s">
        <v>56</v>
      </c>
      <c r="D194" s="44" t="s">
        <v>57</v>
      </c>
      <c r="E194" s="44"/>
      <c r="F194" s="44"/>
      <c r="G194" s="44">
        <v>63</v>
      </c>
      <c r="H194" s="44"/>
      <c r="I194" s="45">
        <v>83.6</v>
      </c>
      <c r="J194" s="13"/>
      <c r="K194" s="44">
        <f>+K193+I194</f>
        <v>3987.0999999999995</v>
      </c>
      <c r="L194" s="13"/>
      <c r="M194" s="13"/>
    </row>
    <row r="195" spans="2:13">
      <c r="B195" s="44">
        <f t="shared" si="2"/>
        <v>44</v>
      </c>
      <c r="C195" s="44" t="s">
        <v>55</v>
      </c>
      <c r="D195" s="44" t="s">
        <v>58</v>
      </c>
      <c r="E195" s="44"/>
      <c r="F195" s="44"/>
      <c r="G195" s="44">
        <v>63</v>
      </c>
      <c r="H195" s="44"/>
      <c r="I195" s="45">
        <v>78.099999999999994</v>
      </c>
      <c r="J195" s="13"/>
      <c r="K195" s="44">
        <f>+K194+I195</f>
        <v>4065.1999999999994</v>
      </c>
      <c r="L195" s="13"/>
      <c r="M195" s="13"/>
    </row>
    <row r="196" spans="2:13">
      <c r="B196" s="44">
        <f t="shared" si="2"/>
        <v>45</v>
      </c>
      <c r="C196" s="44" t="s">
        <v>58</v>
      </c>
      <c r="D196" s="44" t="s">
        <v>59</v>
      </c>
      <c r="E196" s="44" t="s">
        <v>60</v>
      </c>
      <c r="F196" s="44"/>
      <c r="G196" s="44">
        <v>63</v>
      </c>
      <c r="H196" s="44"/>
      <c r="I196" s="45">
        <v>88.8</v>
      </c>
      <c r="J196" s="13"/>
      <c r="K196" s="44">
        <f>+K195+I196</f>
        <v>4153.9999999999991</v>
      </c>
      <c r="L196" s="13"/>
      <c r="M196" s="13"/>
    </row>
    <row r="197" spans="2:13">
      <c r="B197" s="44">
        <f t="shared" si="2"/>
        <v>46</v>
      </c>
      <c r="C197" s="44" t="s">
        <v>58</v>
      </c>
      <c r="D197" s="44" t="s">
        <v>59</v>
      </c>
      <c r="E197" s="44"/>
      <c r="F197" s="44"/>
      <c r="G197" s="44">
        <v>63</v>
      </c>
      <c r="H197" s="44"/>
      <c r="I197" s="45">
        <f>90.2-88.8</f>
        <v>1.4000000000000057</v>
      </c>
      <c r="J197" s="13"/>
      <c r="K197" s="44">
        <f>+K196+I197</f>
        <v>4155.3999999999987</v>
      </c>
      <c r="L197" s="13"/>
      <c r="M197" s="13"/>
    </row>
    <row r="198" spans="2:13">
      <c r="B198" s="44">
        <f t="shared" si="2"/>
        <v>47</v>
      </c>
      <c r="C198" s="44" t="s">
        <v>59</v>
      </c>
      <c r="D198" s="44" t="s">
        <v>61</v>
      </c>
      <c r="E198" s="44" t="s">
        <v>60</v>
      </c>
      <c r="F198" s="44"/>
      <c r="G198" s="44">
        <v>63</v>
      </c>
      <c r="H198" s="44"/>
      <c r="I198" s="45">
        <v>50.7</v>
      </c>
      <c r="J198" s="13"/>
      <c r="K198" s="44">
        <f>+K197+I198</f>
        <v>4206.0999999999985</v>
      </c>
      <c r="L198" s="13"/>
      <c r="M198" s="13"/>
    </row>
    <row r="199" spans="2:13">
      <c r="B199" s="44">
        <f t="shared" si="2"/>
        <v>48</v>
      </c>
      <c r="C199" s="44" t="s">
        <v>56</v>
      </c>
      <c r="D199" s="44" t="s">
        <v>62</v>
      </c>
      <c r="E199" s="44"/>
      <c r="F199" s="44"/>
      <c r="G199" s="44">
        <v>63</v>
      </c>
      <c r="H199" s="44"/>
      <c r="I199" s="45">
        <v>59.3</v>
      </c>
      <c r="J199" s="13"/>
      <c r="K199" s="44">
        <f>+K198+I199</f>
        <v>4265.3999999999987</v>
      </c>
      <c r="L199" s="13"/>
      <c r="M199" s="13"/>
    </row>
    <row r="200" spans="2:13">
      <c r="B200" s="44">
        <f t="shared" si="2"/>
        <v>49</v>
      </c>
      <c r="C200" s="44" t="s">
        <v>56</v>
      </c>
      <c r="D200" s="44" t="s">
        <v>62</v>
      </c>
      <c r="E200" s="44" t="s">
        <v>15</v>
      </c>
      <c r="F200" s="44"/>
      <c r="G200" s="44">
        <v>63</v>
      </c>
      <c r="H200" s="44"/>
      <c r="I200" s="45">
        <v>3</v>
      </c>
      <c r="J200" s="13"/>
      <c r="K200" s="44">
        <f>+K199+I200</f>
        <v>4268.3999999999987</v>
      </c>
      <c r="L200" s="13"/>
      <c r="M200" s="13"/>
    </row>
    <row r="201" spans="2:13">
      <c r="B201" s="44">
        <f t="shared" si="2"/>
        <v>50</v>
      </c>
      <c r="C201" s="44" t="s">
        <v>61</v>
      </c>
      <c r="D201" s="44" t="s">
        <v>63</v>
      </c>
      <c r="E201" s="44"/>
      <c r="F201" s="44"/>
      <c r="G201" s="44">
        <v>63</v>
      </c>
      <c r="H201" s="44"/>
      <c r="I201" s="45">
        <v>92</v>
      </c>
      <c r="J201" s="13"/>
      <c r="K201" s="44">
        <f>+K200+I201</f>
        <v>4360.3999999999987</v>
      </c>
      <c r="L201" s="13"/>
      <c r="M201" s="13"/>
    </row>
    <row r="202" spans="2:13">
      <c r="B202" s="44">
        <f t="shared" si="2"/>
        <v>51</v>
      </c>
      <c r="C202" s="44" t="s">
        <v>63</v>
      </c>
      <c r="D202" s="44" t="s">
        <v>64</v>
      </c>
      <c r="E202" s="44"/>
      <c r="F202" s="44"/>
      <c r="G202" s="44">
        <v>63</v>
      </c>
      <c r="H202" s="44"/>
      <c r="I202" s="45">
        <v>7.1</v>
      </c>
      <c r="J202" s="13"/>
      <c r="K202" s="44">
        <f>+K201+I202</f>
        <v>4367.4999999999991</v>
      </c>
      <c r="L202" s="13"/>
      <c r="M202" s="13"/>
    </row>
    <row r="203" spans="2:13">
      <c r="B203" s="44">
        <f t="shared" si="2"/>
        <v>52</v>
      </c>
      <c r="C203" s="44" t="s">
        <v>65</v>
      </c>
      <c r="D203" s="44" t="s">
        <v>63</v>
      </c>
      <c r="E203" s="44"/>
      <c r="F203" s="44"/>
      <c r="G203" s="44">
        <v>63</v>
      </c>
      <c r="H203" s="44"/>
      <c r="I203" s="45">
        <v>43</v>
      </c>
      <c r="J203" s="13"/>
      <c r="K203" s="44">
        <f>+K202+I203</f>
        <v>4410.4999999999991</v>
      </c>
      <c r="L203" s="13"/>
      <c r="M203" s="13"/>
    </row>
    <row r="204" spans="2:13">
      <c r="B204" s="44">
        <f t="shared" si="2"/>
        <v>53</v>
      </c>
      <c r="C204" s="44" t="s">
        <v>66</v>
      </c>
      <c r="D204" s="44" t="s">
        <v>67</v>
      </c>
      <c r="E204" s="44" t="s">
        <v>60</v>
      </c>
      <c r="F204" s="44"/>
      <c r="G204" s="44">
        <v>63</v>
      </c>
      <c r="H204" s="44"/>
      <c r="I204" s="45">
        <v>114.6</v>
      </c>
      <c r="J204" s="13"/>
      <c r="K204" s="44">
        <f>+K203+I204</f>
        <v>4525.0999999999995</v>
      </c>
      <c r="L204" s="13"/>
      <c r="M204" s="13"/>
    </row>
    <row r="205" spans="2:13">
      <c r="B205" s="44">
        <f t="shared" si="2"/>
        <v>54</v>
      </c>
      <c r="C205" s="44" t="s">
        <v>67</v>
      </c>
      <c r="D205" s="44" t="s">
        <v>68</v>
      </c>
      <c r="E205" s="44" t="s">
        <v>60</v>
      </c>
      <c r="F205" s="44"/>
      <c r="G205" s="44">
        <v>63</v>
      </c>
      <c r="H205" s="44"/>
      <c r="I205" s="45">
        <v>21.9</v>
      </c>
      <c r="J205" s="45"/>
      <c r="K205" s="44">
        <f>+K204+I205</f>
        <v>4546.9999999999991</v>
      </c>
      <c r="L205" s="13"/>
      <c r="M205" s="13"/>
    </row>
    <row r="206" spans="2:13">
      <c r="B206" s="44">
        <f t="shared" si="2"/>
        <v>55</v>
      </c>
      <c r="C206" s="44" t="s">
        <v>67</v>
      </c>
      <c r="D206" s="44" t="s">
        <v>68</v>
      </c>
      <c r="E206" s="44"/>
      <c r="F206" s="44"/>
      <c r="G206" s="44">
        <v>63</v>
      </c>
      <c r="H206" s="44"/>
      <c r="I206" s="45">
        <f>24.8-21.9</f>
        <v>2.9000000000000021</v>
      </c>
      <c r="J206" s="45"/>
      <c r="K206" s="44">
        <f>+K205+I206</f>
        <v>4549.8999999999987</v>
      </c>
      <c r="L206" s="13"/>
      <c r="M206" s="13"/>
    </row>
    <row r="207" spans="2:13">
      <c r="B207" s="44">
        <f t="shared" si="2"/>
        <v>56</v>
      </c>
      <c r="C207" s="44" t="s">
        <v>68</v>
      </c>
      <c r="D207" s="44" t="s">
        <v>69</v>
      </c>
      <c r="E207" s="44"/>
      <c r="F207" s="44"/>
      <c r="G207" s="44">
        <v>63</v>
      </c>
      <c r="H207" s="44"/>
      <c r="I207" s="45">
        <v>44.5</v>
      </c>
      <c r="J207" s="13"/>
      <c r="K207" s="44">
        <f>+K206+I207</f>
        <v>4594.3999999999987</v>
      </c>
      <c r="L207" s="13"/>
      <c r="M207" s="13"/>
    </row>
    <row r="208" spans="2:13">
      <c r="B208" s="38">
        <f t="shared" si="2"/>
        <v>57</v>
      </c>
      <c r="C208" s="38" t="s">
        <v>70</v>
      </c>
      <c r="D208" s="38" t="s">
        <v>71</v>
      </c>
      <c r="E208" s="38"/>
      <c r="F208" s="38"/>
      <c r="G208" s="38">
        <v>63</v>
      </c>
      <c r="H208" s="38"/>
      <c r="I208" s="39">
        <v>131.30000000000001</v>
      </c>
      <c r="J208" s="13"/>
      <c r="K208" s="38">
        <f>+K207+I208</f>
        <v>4725.6999999999989</v>
      </c>
      <c r="L208" s="13"/>
      <c r="M208" s="13"/>
    </row>
    <row r="209" spans="2:13">
      <c r="B209" s="38">
        <f t="shared" si="2"/>
        <v>58</v>
      </c>
      <c r="C209" s="38" t="s">
        <v>71</v>
      </c>
      <c r="D209" s="38" t="s">
        <v>72</v>
      </c>
      <c r="E209" s="38"/>
      <c r="F209" s="38"/>
      <c r="G209" s="38">
        <v>63</v>
      </c>
      <c r="H209" s="38"/>
      <c r="I209" s="39">
        <v>33</v>
      </c>
      <c r="J209" s="13"/>
      <c r="K209" s="38">
        <f>+K208+I209</f>
        <v>4758.6999999999989</v>
      </c>
      <c r="L209" s="13"/>
      <c r="M209" s="13"/>
    </row>
    <row r="210" spans="2:13">
      <c r="B210" s="38">
        <f t="shared" si="2"/>
        <v>59</v>
      </c>
      <c r="C210" s="38" t="s">
        <v>71</v>
      </c>
      <c r="D210" s="38" t="s">
        <v>72</v>
      </c>
      <c r="E210" s="38" t="s">
        <v>15</v>
      </c>
      <c r="F210" s="38"/>
      <c r="G210" s="38">
        <v>63</v>
      </c>
      <c r="H210" s="38"/>
      <c r="I210" s="39">
        <v>5</v>
      </c>
      <c r="J210" s="13"/>
      <c r="K210" s="38">
        <f>+K209+I210</f>
        <v>4763.6999999999989</v>
      </c>
      <c r="L210" s="13"/>
      <c r="M210" s="13"/>
    </row>
    <row r="211" spans="2:13">
      <c r="B211" s="38">
        <f t="shared" si="2"/>
        <v>60</v>
      </c>
      <c r="C211" s="38" t="s">
        <v>72</v>
      </c>
      <c r="D211" s="38" t="s">
        <v>73</v>
      </c>
      <c r="E211" s="38"/>
      <c r="F211" s="38"/>
      <c r="G211" s="38">
        <v>63</v>
      </c>
      <c r="H211" s="38"/>
      <c r="I211" s="39">
        <v>106.9</v>
      </c>
      <c r="J211" s="13"/>
      <c r="K211" s="38">
        <f>+K210+I211</f>
        <v>4870.5999999999985</v>
      </c>
      <c r="L211" s="13"/>
      <c r="M211" s="13"/>
    </row>
    <row r="212" spans="2:13">
      <c r="B212" s="38">
        <f t="shared" si="2"/>
        <v>61</v>
      </c>
      <c r="C212" s="38" t="s">
        <v>72</v>
      </c>
      <c r="D212" s="38" t="s">
        <v>74</v>
      </c>
      <c r="E212" s="38"/>
      <c r="F212" s="38"/>
      <c r="G212" s="38">
        <v>63</v>
      </c>
      <c r="H212" s="38"/>
      <c r="I212" s="39">
        <v>79.5</v>
      </c>
      <c r="J212" s="13"/>
      <c r="K212" s="38">
        <f>+K211+I212</f>
        <v>4950.0999999999985</v>
      </c>
      <c r="L212" s="13"/>
      <c r="M212" s="13"/>
    </row>
    <row r="213" spans="2:13">
      <c r="B213" s="38">
        <f t="shared" si="2"/>
        <v>62</v>
      </c>
      <c r="C213" s="38" t="s">
        <v>71</v>
      </c>
      <c r="D213" s="38" t="s">
        <v>75</v>
      </c>
      <c r="E213" s="38"/>
      <c r="F213" s="38"/>
      <c r="G213" s="38">
        <v>63</v>
      </c>
      <c r="H213" s="38"/>
      <c r="I213" s="39">
        <v>282.10000000000002</v>
      </c>
      <c r="J213" s="13"/>
      <c r="K213" s="38">
        <f>+K212+I213</f>
        <v>5232.1999999999989</v>
      </c>
      <c r="L213" s="13"/>
      <c r="M213" s="13"/>
    </row>
    <row r="214" spans="2:13">
      <c r="B214" s="42">
        <f t="shared" si="2"/>
        <v>63</v>
      </c>
      <c r="C214" s="42" t="s">
        <v>76</v>
      </c>
      <c r="D214" s="42" t="s">
        <v>44</v>
      </c>
      <c r="E214" s="42"/>
      <c r="F214" s="42"/>
      <c r="G214" s="42">
        <v>63</v>
      </c>
      <c r="H214" s="42"/>
      <c r="I214" s="43">
        <v>22.1</v>
      </c>
      <c r="J214" s="13"/>
      <c r="K214" s="42">
        <f>+K213+I214</f>
        <v>5254.2999999999993</v>
      </c>
      <c r="L214" s="13"/>
      <c r="M214" s="13"/>
    </row>
    <row r="215" spans="2:13">
      <c r="B215" s="38">
        <f t="shared" si="2"/>
        <v>64</v>
      </c>
      <c r="C215" s="38" t="s">
        <v>77</v>
      </c>
      <c r="D215" s="38" t="s">
        <v>78</v>
      </c>
      <c r="E215" s="38"/>
      <c r="F215" s="38"/>
      <c r="G215" s="38">
        <v>63</v>
      </c>
      <c r="H215" s="38"/>
      <c r="I215" s="39">
        <v>685.6</v>
      </c>
      <c r="J215" s="13"/>
      <c r="K215" s="38">
        <f>+K214+I215</f>
        <v>5939.9</v>
      </c>
      <c r="L215" s="13" t="s">
        <v>136</v>
      </c>
      <c r="M215" s="13"/>
    </row>
    <row r="216" spans="2:13">
      <c r="B216" s="44">
        <f t="shared" si="2"/>
        <v>65</v>
      </c>
      <c r="C216" s="44" t="s">
        <v>79</v>
      </c>
      <c r="D216" s="44" t="s">
        <v>80</v>
      </c>
      <c r="E216" s="44"/>
      <c r="F216" s="44"/>
      <c r="G216" s="44">
        <v>63</v>
      </c>
      <c r="H216" s="44"/>
      <c r="I216" s="45">
        <v>60.1</v>
      </c>
      <c r="J216" s="13"/>
      <c r="K216" s="44">
        <f>+K215+I216</f>
        <v>6000</v>
      </c>
      <c r="L216" s="13" t="s">
        <v>136</v>
      </c>
      <c r="M216" s="13"/>
    </row>
    <row r="217" spans="2:13">
      <c r="B217" s="44">
        <f t="shared" si="2"/>
        <v>66</v>
      </c>
      <c r="C217" s="44" t="s">
        <v>81</v>
      </c>
      <c r="D217" s="44" t="s">
        <v>79</v>
      </c>
      <c r="E217" s="44"/>
      <c r="F217" s="44"/>
      <c r="G217" s="44">
        <v>63</v>
      </c>
      <c r="H217" s="44"/>
      <c r="I217" s="45">
        <v>250.3</v>
      </c>
      <c r="J217" s="13"/>
      <c r="K217" s="44">
        <f>+K216+I217</f>
        <v>6250.3</v>
      </c>
      <c r="L217" s="18"/>
      <c r="M217" s="18"/>
    </row>
    <row r="218" spans="2:13">
      <c r="B218" s="40">
        <f t="shared" ref="B218:B272" si="3">1+B217</f>
        <v>67</v>
      </c>
      <c r="C218" s="40" t="s">
        <v>83</v>
      </c>
      <c r="D218" s="40" t="s">
        <v>84</v>
      </c>
      <c r="E218" s="40"/>
      <c r="F218" s="40"/>
      <c r="G218" s="40">
        <v>63</v>
      </c>
      <c r="H218" s="40"/>
      <c r="I218" s="41">
        <v>71.900000000000006</v>
      </c>
      <c r="J218" s="13"/>
      <c r="K218" s="40">
        <f>+K217+I218</f>
        <v>6322.2</v>
      </c>
      <c r="L218" s="18"/>
      <c r="M218" s="18"/>
    </row>
    <row r="219" spans="2:13">
      <c r="B219" s="38">
        <f t="shared" si="3"/>
        <v>68</v>
      </c>
      <c r="C219" s="38" t="s">
        <v>85</v>
      </c>
      <c r="D219" s="38" t="s">
        <v>86</v>
      </c>
      <c r="E219" s="38"/>
      <c r="F219" s="38"/>
      <c r="G219" s="38">
        <v>63</v>
      </c>
      <c r="H219" s="38"/>
      <c r="I219" s="39">
        <v>86.6</v>
      </c>
      <c r="J219" s="13"/>
      <c r="K219" s="38">
        <f>+K218+I219</f>
        <v>6408.8</v>
      </c>
      <c r="L219" s="18"/>
      <c r="M219" s="18"/>
    </row>
    <row r="220" spans="2:13">
      <c r="B220" s="38">
        <f t="shared" si="3"/>
        <v>69</v>
      </c>
      <c r="C220" s="38" t="s">
        <v>86</v>
      </c>
      <c r="D220" s="38" t="s">
        <v>87</v>
      </c>
      <c r="E220" s="38"/>
      <c r="F220" s="38"/>
      <c r="G220" s="38">
        <v>63</v>
      </c>
      <c r="H220" s="38"/>
      <c r="I220" s="39">
        <v>432</v>
      </c>
      <c r="J220" s="13"/>
      <c r="K220" s="38">
        <f>+K219+I220</f>
        <v>6840.8</v>
      </c>
      <c r="L220" s="13" t="s">
        <v>136</v>
      </c>
      <c r="M220" s="13"/>
    </row>
    <row r="221" spans="2:13">
      <c r="B221" s="38">
        <f t="shared" si="3"/>
        <v>70</v>
      </c>
      <c r="C221" s="38" t="s">
        <v>86</v>
      </c>
      <c r="D221" s="38" t="s">
        <v>87</v>
      </c>
      <c r="E221" s="38" t="s">
        <v>88</v>
      </c>
      <c r="F221" s="38"/>
      <c r="G221" s="38">
        <v>63</v>
      </c>
      <c r="H221" s="38"/>
      <c r="I221" s="39">
        <v>2.6</v>
      </c>
      <c r="J221" s="13"/>
      <c r="K221" s="38">
        <f>+K220+I221</f>
        <v>6843.4000000000005</v>
      </c>
      <c r="L221" s="18"/>
      <c r="M221" s="18"/>
    </row>
    <row r="222" spans="2:13">
      <c r="B222" s="38">
        <f t="shared" si="3"/>
        <v>71</v>
      </c>
      <c r="C222" s="38" t="s">
        <v>86</v>
      </c>
      <c r="D222" s="38" t="s">
        <v>89</v>
      </c>
      <c r="E222" s="38"/>
      <c r="F222" s="38"/>
      <c r="G222" s="38">
        <v>63</v>
      </c>
      <c r="H222" s="38"/>
      <c r="I222" s="39">
        <v>120.7</v>
      </c>
      <c r="J222" s="13"/>
      <c r="K222" s="38">
        <f>+K221+I222</f>
        <v>6964.1</v>
      </c>
      <c r="L222" s="13" t="s">
        <v>136</v>
      </c>
      <c r="M222" s="13"/>
    </row>
    <row r="223" spans="2:13">
      <c r="B223" s="38">
        <f t="shared" si="3"/>
        <v>72</v>
      </c>
      <c r="C223" s="38" t="s">
        <v>90</v>
      </c>
      <c r="D223" s="38" t="s">
        <v>89</v>
      </c>
      <c r="E223" s="38"/>
      <c r="F223" s="38"/>
      <c r="G223" s="38">
        <v>63</v>
      </c>
      <c r="H223" s="38"/>
      <c r="I223" s="39">
        <v>174.4</v>
      </c>
      <c r="J223" s="13"/>
      <c r="K223" s="38">
        <f>+K222+I223</f>
        <v>7138.5</v>
      </c>
      <c r="L223" s="13"/>
      <c r="M223" s="13"/>
    </row>
    <row r="224" spans="2:13">
      <c r="B224" s="38">
        <f t="shared" si="3"/>
        <v>73</v>
      </c>
      <c r="C224" s="38" t="s">
        <v>90</v>
      </c>
      <c r="D224" s="38" t="s">
        <v>89</v>
      </c>
      <c r="E224" s="38" t="s">
        <v>35</v>
      </c>
      <c r="F224" s="38"/>
      <c r="G224" s="38">
        <v>63</v>
      </c>
      <c r="H224" s="38"/>
      <c r="I224" s="39">
        <v>116.3</v>
      </c>
      <c r="J224" s="13"/>
      <c r="K224" s="38">
        <f>+K223+I224</f>
        <v>7254.8</v>
      </c>
      <c r="L224" s="13"/>
      <c r="M224" s="13"/>
    </row>
    <row r="225" spans="2:13">
      <c r="B225" s="44">
        <f t="shared" si="3"/>
        <v>74</v>
      </c>
      <c r="C225" s="44" t="s">
        <v>91</v>
      </c>
      <c r="D225" s="44" t="s">
        <v>92</v>
      </c>
      <c r="E225" s="44"/>
      <c r="F225" s="44"/>
      <c r="G225" s="44">
        <v>63</v>
      </c>
      <c r="H225" s="44"/>
      <c r="I225" s="45">
        <v>158.19999999999999</v>
      </c>
      <c r="J225" s="13"/>
      <c r="K225" s="44">
        <f>+K224+I225</f>
        <v>7413</v>
      </c>
      <c r="L225" s="13"/>
      <c r="M225" s="13"/>
    </row>
    <row r="226" spans="2:13">
      <c r="B226" s="44">
        <f t="shared" si="3"/>
        <v>75</v>
      </c>
      <c r="C226" s="44" t="s">
        <v>93</v>
      </c>
      <c r="D226" s="44" t="s">
        <v>94</v>
      </c>
      <c r="E226" s="44"/>
      <c r="F226" s="44"/>
      <c r="G226" s="44">
        <v>63</v>
      </c>
      <c r="H226" s="44"/>
      <c r="I226" s="45">
        <v>130.80000000000001</v>
      </c>
      <c r="J226" s="45"/>
      <c r="K226" s="44">
        <f>+K225+I226</f>
        <v>7543.8</v>
      </c>
      <c r="L226" s="13"/>
      <c r="M226" s="13"/>
    </row>
    <row r="227" spans="2:13">
      <c r="B227" s="44">
        <f t="shared" si="3"/>
        <v>76</v>
      </c>
      <c r="C227" s="44" t="s">
        <v>94</v>
      </c>
      <c r="D227" s="44" t="s">
        <v>95</v>
      </c>
      <c r="E227" s="44"/>
      <c r="F227" s="44"/>
      <c r="G227" s="44">
        <v>63</v>
      </c>
      <c r="H227" s="44"/>
      <c r="I227" s="45">
        <v>29</v>
      </c>
      <c r="J227" s="45"/>
      <c r="K227" s="44">
        <f>+K226+I227</f>
        <v>7572.8</v>
      </c>
      <c r="L227" s="13"/>
      <c r="M227" s="13"/>
    </row>
    <row r="228" spans="2:13">
      <c r="B228" s="38">
        <f t="shared" si="3"/>
        <v>77</v>
      </c>
      <c r="C228" s="38" t="s">
        <v>96</v>
      </c>
      <c r="D228" s="38" t="s">
        <v>97</v>
      </c>
      <c r="E228" s="38"/>
      <c r="F228" s="38"/>
      <c r="G228" s="38">
        <v>63</v>
      </c>
      <c r="H228" s="38"/>
      <c r="I228" s="39">
        <v>62.1</v>
      </c>
      <c r="J228" s="13"/>
      <c r="K228" s="38">
        <f>+K227+I228</f>
        <v>7634.9000000000005</v>
      </c>
      <c r="L228" s="13"/>
      <c r="M228" s="13"/>
    </row>
    <row r="229" spans="2:13">
      <c r="B229" s="44">
        <f t="shared" si="3"/>
        <v>78</v>
      </c>
      <c r="C229" s="44" t="s">
        <v>98</v>
      </c>
      <c r="D229" s="44" t="s">
        <v>59</v>
      </c>
      <c r="E229" s="44" t="s">
        <v>60</v>
      </c>
      <c r="F229" s="44"/>
      <c r="G229" s="44">
        <v>63</v>
      </c>
      <c r="H229" s="44"/>
      <c r="I229" s="45">
        <v>58.8</v>
      </c>
      <c r="J229" s="13"/>
      <c r="K229" s="44">
        <f>+K228+I229</f>
        <v>7693.7000000000007</v>
      </c>
      <c r="L229" s="13"/>
      <c r="M229" s="13"/>
    </row>
    <row r="230" spans="2:13">
      <c r="B230" s="44">
        <f t="shared" si="3"/>
        <v>79</v>
      </c>
      <c r="C230" s="44" t="s">
        <v>95</v>
      </c>
      <c r="D230" s="44" t="s">
        <v>99</v>
      </c>
      <c r="E230" s="44" t="s">
        <v>60</v>
      </c>
      <c r="F230" s="44"/>
      <c r="G230" s="44">
        <v>63</v>
      </c>
      <c r="H230" s="44"/>
      <c r="I230" s="45">
        <v>46.8</v>
      </c>
      <c r="J230" s="13"/>
      <c r="K230" s="44">
        <f>+K229+I230</f>
        <v>7740.5000000000009</v>
      </c>
      <c r="L230" s="13"/>
      <c r="M230" s="13"/>
    </row>
    <row r="231" spans="2:13">
      <c r="B231" s="44">
        <f t="shared" si="3"/>
        <v>80</v>
      </c>
      <c r="C231" s="44" t="s">
        <v>95</v>
      </c>
      <c r="D231" s="44" t="s">
        <v>99</v>
      </c>
      <c r="E231" s="44"/>
      <c r="F231" s="44"/>
      <c r="G231" s="44">
        <v>63</v>
      </c>
      <c r="H231" s="44"/>
      <c r="I231" s="45">
        <f>48.1-46.8</f>
        <v>1.3000000000000043</v>
      </c>
      <c r="J231" s="13"/>
      <c r="K231" s="44">
        <f>+K230+I231</f>
        <v>7741.8000000000011</v>
      </c>
      <c r="L231" s="13"/>
      <c r="M231" s="13"/>
    </row>
    <row r="232" spans="2:13">
      <c r="B232" s="44">
        <f t="shared" si="3"/>
        <v>81</v>
      </c>
      <c r="C232" s="44" t="s">
        <v>95</v>
      </c>
      <c r="D232" s="44" t="s">
        <v>99</v>
      </c>
      <c r="E232" s="44" t="s">
        <v>100</v>
      </c>
      <c r="F232" s="44"/>
      <c r="G232" s="44">
        <v>63</v>
      </c>
      <c r="H232" s="44"/>
      <c r="I232" s="45">
        <v>5.4</v>
      </c>
      <c r="J232" s="13"/>
      <c r="K232" s="44">
        <f>+K231+I232</f>
        <v>7747.2000000000007</v>
      </c>
      <c r="L232" s="13"/>
      <c r="M232" s="13"/>
    </row>
    <row r="233" spans="2:13">
      <c r="B233" s="44">
        <f t="shared" si="3"/>
        <v>82</v>
      </c>
      <c r="C233" s="44" t="s">
        <v>99</v>
      </c>
      <c r="D233" s="44" t="s">
        <v>101</v>
      </c>
      <c r="E233" s="44" t="s">
        <v>60</v>
      </c>
      <c r="F233" s="44"/>
      <c r="G233" s="44">
        <v>63</v>
      </c>
      <c r="H233" s="44"/>
      <c r="I233" s="45">
        <v>21.1</v>
      </c>
      <c r="J233" s="13"/>
      <c r="K233" s="44">
        <f>+K232+I233</f>
        <v>7768.3000000000011</v>
      </c>
      <c r="L233" s="13"/>
      <c r="M233" s="13"/>
    </row>
    <row r="234" spans="2:13">
      <c r="B234" s="44">
        <f t="shared" si="3"/>
        <v>83</v>
      </c>
      <c r="C234" s="44" t="s">
        <v>99</v>
      </c>
      <c r="D234" s="44" t="s">
        <v>102</v>
      </c>
      <c r="E234" s="44" t="s">
        <v>100</v>
      </c>
      <c r="F234" s="44"/>
      <c r="G234" s="44">
        <v>63</v>
      </c>
      <c r="H234" s="44"/>
      <c r="I234" s="45">
        <v>3</v>
      </c>
      <c r="J234" s="13"/>
      <c r="K234" s="44">
        <f>+K233+I234</f>
        <v>7771.3000000000011</v>
      </c>
      <c r="L234" s="13"/>
      <c r="M234" s="13"/>
    </row>
    <row r="235" spans="2:13">
      <c r="B235" s="44">
        <f t="shared" si="3"/>
        <v>84</v>
      </c>
      <c r="C235" s="44" t="s">
        <v>103</v>
      </c>
      <c r="D235" s="44" t="s">
        <v>104</v>
      </c>
      <c r="E235" s="44" t="s">
        <v>100</v>
      </c>
      <c r="F235" s="44"/>
      <c r="G235" s="44">
        <v>63</v>
      </c>
      <c r="H235" s="44"/>
      <c r="I235" s="45">
        <v>4.0999999999999996</v>
      </c>
      <c r="J235" s="13"/>
      <c r="K235" s="44">
        <f>+K234+I235</f>
        <v>7775.4000000000015</v>
      </c>
      <c r="L235" s="13"/>
      <c r="M235" s="13"/>
    </row>
    <row r="236" spans="2:13">
      <c r="B236" s="44">
        <f t="shared" si="3"/>
        <v>85</v>
      </c>
      <c r="C236" s="44" t="s">
        <v>103</v>
      </c>
      <c r="D236" s="44" t="s">
        <v>104</v>
      </c>
      <c r="E236" s="44" t="s">
        <v>60</v>
      </c>
      <c r="F236" s="44"/>
      <c r="G236" s="44">
        <v>63</v>
      </c>
      <c r="H236" s="44"/>
      <c r="I236" s="45">
        <v>63.4</v>
      </c>
      <c r="J236" s="13"/>
      <c r="K236" s="44">
        <f>+K235+I236</f>
        <v>7838.8000000000011</v>
      </c>
      <c r="L236" s="13"/>
      <c r="M236" s="13"/>
    </row>
    <row r="237" spans="2:13">
      <c r="B237" s="44">
        <f t="shared" si="3"/>
        <v>86</v>
      </c>
      <c r="C237" s="44" t="s">
        <v>104</v>
      </c>
      <c r="D237" s="44" t="s">
        <v>59</v>
      </c>
      <c r="E237" s="44"/>
      <c r="F237" s="44"/>
      <c r="G237" s="44">
        <v>63</v>
      </c>
      <c r="H237" s="44"/>
      <c r="I237" s="45">
        <v>8.1999999999999993</v>
      </c>
      <c r="J237" s="13"/>
      <c r="K237" s="44">
        <f>+K236+I237</f>
        <v>7847.0000000000009</v>
      </c>
      <c r="L237" s="13"/>
      <c r="M237" s="13"/>
    </row>
    <row r="238" spans="2:13">
      <c r="B238" s="44">
        <f t="shared" si="3"/>
        <v>87</v>
      </c>
      <c r="C238" s="44" t="s">
        <v>104</v>
      </c>
      <c r="D238" s="44" t="s">
        <v>59</v>
      </c>
      <c r="E238" s="44" t="s">
        <v>60</v>
      </c>
      <c r="F238" s="44"/>
      <c r="G238" s="44">
        <v>63</v>
      </c>
      <c r="H238" s="44"/>
      <c r="I238" s="45">
        <f>72.8+2.3</f>
        <v>75.099999999999994</v>
      </c>
      <c r="J238" s="13"/>
      <c r="K238" s="44">
        <f>+K237+I238</f>
        <v>7922.1000000000013</v>
      </c>
      <c r="L238" s="13"/>
      <c r="M238" s="13"/>
    </row>
    <row r="239" spans="2:13">
      <c r="B239" s="44">
        <f t="shared" si="3"/>
        <v>88</v>
      </c>
      <c r="C239" s="44" t="s">
        <v>104</v>
      </c>
      <c r="D239" s="44" t="s">
        <v>93</v>
      </c>
      <c r="E239" s="44" t="s">
        <v>60</v>
      </c>
      <c r="F239" s="44"/>
      <c r="G239" s="44">
        <v>63</v>
      </c>
      <c r="H239" s="44"/>
      <c r="I239" s="45">
        <v>40.200000000000003</v>
      </c>
      <c r="J239" s="13"/>
      <c r="K239" s="44">
        <f>+K238+I239</f>
        <v>7962.3000000000011</v>
      </c>
      <c r="L239" s="13"/>
      <c r="M239" s="13"/>
    </row>
    <row r="240" spans="2:13">
      <c r="B240" s="44">
        <f t="shared" si="3"/>
        <v>89</v>
      </c>
      <c r="C240" s="44" t="s">
        <v>105</v>
      </c>
      <c r="D240" s="44" t="s">
        <v>95</v>
      </c>
      <c r="E240" s="44"/>
      <c r="F240" s="44"/>
      <c r="G240" s="44">
        <v>63</v>
      </c>
      <c r="H240" s="44"/>
      <c r="I240" s="45">
        <v>29</v>
      </c>
      <c r="J240" s="13"/>
      <c r="K240" s="44">
        <f>+K239+I240</f>
        <v>7991.3000000000011</v>
      </c>
      <c r="L240" s="13"/>
      <c r="M240" s="13"/>
    </row>
    <row r="241" spans="2:13">
      <c r="B241" s="40">
        <f t="shared" si="3"/>
        <v>90</v>
      </c>
      <c r="C241" s="40" t="s">
        <v>106</v>
      </c>
      <c r="D241" s="40" t="s">
        <v>107</v>
      </c>
      <c r="E241" s="40"/>
      <c r="F241" s="40"/>
      <c r="G241" s="40">
        <v>63</v>
      </c>
      <c r="H241" s="40"/>
      <c r="I241" s="41">
        <v>128.4</v>
      </c>
      <c r="J241" s="13"/>
      <c r="K241" s="40">
        <f>+K240+I241</f>
        <v>8119.7000000000007</v>
      </c>
      <c r="L241" s="13"/>
      <c r="M241" s="13"/>
    </row>
    <row r="242" spans="2:13">
      <c r="B242" s="38">
        <f t="shared" si="3"/>
        <v>91</v>
      </c>
      <c r="C242" s="38" t="s">
        <v>108</v>
      </c>
      <c r="D242" s="38" t="s">
        <v>109</v>
      </c>
      <c r="E242" s="38" t="s">
        <v>35</v>
      </c>
      <c r="F242" s="38"/>
      <c r="G242" s="46">
        <v>63</v>
      </c>
      <c r="H242" s="46"/>
      <c r="I242" s="39">
        <v>50.1</v>
      </c>
      <c r="J242" s="13"/>
      <c r="K242" s="38">
        <f>+K241+I242</f>
        <v>8169.8000000000011</v>
      </c>
      <c r="L242" s="13"/>
      <c r="M242" s="13"/>
    </row>
    <row r="243" spans="2:13">
      <c r="B243" s="38">
        <f t="shared" si="3"/>
        <v>92</v>
      </c>
      <c r="C243" s="38" t="s">
        <v>108</v>
      </c>
      <c r="D243" s="38" t="s">
        <v>109</v>
      </c>
      <c r="E243" s="38"/>
      <c r="F243" s="38"/>
      <c r="G243" s="46">
        <v>63</v>
      </c>
      <c r="H243" s="46"/>
      <c r="I243" s="39">
        <v>39.1</v>
      </c>
      <c r="J243" s="13"/>
      <c r="K243" s="38">
        <f>+K242+I243</f>
        <v>8208.9000000000015</v>
      </c>
      <c r="L243" s="13"/>
      <c r="M243" s="13"/>
    </row>
    <row r="244" spans="2:13">
      <c r="B244" s="40">
        <f t="shared" si="3"/>
        <v>93</v>
      </c>
      <c r="C244" s="40" t="s">
        <v>114</v>
      </c>
      <c r="D244" s="40" t="s">
        <v>31</v>
      </c>
      <c r="E244" s="40"/>
      <c r="F244" s="40"/>
      <c r="G244" s="47">
        <v>63</v>
      </c>
      <c r="H244" s="47"/>
      <c r="I244" s="41">
        <v>197.3</v>
      </c>
      <c r="J244" s="13"/>
      <c r="K244" s="40">
        <f>+K243+I244</f>
        <v>8406.2000000000007</v>
      </c>
      <c r="L244" s="13"/>
      <c r="M244" s="13"/>
    </row>
    <row r="245" spans="2:13">
      <c r="B245" s="40">
        <f t="shared" si="3"/>
        <v>94</v>
      </c>
      <c r="C245" s="40" t="s">
        <v>32</v>
      </c>
      <c r="D245" s="40" t="s">
        <v>115</v>
      </c>
      <c r="E245" s="40"/>
      <c r="F245" s="40"/>
      <c r="G245" s="40">
        <v>75</v>
      </c>
      <c r="H245" s="40"/>
      <c r="I245" s="41">
        <v>42.4</v>
      </c>
      <c r="J245" s="13"/>
      <c r="K245" s="40">
        <f>+K244+I245</f>
        <v>8448.6</v>
      </c>
      <c r="L245" s="13"/>
      <c r="M245" s="13"/>
    </row>
    <row r="246" spans="2:13">
      <c r="B246" s="42">
        <f t="shared" si="3"/>
        <v>95</v>
      </c>
      <c r="C246" s="42" t="s">
        <v>47</v>
      </c>
      <c r="D246" s="42" t="s">
        <v>116</v>
      </c>
      <c r="E246" s="42"/>
      <c r="F246" s="42"/>
      <c r="G246" s="42">
        <v>75</v>
      </c>
      <c r="H246" s="42"/>
      <c r="I246" s="43">
        <v>3.2</v>
      </c>
      <c r="J246" s="13"/>
      <c r="K246" s="42">
        <f>+K245+I246</f>
        <v>8451.8000000000011</v>
      </c>
      <c r="L246" s="13"/>
      <c r="M246" s="13"/>
    </row>
    <row r="247" spans="2:13">
      <c r="B247" s="42">
        <f t="shared" si="3"/>
        <v>96</v>
      </c>
      <c r="C247" s="42" t="s">
        <v>47</v>
      </c>
      <c r="D247" s="42" t="s">
        <v>116</v>
      </c>
      <c r="E247" s="42"/>
      <c r="F247" s="42"/>
      <c r="G247" s="42">
        <v>75</v>
      </c>
      <c r="H247" s="42"/>
      <c r="I247" s="43">
        <v>377.2</v>
      </c>
      <c r="J247" s="13"/>
      <c r="K247" s="42">
        <f>+K246+I247</f>
        <v>8829.0000000000018</v>
      </c>
      <c r="L247" s="13"/>
      <c r="M247" s="13"/>
    </row>
    <row r="248" spans="2:13">
      <c r="B248" s="42">
        <f t="shared" si="3"/>
        <v>97</v>
      </c>
      <c r="C248" s="42" t="s">
        <v>47</v>
      </c>
      <c r="D248" s="42" t="s">
        <v>116</v>
      </c>
      <c r="E248" s="42" t="s">
        <v>38</v>
      </c>
      <c r="F248" s="42"/>
      <c r="G248" s="42">
        <v>75</v>
      </c>
      <c r="H248" s="42"/>
      <c r="I248" s="43">
        <v>8.6</v>
      </c>
      <c r="J248" s="13"/>
      <c r="K248" s="42">
        <f>+K247+I248</f>
        <v>8837.6000000000022</v>
      </c>
      <c r="L248" s="13"/>
      <c r="M248" s="13"/>
    </row>
    <row r="249" spans="2:13">
      <c r="B249" s="38">
        <f t="shared" si="3"/>
        <v>98</v>
      </c>
      <c r="C249" s="38" t="s">
        <v>110</v>
      </c>
      <c r="D249" s="38" t="s">
        <v>117</v>
      </c>
      <c r="E249" s="38"/>
      <c r="F249" s="38"/>
      <c r="G249" s="38">
        <v>75</v>
      </c>
      <c r="H249" s="38"/>
      <c r="I249" s="39">
        <v>57.3</v>
      </c>
      <c r="J249" s="13"/>
      <c r="K249" s="38">
        <f>+K248+I249</f>
        <v>8894.9000000000015</v>
      </c>
      <c r="L249" s="13"/>
      <c r="M249" s="13"/>
    </row>
    <row r="250" spans="2:13">
      <c r="B250" s="38">
        <f t="shared" si="3"/>
        <v>99</v>
      </c>
      <c r="C250" s="38" t="s">
        <v>117</v>
      </c>
      <c r="D250" s="38" t="s">
        <v>108</v>
      </c>
      <c r="E250" s="38"/>
      <c r="F250" s="38"/>
      <c r="G250" s="38">
        <v>75</v>
      </c>
      <c r="H250" s="38"/>
      <c r="I250" s="39">
        <v>97.1</v>
      </c>
      <c r="J250" s="13"/>
      <c r="K250" s="38">
        <f>+K249+I250</f>
        <v>8992.0000000000018</v>
      </c>
      <c r="L250" s="13"/>
      <c r="M250" s="13"/>
    </row>
    <row r="251" spans="2:13">
      <c r="B251" s="40">
        <f t="shared" si="3"/>
        <v>100</v>
      </c>
      <c r="C251" s="40" t="s">
        <v>32</v>
      </c>
      <c r="D251" s="40" t="s">
        <v>114</v>
      </c>
      <c r="E251" s="40"/>
      <c r="F251" s="40"/>
      <c r="G251" s="40">
        <v>75</v>
      </c>
      <c r="H251" s="40"/>
      <c r="I251" s="41">
        <v>25.1</v>
      </c>
      <c r="J251" s="13"/>
      <c r="K251" s="40">
        <f>+K250+I251</f>
        <v>9017.1000000000022</v>
      </c>
      <c r="L251" s="13"/>
      <c r="M251" s="13"/>
    </row>
    <row r="252" spans="2:13">
      <c r="B252" s="40">
        <f t="shared" si="3"/>
        <v>101</v>
      </c>
      <c r="C252" s="40" t="s">
        <v>114</v>
      </c>
      <c r="D252" s="40" t="s">
        <v>118</v>
      </c>
      <c r="E252" s="40"/>
      <c r="F252" s="40"/>
      <c r="G252" s="40">
        <v>75</v>
      </c>
      <c r="H252" s="40"/>
      <c r="I252" s="41">
        <v>116.6</v>
      </c>
      <c r="J252" s="13"/>
      <c r="K252" s="40">
        <f>+K251+I252</f>
        <v>9133.7000000000025</v>
      </c>
      <c r="L252" s="13"/>
      <c r="M252" s="13"/>
    </row>
    <row r="253" spans="2:13">
      <c r="B253" s="38">
        <f t="shared" si="3"/>
        <v>102</v>
      </c>
      <c r="C253" s="38" t="s">
        <v>116</v>
      </c>
      <c r="D253" s="38" t="s">
        <v>112</v>
      </c>
      <c r="E253" s="38"/>
      <c r="F253" s="38"/>
      <c r="G253" s="46">
        <v>75</v>
      </c>
      <c r="H253" s="46"/>
      <c r="I253" s="39">
        <v>58.2</v>
      </c>
      <c r="J253" s="13"/>
      <c r="K253" s="38">
        <f>+K252+I253</f>
        <v>9191.9000000000033</v>
      </c>
      <c r="L253" s="13"/>
      <c r="M253" s="13"/>
    </row>
    <row r="254" spans="2:13">
      <c r="B254" s="38">
        <f t="shared" si="3"/>
        <v>103</v>
      </c>
      <c r="C254" s="38" t="s">
        <v>116</v>
      </c>
      <c r="D254" s="38" t="s">
        <v>40</v>
      </c>
      <c r="E254" s="38" t="s">
        <v>15</v>
      </c>
      <c r="F254" s="38"/>
      <c r="G254" s="46">
        <v>75</v>
      </c>
      <c r="H254" s="46"/>
      <c r="I254" s="39">
        <v>4.5999999999999996</v>
      </c>
      <c r="J254" s="13"/>
      <c r="K254" s="38">
        <f>+K253+I254</f>
        <v>9196.5000000000036</v>
      </c>
      <c r="L254" s="13"/>
      <c r="M254" s="13"/>
    </row>
    <row r="255" spans="2:13">
      <c r="B255" s="38">
        <f t="shared" si="3"/>
        <v>104</v>
      </c>
      <c r="C255" s="38" t="s">
        <v>116</v>
      </c>
      <c r="D255" s="38" t="s">
        <v>40</v>
      </c>
      <c r="E255" s="38"/>
      <c r="F255" s="38"/>
      <c r="G255" s="46">
        <v>75</v>
      </c>
      <c r="H255" s="46"/>
      <c r="I255" s="39">
        <v>132.19999999999999</v>
      </c>
      <c r="J255" s="13"/>
      <c r="K255" s="38">
        <f>+K254+I255</f>
        <v>9328.7000000000044</v>
      </c>
      <c r="L255" s="13"/>
      <c r="M255" s="13"/>
    </row>
    <row r="256" spans="2:13">
      <c r="B256" s="38">
        <f t="shared" si="3"/>
        <v>105</v>
      </c>
      <c r="C256" s="38" t="s">
        <v>40</v>
      </c>
      <c r="D256" s="38" t="s">
        <v>70</v>
      </c>
      <c r="E256" s="38"/>
      <c r="F256" s="38"/>
      <c r="G256" s="46">
        <v>90</v>
      </c>
      <c r="H256" s="46"/>
      <c r="I256" s="39">
        <v>167.6</v>
      </c>
      <c r="J256" s="13"/>
      <c r="K256" s="38">
        <f>+K255+I256</f>
        <v>9496.3000000000047</v>
      </c>
      <c r="L256" s="13"/>
      <c r="M256" s="13"/>
    </row>
    <row r="257" spans="2:13">
      <c r="B257" s="38">
        <f t="shared" si="3"/>
        <v>106</v>
      </c>
      <c r="C257" s="38" t="s">
        <v>70</v>
      </c>
      <c r="D257" s="38" t="s">
        <v>119</v>
      </c>
      <c r="E257" s="38" t="s">
        <v>15</v>
      </c>
      <c r="F257" s="38"/>
      <c r="G257" s="46">
        <v>90</v>
      </c>
      <c r="H257" s="46"/>
      <c r="I257" s="39">
        <v>6.6</v>
      </c>
      <c r="J257" s="13"/>
      <c r="K257" s="38">
        <f>+K256+I257</f>
        <v>9502.9000000000051</v>
      </c>
      <c r="L257" s="13"/>
      <c r="M257" s="13"/>
    </row>
    <row r="258" spans="2:13">
      <c r="B258" s="38">
        <f t="shared" si="3"/>
        <v>107</v>
      </c>
      <c r="C258" s="38" t="s">
        <v>70</v>
      </c>
      <c r="D258" s="38" t="s">
        <v>119</v>
      </c>
      <c r="E258" s="38"/>
      <c r="F258" s="38"/>
      <c r="G258" s="46">
        <v>90</v>
      </c>
      <c r="H258" s="46"/>
      <c r="I258" s="39">
        <v>54.4</v>
      </c>
      <c r="J258" s="13"/>
      <c r="K258" s="38">
        <f>+K257+I258</f>
        <v>9557.3000000000047</v>
      </c>
      <c r="L258" s="13"/>
      <c r="M258" s="13"/>
    </row>
    <row r="259" spans="2:13">
      <c r="B259" s="40">
        <f t="shared" si="3"/>
        <v>108</v>
      </c>
      <c r="C259" s="40" t="s">
        <v>119</v>
      </c>
      <c r="D259" s="40" t="s">
        <v>13</v>
      </c>
      <c r="E259" s="40"/>
      <c r="F259" s="40"/>
      <c r="G259" s="47">
        <v>90</v>
      </c>
      <c r="H259" s="47"/>
      <c r="I259" s="41">
        <v>135.30000000000001</v>
      </c>
      <c r="J259" s="13"/>
      <c r="K259" s="40">
        <f>+K258+I259</f>
        <v>9692.600000000004</v>
      </c>
      <c r="L259" s="13"/>
      <c r="M259" s="13"/>
    </row>
    <row r="260" spans="2:13">
      <c r="B260" s="40">
        <f t="shared" si="3"/>
        <v>109</v>
      </c>
      <c r="C260" s="40" t="s">
        <v>119</v>
      </c>
      <c r="D260" s="40" t="s">
        <v>118</v>
      </c>
      <c r="E260" s="40" t="s">
        <v>15</v>
      </c>
      <c r="F260" s="40"/>
      <c r="G260" s="47">
        <v>90</v>
      </c>
      <c r="H260" s="47"/>
      <c r="I260" s="41">
        <v>3</v>
      </c>
      <c r="J260" s="13"/>
      <c r="K260" s="40">
        <f>+K259+I260</f>
        <v>9695.600000000004</v>
      </c>
      <c r="L260" s="13"/>
      <c r="M260" s="13"/>
    </row>
    <row r="261" spans="2:13">
      <c r="B261" s="40">
        <f t="shared" si="3"/>
        <v>110</v>
      </c>
      <c r="C261" s="40" t="s">
        <v>119</v>
      </c>
      <c r="D261" s="40" t="s">
        <v>118</v>
      </c>
      <c r="E261" s="40"/>
      <c r="F261" s="40"/>
      <c r="G261" s="47">
        <v>90</v>
      </c>
      <c r="H261" s="47"/>
      <c r="I261" s="41">
        <f>127.1+22.7</f>
        <v>149.79999999999998</v>
      </c>
      <c r="J261" s="13"/>
      <c r="K261" s="40">
        <f>+K260+I261</f>
        <v>9845.4000000000033</v>
      </c>
      <c r="L261" s="13"/>
      <c r="M261" s="13"/>
    </row>
    <row r="262" spans="2:13">
      <c r="B262" s="40">
        <f t="shared" si="3"/>
        <v>111</v>
      </c>
      <c r="C262" s="40" t="s">
        <v>13</v>
      </c>
      <c r="D262" s="40" t="s">
        <v>120</v>
      </c>
      <c r="E262" s="40"/>
      <c r="F262" s="40"/>
      <c r="G262" s="47">
        <v>110</v>
      </c>
      <c r="H262" s="47"/>
      <c r="I262" s="41">
        <v>284.39999999999998</v>
      </c>
      <c r="J262" s="13"/>
      <c r="K262" s="40">
        <f>+K261+I262</f>
        <v>10129.800000000003</v>
      </c>
      <c r="L262" s="13"/>
      <c r="M262" s="13"/>
    </row>
    <row r="263" spans="2:13">
      <c r="B263" s="40">
        <f t="shared" si="3"/>
        <v>112</v>
      </c>
      <c r="C263" s="40" t="s">
        <v>81</v>
      </c>
      <c r="D263" s="40" t="s">
        <v>83</v>
      </c>
      <c r="E263" s="40"/>
      <c r="F263" s="40"/>
      <c r="G263" s="47">
        <v>110</v>
      </c>
      <c r="H263" s="47"/>
      <c r="I263" s="41">
        <v>2.4</v>
      </c>
      <c r="J263" s="13"/>
      <c r="K263" s="40">
        <f>+K262+I263</f>
        <v>10132.200000000003</v>
      </c>
      <c r="L263" s="13" t="s">
        <v>121</v>
      </c>
      <c r="M263" s="13"/>
    </row>
    <row r="264" spans="2:13">
      <c r="B264" s="40">
        <f t="shared" si="3"/>
        <v>113</v>
      </c>
      <c r="C264" s="40" t="s">
        <v>81</v>
      </c>
      <c r="D264" s="40" t="s">
        <v>83</v>
      </c>
      <c r="E264" s="40"/>
      <c r="F264" s="40"/>
      <c r="G264" s="40">
        <v>110</v>
      </c>
      <c r="H264" s="40"/>
      <c r="I264" s="41">
        <v>3.3</v>
      </c>
      <c r="J264" s="13"/>
      <c r="K264" s="40">
        <f>+K263+I264</f>
        <v>10135.500000000002</v>
      </c>
      <c r="L264" s="13"/>
      <c r="M264" s="13"/>
    </row>
    <row r="265" spans="2:13">
      <c r="B265" s="40">
        <f t="shared" si="3"/>
        <v>114</v>
      </c>
      <c r="C265" s="40" t="s">
        <v>81</v>
      </c>
      <c r="D265" s="40" t="s">
        <v>83</v>
      </c>
      <c r="E265" s="40"/>
      <c r="F265" s="40"/>
      <c r="G265" s="47">
        <v>110</v>
      </c>
      <c r="H265" s="47"/>
      <c r="I265" s="41">
        <v>64.8</v>
      </c>
      <c r="J265" s="13"/>
      <c r="K265" s="40">
        <f>+K264+I265</f>
        <v>10200.300000000001</v>
      </c>
      <c r="L265" s="13"/>
      <c r="M265" s="13"/>
    </row>
    <row r="266" spans="2:13">
      <c r="B266" s="44">
        <f t="shared" si="3"/>
        <v>115</v>
      </c>
      <c r="C266" s="44" t="s">
        <v>50</v>
      </c>
      <c r="D266" s="44" t="s">
        <v>122</v>
      </c>
      <c r="E266" s="44"/>
      <c r="F266" s="44"/>
      <c r="G266" s="48">
        <v>125</v>
      </c>
      <c r="H266" s="48"/>
      <c r="I266" s="45">
        <f>201.9</f>
        <v>201.9</v>
      </c>
      <c r="J266" s="13"/>
      <c r="K266" s="44">
        <f>+K265+I266</f>
        <v>10402.200000000001</v>
      </c>
      <c r="L266" s="13"/>
      <c r="M266" s="13"/>
    </row>
    <row r="267" spans="2:13">
      <c r="B267" s="44">
        <f t="shared" si="3"/>
        <v>116</v>
      </c>
      <c r="C267" s="44" t="s">
        <v>50</v>
      </c>
      <c r="D267" s="44" t="s">
        <v>52</v>
      </c>
      <c r="E267" s="44"/>
      <c r="F267" s="44"/>
      <c r="G267" s="48">
        <v>125</v>
      </c>
      <c r="H267" s="48"/>
      <c r="I267" s="45">
        <v>155.80000000000001</v>
      </c>
      <c r="J267" s="13"/>
      <c r="K267" s="44">
        <f>+K266+I267</f>
        <v>10558</v>
      </c>
      <c r="L267" s="13"/>
      <c r="M267" s="13"/>
    </row>
    <row r="268" spans="2:13">
      <c r="B268" s="44">
        <f t="shared" si="3"/>
        <v>117</v>
      </c>
      <c r="C268" s="44" t="s">
        <v>52</v>
      </c>
      <c r="D268" s="44" t="s">
        <v>123</v>
      </c>
      <c r="E268" s="44"/>
      <c r="F268" s="44"/>
      <c r="G268" s="48">
        <v>125</v>
      </c>
      <c r="H268" s="48"/>
      <c r="I268" s="45">
        <v>58.2</v>
      </c>
      <c r="J268" s="13"/>
      <c r="K268" s="44">
        <f>+K267+I268</f>
        <v>10616.2</v>
      </c>
      <c r="L268" s="13"/>
      <c r="M268" s="13"/>
    </row>
    <row r="269" spans="2:13">
      <c r="B269" s="44">
        <f t="shared" si="3"/>
        <v>118</v>
      </c>
      <c r="C269" s="44" t="s">
        <v>123</v>
      </c>
      <c r="D269" s="44" t="s">
        <v>103</v>
      </c>
      <c r="E269" s="44"/>
      <c r="F269" s="44"/>
      <c r="G269" s="48">
        <v>140</v>
      </c>
      <c r="H269" s="48"/>
      <c r="I269" s="45">
        <v>279.89999999999998</v>
      </c>
      <c r="J269" s="13"/>
      <c r="K269" s="44">
        <f>+K268+I269</f>
        <v>10896.1</v>
      </c>
      <c r="L269" s="13"/>
      <c r="M269" s="13"/>
    </row>
    <row r="270" spans="2:13">
      <c r="B270" s="44">
        <f t="shared" si="3"/>
        <v>119</v>
      </c>
      <c r="C270" s="44" t="s">
        <v>103</v>
      </c>
      <c r="D270" s="44" t="s">
        <v>54</v>
      </c>
      <c r="E270" s="44" t="s">
        <v>100</v>
      </c>
      <c r="F270" s="44"/>
      <c r="G270" s="48">
        <v>160</v>
      </c>
      <c r="H270" s="48"/>
      <c r="I270" s="45">
        <v>4.4000000000000004</v>
      </c>
      <c r="J270" s="13"/>
      <c r="K270" s="44">
        <f>+K269+I270</f>
        <v>10900.5</v>
      </c>
      <c r="L270" s="13"/>
      <c r="M270" s="13"/>
    </row>
    <row r="271" spans="2:13">
      <c r="B271" s="44">
        <f t="shared" si="3"/>
        <v>120</v>
      </c>
      <c r="C271" s="44" t="s">
        <v>103</v>
      </c>
      <c r="D271" s="44" t="s">
        <v>54</v>
      </c>
      <c r="E271" s="44"/>
      <c r="F271" s="44"/>
      <c r="G271" s="48">
        <v>160</v>
      </c>
      <c r="H271" s="48"/>
      <c r="I271" s="45">
        <f>171.8-4.4</f>
        <v>167.4</v>
      </c>
      <c r="J271" s="13"/>
      <c r="K271" s="44">
        <f>+K270+I271</f>
        <v>11067.9</v>
      </c>
      <c r="L271" s="13"/>
      <c r="M271" s="13"/>
    </row>
    <row r="272" spans="2:13">
      <c r="B272" s="44">
        <f t="shared" si="3"/>
        <v>121</v>
      </c>
      <c r="C272" s="44" t="s">
        <v>54</v>
      </c>
      <c r="D272" s="44" t="s">
        <v>55</v>
      </c>
      <c r="E272" s="44"/>
      <c r="F272" s="44"/>
      <c r="G272" s="48">
        <v>160</v>
      </c>
      <c r="H272" s="48"/>
      <c r="I272" s="45">
        <v>7.9</v>
      </c>
      <c r="J272" s="13"/>
      <c r="K272" s="44">
        <f>+K271+I272</f>
        <v>11075.8</v>
      </c>
      <c r="L272" s="13"/>
      <c r="M272" s="13"/>
    </row>
  </sheetData>
  <autoFilter ref="B4:X136">
    <filterColumn colId="7" showButton="0"/>
    <filterColumn colId="10" showButton="0"/>
  </autoFilter>
  <mergeCells count="422">
    <mergeCell ref="I270:J270"/>
    <mergeCell ref="L270:M270"/>
    <mergeCell ref="I271:J271"/>
    <mergeCell ref="L271:M271"/>
    <mergeCell ref="I272:J272"/>
    <mergeCell ref="L272:M272"/>
    <mergeCell ref="I267:J267"/>
    <mergeCell ref="L267:M267"/>
    <mergeCell ref="I268:J268"/>
    <mergeCell ref="L268:M268"/>
    <mergeCell ref="I269:J269"/>
    <mergeCell ref="L269:M269"/>
    <mergeCell ref="I264:J264"/>
    <mergeCell ref="L264:M264"/>
    <mergeCell ref="I265:J265"/>
    <mergeCell ref="L265:M265"/>
    <mergeCell ref="I266:J266"/>
    <mergeCell ref="L266:M266"/>
    <mergeCell ref="I261:J261"/>
    <mergeCell ref="L261:M261"/>
    <mergeCell ref="I262:J262"/>
    <mergeCell ref="L262:M262"/>
    <mergeCell ref="I263:J263"/>
    <mergeCell ref="L263:M263"/>
    <mergeCell ref="I258:J258"/>
    <mergeCell ref="L258:M258"/>
    <mergeCell ref="I259:J259"/>
    <mergeCell ref="L259:M259"/>
    <mergeCell ref="I260:J260"/>
    <mergeCell ref="L260:M260"/>
    <mergeCell ref="I255:J255"/>
    <mergeCell ref="L255:M255"/>
    <mergeCell ref="I256:J256"/>
    <mergeCell ref="L256:M256"/>
    <mergeCell ref="I257:J257"/>
    <mergeCell ref="L257:M257"/>
    <mergeCell ref="I252:J252"/>
    <mergeCell ref="L252:M252"/>
    <mergeCell ref="I253:J253"/>
    <mergeCell ref="L253:M253"/>
    <mergeCell ref="I254:J254"/>
    <mergeCell ref="L254:M254"/>
    <mergeCell ref="I249:J249"/>
    <mergeCell ref="L249:M249"/>
    <mergeCell ref="I250:J250"/>
    <mergeCell ref="L250:M250"/>
    <mergeCell ref="I251:J251"/>
    <mergeCell ref="L251:M251"/>
    <mergeCell ref="I246:J246"/>
    <mergeCell ref="L246:M246"/>
    <mergeCell ref="I247:J247"/>
    <mergeCell ref="L247:M247"/>
    <mergeCell ref="I248:J248"/>
    <mergeCell ref="L248:M248"/>
    <mergeCell ref="I243:J243"/>
    <mergeCell ref="L243:M243"/>
    <mergeCell ref="I244:J244"/>
    <mergeCell ref="L244:M244"/>
    <mergeCell ref="I245:J245"/>
    <mergeCell ref="L245:M245"/>
    <mergeCell ref="I240:J240"/>
    <mergeCell ref="L240:M240"/>
    <mergeCell ref="I241:J241"/>
    <mergeCell ref="L241:M241"/>
    <mergeCell ref="I242:J242"/>
    <mergeCell ref="L242:M242"/>
    <mergeCell ref="I237:J237"/>
    <mergeCell ref="L237:M237"/>
    <mergeCell ref="I238:J238"/>
    <mergeCell ref="L238:M238"/>
    <mergeCell ref="I239:J239"/>
    <mergeCell ref="L239:M239"/>
    <mergeCell ref="I234:J234"/>
    <mergeCell ref="L234:M234"/>
    <mergeCell ref="I235:J235"/>
    <mergeCell ref="L235:M235"/>
    <mergeCell ref="I236:J236"/>
    <mergeCell ref="L236:M236"/>
    <mergeCell ref="I231:J231"/>
    <mergeCell ref="L231:M231"/>
    <mergeCell ref="I232:J232"/>
    <mergeCell ref="L232:M232"/>
    <mergeCell ref="I233:J233"/>
    <mergeCell ref="L233:M233"/>
    <mergeCell ref="I228:J228"/>
    <mergeCell ref="L228:M228"/>
    <mergeCell ref="I229:J229"/>
    <mergeCell ref="L229:M229"/>
    <mergeCell ref="I230:J230"/>
    <mergeCell ref="L230:M230"/>
    <mergeCell ref="I225:J225"/>
    <mergeCell ref="L225:M225"/>
    <mergeCell ref="I226:J226"/>
    <mergeCell ref="L226:M226"/>
    <mergeCell ref="I227:J227"/>
    <mergeCell ref="L227:M227"/>
    <mergeCell ref="I222:J222"/>
    <mergeCell ref="L222:M222"/>
    <mergeCell ref="I223:J223"/>
    <mergeCell ref="L223:M223"/>
    <mergeCell ref="I224:J224"/>
    <mergeCell ref="L224:M224"/>
    <mergeCell ref="I219:J219"/>
    <mergeCell ref="L219:M219"/>
    <mergeCell ref="I220:J220"/>
    <mergeCell ref="L220:M220"/>
    <mergeCell ref="I221:J221"/>
    <mergeCell ref="L221:M221"/>
    <mergeCell ref="I216:J216"/>
    <mergeCell ref="L216:M216"/>
    <mergeCell ref="I217:J217"/>
    <mergeCell ref="L217:M217"/>
    <mergeCell ref="I218:J218"/>
    <mergeCell ref="L218:M218"/>
    <mergeCell ref="I213:J213"/>
    <mergeCell ref="L213:M213"/>
    <mergeCell ref="I214:J214"/>
    <mergeCell ref="L214:M214"/>
    <mergeCell ref="I215:J215"/>
    <mergeCell ref="L215:M215"/>
    <mergeCell ref="I210:J210"/>
    <mergeCell ref="L210:M210"/>
    <mergeCell ref="I211:J211"/>
    <mergeCell ref="L211:M211"/>
    <mergeCell ref="I212:J212"/>
    <mergeCell ref="L212:M212"/>
    <mergeCell ref="I207:J207"/>
    <mergeCell ref="L207:M207"/>
    <mergeCell ref="I208:J208"/>
    <mergeCell ref="L208:M208"/>
    <mergeCell ref="I209:J209"/>
    <mergeCell ref="L209:M209"/>
    <mergeCell ref="I204:J204"/>
    <mergeCell ref="L204:M204"/>
    <mergeCell ref="I205:J205"/>
    <mergeCell ref="L205:M205"/>
    <mergeCell ref="I206:J206"/>
    <mergeCell ref="L206:M206"/>
    <mergeCell ref="I201:J201"/>
    <mergeCell ref="L201:M201"/>
    <mergeCell ref="I202:J202"/>
    <mergeCell ref="L202:M202"/>
    <mergeCell ref="I203:J203"/>
    <mergeCell ref="L203:M203"/>
    <mergeCell ref="I198:J198"/>
    <mergeCell ref="L198:M198"/>
    <mergeCell ref="I199:J199"/>
    <mergeCell ref="L199:M199"/>
    <mergeCell ref="I200:J200"/>
    <mergeCell ref="L200:M200"/>
    <mergeCell ref="I195:J195"/>
    <mergeCell ref="L195:M195"/>
    <mergeCell ref="I196:J196"/>
    <mergeCell ref="L196:M196"/>
    <mergeCell ref="I197:J197"/>
    <mergeCell ref="L197:M197"/>
    <mergeCell ref="I192:J192"/>
    <mergeCell ref="L192:M192"/>
    <mergeCell ref="I193:J193"/>
    <mergeCell ref="L193:M193"/>
    <mergeCell ref="I194:J194"/>
    <mergeCell ref="L194:M194"/>
    <mergeCell ref="I189:J189"/>
    <mergeCell ref="L189:M189"/>
    <mergeCell ref="I190:J190"/>
    <mergeCell ref="L190:M190"/>
    <mergeCell ref="I191:J191"/>
    <mergeCell ref="L191:M191"/>
    <mergeCell ref="I186:J186"/>
    <mergeCell ref="L186:M186"/>
    <mergeCell ref="I187:J187"/>
    <mergeCell ref="L187:M187"/>
    <mergeCell ref="I188:J188"/>
    <mergeCell ref="L188:M188"/>
    <mergeCell ref="I183:J183"/>
    <mergeCell ref="L183:M183"/>
    <mergeCell ref="I184:J184"/>
    <mergeCell ref="L184:M184"/>
    <mergeCell ref="I185:J185"/>
    <mergeCell ref="L185:M185"/>
    <mergeCell ref="I180:J180"/>
    <mergeCell ref="L180:M180"/>
    <mergeCell ref="I181:J181"/>
    <mergeCell ref="L181:M181"/>
    <mergeCell ref="I182:J182"/>
    <mergeCell ref="L182:M182"/>
    <mergeCell ref="I177:J177"/>
    <mergeCell ref="L177:M177"/>
    <mergeCell ref="I178:J178"/>
    <mergeCell ref="L178:M178"/>
    <mergeCell ref="I179:J179"/>
    <mergeCell ref="L179:M179"/>
    <mergeCell ref="I174:J174"/>
    <mergeCell ref="L174:M174"/>
    <mergeCell ref="I175:J175"/>
    <mergeCell ref="L175:M175"/>
    <mergeCell ref="I176:J176"/>
    <mergeCell ref="L176:M176"/>
    <mergeCell ref="I171:J171"/>
    <mergeCell ref="L171:M171"/>
    <mergeCell ref="I172:J172"/>
    <mergeCell ref="L172:M172"/>
    <mergeCell ref="I173:J173"/>
    <mergeCell ref="L173:M173"/>
    <mergeCell ref="I168:J168"/>
    <mergeCell ref="L168:M168"/>
    <mergeCell ref="I169:J169"/>
    <mergeCell ref="L169:M169"/>
    <mergeCell ref="I170:J170"/>
    <mergeCell ref="L170:M170"/>
    <mergeCell ref="I165:J165"/>
    <mergeCell ref="L165:M165"/>
    <mergeCell ref="I166:J166"/>
    <mergeCell ref="L166:M166"/>
    <mergeCell ref="I167:J167"/>
    <mergeCell ref="L167:M167"/>
    <mergeCell ref="I162:J162"/>
    <mergeCell ref="L162:M162"/>
    <mergeCell ref="I163:J163"/>
    <mergeCell ref="L163:M163"/>
    <mergeCell ref="I164:J164"/>
    <mergeCell ref="L164:M164"/>
    <mergeCell ref="I159:J159"/>
    <mergeCell ref="L159:M159"/>
    <mergeCell ref="I160:J160"/>
    <mergeCell ref="L160:M160"/>
    <mergeCell ref="I161:J161"/>
    <mergeCell ref="L161:M161"/>
    <mergeCell ref="I156:J156"/>
    <mergeCell ref="L156:M156"/>
    <mergeCell ref="I157:J157"/>
    <mergeCell ref="L157:M157"/>
    <mergeCell ref="I158:J158"/>
    <mergeCell ref="L158:M158"/>
    <mergeCell ref="I153:J153"/>
    <mergeCell ref="L153:M153"/>
    <mergeCell ref="I154:J154"/>
    <mergeCell ref="L154:M154"/>
    <mergeCell ref="I155:J155"/>
    <mergeCell ref="L155:M155"/>
    <mergeCell ref="I148:J148"/>
    <mergeCell ref="I149:J149"/>
    <mergeCell ref="B150:M150"/>
    <mergeCell ref="I151:J151"/>
    <mergeCell ref="L151:M151"/>
    <mergeCell ref="I152:J152"/>
    <mergeCell ref="L152:M152"/>
    <mergeCell ref="I142:J142"/>
    <mergeCell ref="I143:J143"/>
    <mergeCell ref="I144:J144"/>
    <mergeCell ref="I145:J145"/>
    <mergeCell ref="I146:J146"/>
    <mergeCell ref="I147:J147"/>
    <mergeCell ref="G136:J136"/>
    <mergeCell ref="L136:N136"/>
    <mergeCell ref="I137:J137"/>
    <mergeCell ref="I138:J138"/>
    <mergeCell ref="I140:J140"/>
    <mergeCell ref="I141:J141"/>
    <mergeCell ref="G132:I132"/>
    <mergeCell ref="F133:J133"/>
    <mergeCell ref="G134:J134"/>
    <mergeCell ref="L134:N134"/>
    <mergeCell ref="C135:E135"/>
    <mergeCell ref="G135:J135"/>
    <mergeCell ref="L135:N135"/>
    <mergeCell ref="I128:J128"/>
    <mergeCell ref="L128:M128"/>
    <mergeCell ref="I129:J129"/>
    <mergeCell ref="L129:M129"/>
    <mergeCell ref="G130:J130"/>
    <mergeCell ref="G131:J131"/>
    <mergeCell ref="L125:M125"/>
    <mergeCell ref="L126:M126"/>
    <mergeCell ref="L127:M127"/>
    <mergeCell ref="L122:M122"/>
    <mergeCell ref="L123:M123"/>
    <mergeCell ref="L124:M124"/>
    <mergeCell ref="L119:M119"/>
    <mergeCell ref="L120:M120"/>
    <mergeCell ref="L121:M121"/>
    <mergeCell ref="L116:M116"/>
    <mergeCell ref="L117:M117"/>
    <mergeCell ref="L118:M118"/>
    <mergeCell ref="L113:M113"/>
    <mergeCell ref="L114:M114"/>
    <mergeCell ref="L115:M115"/>
    <mergeCell ref="L110:M110"/>
    <mergeCell ref="L111:M111"/>
    <mergeCell ref="L112:M112"/>
    <mergeCell ref="L107:M107"/>
    <mergeCell ref="L108:M108"/>
    <mergeCell ref="O108:P108"/>
    <mergeCell ref="L109:M109"/>
    <mergeCell ref="L104:M104"/>
    <mergeCell ref="L105:M105"/>
    <mergeCell ref="L106:M106"/>
    <mergeCell ref="L101:M101"/>
    <mergeCell ref="O101:P101"/>
    <mergeCell ref="L102:M102"/>
    <mergeCell ref="L103:M103"/>
    <mergeCell ref="L98:M98"/>
    <mergeCell ref="L99:M99"/>
    <mergeCell ref="O99:P99"/>
    <mergeCell ref="L100:M100"/>
    <mergeCell ref="R95:T95"/>
    <mergeCell ref="L96:M96"/>
    <mergeCell ref="O96:P96"/>
    <mergeCell ref="L97:M97"/>
    <mergeCell ref="O97:P97"/>
    <mergeCell ref="L93:M93"/>
    <mergeCell ref="O93:P93"/>
    <mergeCell ref="L94:M94"/>
    <mergeCell ref="L95:M95"/>
    <mergeCell ref="L91:M91"/>
    <mergeCell ref="O91:P91"/>
    <mergeCell ref="L92:M92"/>
    <mergeCell ref="O92:P92"/>
    <mergeCell ref="L89:M89"/>
    <mergeCell ref="O89:P89"/>
    <mergeCell ref="L90:M90"/>
    <mergeCell ref="O90:P90"/>
    <mergeCell ref="L87:M87"/>
    <mergeCell ref="O87:P87"/>
    <mergeCell ref="L88:M88"/>
    <mergeCell ref="O88:P88"/>
    <mergeCell ref="L85:M85"/>
    <mergeCell ref="O85:P85"/>
    <mergeCell ref="L86:M86"/>
    <mergeCell ref="O86:P86"/>
    <mergeCell ref="L83:M83"/>
    <mergeCell ref="O83:P83"/>
    <mergeCell ref="L84:M84"/>
    <mergeCell ref="O84:P84"/>
    <mergeCell ref="L81:M81"/>
    <mergeCell ref="O81:P81"/>
    <mergeCell ref="L82:M82"/>
    <mergeCell ref="O82:P82"/>
    <mergeCell ref="L79:M79"/>
    <mergeCell ref="O79:Q79"/>
    <mergeCell ref="L80:M80"/>
    <mergeCell ref="O80:P80"/>
    <mergeCell ref="L76:M76"/>
    <mergeCell ref="L77:M77"/>
    <mergeCell ref="L78:M78"/>
    <mergeCell ref="L73:M73"/>
    <mergeCell ref="R73:T73"/>
    <mergeCell ref="L74:M74"/>
    <mergeCell ref="L75:M75"/>
    <mergeCell ref="L70:M70"/>
    <mergeCell ref="L71:M71"/>
    <mergeCell ref="L72:M72"/>
    <mergeCell ref="L67:M67"/>
    <mergeCell ref="L68:M68"/>
    <mergeCell ref="L69:M69"/>
    <mergeCell ref="L64:M64"/>
    <mergeCell ref="L65:M65"/>
    <mergeCell ref="L66:M66"/>
    <mergeCell ref="L61:M61"/>
    <mergeCell ref="L62:M62"/>
    <mergeCell ref="L63:M63"/>
    <mergeCell ref="L58:M58"/>
    <mergeCell ref="L59:M59"/>
    <mergeCell ref="L60:M60"/>
    <mergeCell ref="L55:M55"/>
    <mergeCell ref="L56:M56"/>
    <mergeCell ref="L57:M57"/>
    <mergeCell ref="L52:M52"/>
    <mergeCell ref="L53:M53"/>
    <mergeCell ref="L54:M54"/>
    <mergeCell ref="L49:M49"/>
    <mergeCell ref="L50:M50"/>
    <mergeCell ref="L51:M51"/>
    <mergeCell ref="L46:M46"/>
    <mergeCell ref="P46:R46"/>
    <mergeCell ref="L47:M47"/>
    <mergeCell ref="L48:M48"/>
    <mergeCell ref="L43:M43"/>
    <mergeCell ref="L44:M44"/>
    <mergeCell ref="L45:M45"/>
    <mergeCell ref="L40:M40"/>
    <mergeCell ref="L41:M41"/>
    <mergeCell ref="L42:M42"/>
    <mergeCell ref="L37:M37"/>
    <mergeCell ref="L38:M38"/>
    <mergeCell ref="L39:M39"/>
    <mergeCell ref="L34:M34"/>
    <mergeCell ref="L35:M35"/>
    <mergeCell ref="L36:M36"/>
    <mergeCell ref="L31:M31"/>
    <mergeCell ref="L32:M32"/>
    <mergeCell ref="L33:M33"/>
    <mergeCell ref="L28:M28"/>
    <mergeCell ref="L29:M29"/>
    <mergeCell ref="L30:M30"/>
    <mergeCell ref="L25:M25"/>
    <mergeCell ref="L26:M26"/>
    <mergeCell ref="L27:M27"/>
    <mergeCell ref="L22:M22"/>
    <mergeCell ref="L23:M23"/>
    <mergeCell ref="L24:M24"/>
    <mergeCell ref="L19:M19"/>
    <mergeCell ref="L20:M20"/>
    <mergeCell ref="L21:M21"/>
    <mergeCell ref="L16:M16"/>
    <mergeCell ref="L17:M17"/>
    <mergeCell ref="L18:M18"/>
    <mergeCell ref="L13:M13"/>
    <mergeCell ref="L14:M14"/>
    <mergeCell ref="L15:M15"/>
    <mergeCell ref="L10:M10"/>
    <mergeCell ref="L11:M11"/>
    <mergeCell ref="L12:M12"/>
    <mergeCell ref="L7:M7"/>
    <mergeCell ref="L8:M8"/>
    <mergeCell ref="L9:M9"/>
    <mergeCell ref="B3:M3"/>
    <mergeCell ref="I4:J4"/>
    <mergeCell ref="L4:M4"/>
    <mergeCell ref="I5:J5"/>
    <mergeCell ref="L5:M5"/>
    <mergeCell ref="L6:M6"/>
  </mergeCells>
  <pageMargins left="0.25" right="0.25" top="0.4" bottom="0.2" header="0.3" footer="0.3"/>
  <pageSetup paperSize="9" scale="97" fitToHeight="0" orientation="landscape" horizontalDpi="300" verticalDpi="300"/>
  <rowBreaks count="4" manualBreakCount="4">
    <brk id="38" max="14" man="1"/>
    <brk id="77" max="14" man="1"/>
    <brk id="116" max="14" man="1"/>
    <brk id="138" max="14"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6"/>
  <sheetViews>
    <sheetView tabSelected="1" workbookViewId="0">
      <selection activeCell="Q1" sqref="Q1"/>
    </sheetView>
  </sheetViews>
  <sheetFormatPr defaultRowHeight="15"/>
  <cols>
    <col min="3" max="3" width="15.7109375" customWidth="1"/>
    <col min="4" max="5" width="17.28515625" customWidth="1"/>
    <col min="6" max="6" width="16.42578125" customWidth="1"/>
    <col min="7" max="7" width="22.28515625" customWidth="1"/>
    <col min="8" max="8" width="16.28515625" customWidth="1"/>
    <col min="9" max="9" width="15.5703125" customWidth="1"/>
  </cols>
  <sheetData>
    <row r="3" spans="2:11" ht="18.75">
      <c r="B3" s="1" t="s">
        <v>137</v>
      </c>
      <c r="C3" s="1"/>
      <c r="D3" s="1"/>
      <c r="E3" s="1"/>
      <c r="F3" s="1"/>
      <c r="G3" s="1"/>
      <c r="H3" s="1"/>
      <c r="I3" s="1"/>
      <c r="J3" s="1"/>
      <c r="K3" s="1"/>
    </row>
    <row r="4" spans="2:11" ht="31.5">
      <c r="B4" s="50" t="s">
        <v>1</v>
      </c>
      <c r="C4" s="51" t="s">
        <v>2</v>
      </c>
      <c r="D4" s="51" t="s">
        <v>3</v>
      </c>
      <c r="E4" s="51" t="s">
        <v>4</v>
      </c>
      <c r="F4" s="52" t="s">
        <v>5</v>
      </c>
      <c r="G4" s="51" t="s">
        <v>6</v>
      </c>
      <c r="H4" s="53" t="s">
        <v>8</v>
      </c>
      <c r="I4" s="54" t="s">
        <v>138</v>
      </c>
      <c r="J4" s="10" t="s">
        <v>10</v>
      </c>
      <c r="K4" s="11"/>
    </row>
    <row r="5" spans="2:11">
      <c r="B5" s="55">
        <v>1</v>
      </c>
      <c r="C5" s="12" t="s">
        <v>13</v>
      </c>
      <c r="D5" s="12" t="s">
        <v>14</v>
      </c>
      <c r="E5" s="12" t="s">
        <v>15</v>
      </c>
      <c r="F5" s="12">
        <v>0.36</v>
      </c>
      <c r="G5" s="12">
        <v>63</v>
      </c>
      <c r="H5" s="12">
        <v>8.1999999999999993</v>
      </c>
      <c r="I5" s="55">
        <f>+H5*F5</f>
        <v>2.9519999999999995</v>
      </c>
      <c r="J5" s="56" t="s">
        <v>139</v>
      </c>
      <c r="K5" s="56"/>
    </row>
    <row r="6" spans="2:11">
      <c r="B6" s="55">
        <v>2</v>
      </c>
      <c r="C6" s="12" t="s">
        <v>19</v>
      </c>
      <c r="D6" s="12" t="s">
        <v>21</v>
      </c>
      <c r="E6" s="12" t="s">
        <v>15</v>
      </c>
      <c r="F6" s="12">
        <v>0.36</v>
      </c>
      <c r="G6" s="12">
        <v>63</v>
      </c>
      <c r="H6" s="12">
        <v>3.4</v>
      </c>
      <c r="I6" s="55">
        <f>+H6*F6</f>
        <v>1.224</v>
      </c>
      <c r="J6" s="56" t="s">
        <v>139</v>
      </c>
      <c r="K6" s="56"/>
    </row>
    <row r="7" spans="2:11">
      <c r="B7" s="55">
        <v>3</v>
      </c>
      <c r="C7" s="12" t="s">
        <v>25</v>
      </c>
      <c r="D7" s="12" t="s">
        <v>26</v>
      </c>
      <c r="E7" s="12" t="s">
        <v>15</v>
      </c>
      <c r="F7" s="12">
        <v>0.36</v>
      </c>
      <c r="G7" s="12">
        <v>63</v>
      </c>
      <c r="H7" s="12">
        <v>3</v>
      </c>
      <c r="I7" s="55">
        <f>+H7*F7</f>
        <v>1.08</v>
      </c>
      <c r="J7" s="56" t="s">
        <v>139</v>
      </c>
      <c r="K7" s="56"/>
    </row>
    <row r="8" spans="2:11">
      <c r="B8" s="55">
        <v>4</v>
      </c>
      <c r="C8" s="12" t="s">
        <v>33</v>
      </c>
      <c r="D8" s="12" t="s">
        <v>34</v>
      </c>
      <c r="E8" s="12" t="s">
        <v>35</v>
      </c>
      <c r="F8" s="12">
        <v>0.36</v>
      </c>
      <c r="G8" s="12">
        <v>63</v>
      </c>
      <c r="H8" s="12">
        <v>2.6</v>
      </c>
      <c r="I8" s="55">
        <f>+H8*F8</f>
        <v>0.93599999999999994</v>
      </c>
      <c r="J8" s="56" t="s">
        <v>139</v>
      </c>
      <c r="K8" s="56"/>
    </row>
    <row r="9" spans="2:11">
      <c r="B9" s="55">
        <v>5</v>
      </c>
      <c r="C9" s="12" t="s">
        <v>36</v>
      </c>
      <c r="D9" s="12" t="s">
        <v>37</v>
      </c>
      <c r="E9" s="12" t="s">
        <v>38</v>
      </c>
      <c r="F9" s="12">
        <v>0.36</v>
      </c>
      <c r="G9" s="12">
        <v>63</v>
      </c>
      <c r="H9" s="12">
        <v>3.1</v>
      </c>
      <c r="I9" s="55">
        <f>+H9*F9</f>
        <v>1.1159999999999999</v>
      </c>
      <c r="J9" s="56" t="s">
        <v>139</v>
      </c>
      <c r="K9" s="56"/>
    </row>
    <row r="10" spans="2:11">
      <c r="B10" s="55">
        <v>6</v>
      </c>
      <c r="C10" s="12" t="s">
        <v>14</v>
      </c>
      <c r="D10" s="12" t="s">
        <v>22</v>
      </c>
      <c r="E10" s="12" t="s">
        <v>15</v>
      </c>
      <c r="F10" s="12">
        <v>0.36</v>
      </c>
      <c r="G10" s="12">
        <v>63</v>
      </c>
      <c r="H10" s="12">
        <v>3.6</v>
      </c>
      <c r="I10" s="55">
        <f>+H10*F10</f>
        <v>1.296</v>
      </c>
      <c r="J10" s="56" t="s">
        <v>139</v>
      </c>
      <c r="K10" s="56"/>
    </row>
    <row r="11" spans="2:11">
      <c r="B11" s="55">
        <v>7</v>
      </c>
      <c r="C11" s="12" t="s">
        <v>55</v>
      </c>
      <c r="D11" s="12" t="s">
        <v>56</v>
      </c>
      <c r="E11" s="12" t="s">
        <v>15</v>
      </c>
      <c r="F11" s="12">
        <v>0.36</v>
      </c>
      <c r="G11" s="12">
        <v>63</v>
      </c>
      <c r="H11" s="12">
        <v>4</v>
      </c>
      <c r="I11" s="55">
        <f>+H11*F11</f>
        <v>1.44</v>
      </c>
      <c r="J11" s="56" t="s">
        <v>139</v>
      </c>
      <c r="K11" s="56"/>
    </row>
    <row r="12" spans="2:11">
      <c r="B12" s="55">
        <v>8</v>
      </c>
      <c r="C12" s="12" t="s">
        <v>58</v>
      </c>
      <c r="D12" s="12" t="s">
        <v>59</v>
      </c>
      <c r="E12" s="12" t="s">
        <v>60</v>
      </c>
      <c r="F12" s="12">
        <v>0.36</v>
      </c>
      <c r="G12" s="12">
        <v>63</v>
      </c>
      <c r="H12" s="12">
        <v>88.8</v>
      </c>
      <c r="I12" s="55">
        <f>+H12*F12</f>
        <v>31.967999999999996</v>
      </c>
      <c r="J12" s="56" t="s">
        <v>139</v>
      </c>
      <c r="K12" s="56"/>
    </row>
    <row r="13" spans="2:11">
      <c r="B13" s="55">
        <v>9</v>
      </c>
      <c r="C13" s="12" t="s">
        <v>59</v>
      </c>
      <c r="D13" s="12" t="s">
        <v>61</v>
      </c>
      <c r="E13" s="12" t="s">
        <v>60</v>
      </c>
      <c r="F13" s="12">
        <v>0.36</v>
      </c>
      <c r="G13" s="12">
        <v>63</v>
      </c>
      <c r="H13" s="12">
        <v>50.7</v>
      </c>
      <c r="I13" s="55">
        <f>+H13*F13</f>
        <v>18.251999999999999</v>
      </c>
      <c r="J13" s="56" t="s">
        <v>139</v>
      </c>
      <c r="K13" s="56"/>
    </row>
    <row r="14" spans="2:11">
      <c r="B14" s="55">
        <v>10</v>
      </c>
      <c r="C14" s="12" t="s">
        <v>56</v>
      </c>
      <c r="D14" s="12" t="s">
        <v>62</v>
      </c>
      <c r="E14" s="12" t="s">
        <v>15</v>
      </c>
      <c r="F14" s="12">
        <v>0.36</v>
      </c>
      <c r="G14" s="12">
        <v>63</v>
      </c>
      <c r="H14" s="12">
        <v>3</v>
      </c>
      <c r="I14" s="55">
        <f>+H14*F14</f>
        <v>1.08</v>
      </c>
      <c r="J14" s="56" t="s">
        <v>139</v>
      </c>
      <c r="K14" s="56"/>
    </row>
    <row r="15" spans="2:11">
      <c r="B15" s="55">
        <v>11</v>
      </c>
      <c r="C15" s="12" t="s">
        <v>61</v>
      </c>
      <c r="D15" s="12" t="s">
        <v>63</v>
      </c>
      <c r="E15" s="12" t="s">
        <v>38</v>
      </c>
      <c r="F15" s="12">
        <v>0.36</v>
      </c>
      <c r="G15" s="12">
        <v>63</v>
      </c>
      <c r="H15" s="12">
        <v>92</v>
      </c>
      <c r="I15" s="55">
        <f>+H15*F15</f>
        <v>33.119999999999997</v>
      </c>
      <c r="J15" s="56" t="s">
        <v>139</v>
      </c>
      <c r="K15" s="56"/>
    </row>
    <row r="16" spans="2:11">
      <c r="B16" s="55">
        <v>12</v>
      </c>
      <c r="C16" s="12" t="s">
        <v>66</v>
      </c>
      <c r="D16" s="12" t="s">
        <v>67</v>
      </c>
      <c r="E16" s="12" t="s">
        <v>60</v>
      </c>
      <c r="F16" s="12">
        <v>0.36</v>
      </c>
      <c r="G16" s="12">
        <v>63</v>
      </c>
      <c r="H16" s="12">
        <v>114.6</v>
      </c>
      <c r="I16" s="55">
        <f>+H16*F16</f>
        <v>41.255999999999993</v>
      </c>
      <c r="J16" s="56" t="s">
        <v>139</v>
      </c>
      <c r="K16" s="56"/>
    </row>
    <row r="17" spans="2:11">
      <c r="B17" s="55">
        <v>13</v>
      </c>
      <c r="C17" s="12" t="s">
        <v>67</v>
      </c>
      <c r="D17" s="12" t="s">
        <v>68</v>
      </c>
      <c r="E17" s="12" t="s">
        <v>60</v>
      </c>
      <c r="F17" s="12">
        <v>0.36</v>
      </c>
      <c r="G17" s="12">
        <v>63</v>
      </c>
      <c r="H17" s="12">
        <v>21.9</v>
      </c>
      <c r="I17" s="55">
        <f>+H17*F17</f>
        <v>7.8839999999999995</v>
      </c>
      <c r="J17" s="56" t="s">
        <v>139</v>
      </c>
      <c r="K17" s="56"/>
    </row>
    <row r="18" spans="2:11">
      <c r="B18" s="55">
        <v>14</v>
      </c>
      <c r="C18" s="12" t="s">
        <v>71</v>
      </c>
      <c r="D18" s="12" t="s">
        <v>72</v>
      </c>
      <c r="E18" s="12" t="s">
        <v>15</v>
      </c>
      <c r="F18" s="12">
        <v>0.36</v>
      </c>
      <c r="G18" s="12">
        <v>63</v>
      </c>
      <c r="H18" s="12">
        <v>5</v>
      </c>
      <c r="I18" s="55">
        <f>+H18*F18</f>
        <v>1.7999999999999998</v>
      </c>
      <c r="J18" s="56" t="s">
        <v>139</v>
      </c>
      <c r="K18" s="56"/>
    </row>
    <row r="19" spans="2:11">
      <c r="B19" s="55">
        <v>15</v>
      </c>
      <c r="C19" s="12" t="s">
        <v>86</v>
      </c>
      <c r="D19" s="12" t="s">
        <v>87</v>
      </c>
      <c r="E19" s="12" t="s">
        <v>88</v>
      </c>
      <c r="F19" s="12">
        <v>0.36</v>
      </c>
      <c r="G19" s="12">
        <v>63</v>
      </c>
      <c r="H19" s="12">
        <v>2.6</v>
      </c>
      <c r="I19" s="55">
        <f>+H19*F19</f>
        <v>0.93599999999999994</v>
      </c>
      <c r="J19" s="56" t="s">
        <v>139</v>
      </c>
      <c r="K19" s="56"/>
    </row>
    <row r="20" spans="2:11">
      <c r="B20" s="55">
        <v>16</v>
      </c>
      <c r="C20" s="12" t="s">
        <v>90</v>
      </c>
      <c r="D20" s="12" t="s">
        <v>89</v>
      </c>
      <c r="E20" s="12" t="s">
        <v>35</v>
      </c>
      <c r="F20" s="12">
        <v>0.36</v>
      </c>
      <c r="G20" s="12">
        <v>63</v>
      </c>
      <c r="H20" s="12">
        <v>116.3</v>
      </c>
      <c r="I20" s="55">
        <f>+H20*F20</f>
        <v>41.867999999999995</v>
      </c>
      <c r="J20" s="56" t="s">
        <v>139</v>
      </c>
      <c r="K20" s="56"/>
    </row>
    <row r="21" spans="2:11">
      <c r="B21" s="55">
        <v>17</v>
      </c>
      <c r="C21" s="12" t="s">
        <v>98</v>
      </c>
      <c r="D21" s="12" t="s">
        <v>59</v>
      </c>
      <c r="E21" s="12" t="s">
        <v>60</v>
      </c>
      <c r="F21" s="12">
        <v>0.36</v>
      </c>
      <c r="G21" s="12">
        <v>63</v>
      </c>
      <c r="H21" s="12">
        <v>58.8</v>
      </c>
      <c r="I21" s="55">
        <f>+H21*F21</f>
        <v>21.167999999999999</v>
      </c>
      <c r="J21" s="56" t="s">
        <v>139</v>
      </c>
      <c r="K21" s="56"/>
    </row>
    <row r="22" spans="2:11">
      <c r="B22" s="55">
        <v>18</v>
      </c>
      <c r="C22" s="12" t="s">
        <v>95</v>
      </c>
      <c r="D22" s="12" t="s">
        <v>99</v>
      </c>
      <c r="E22" s="12" t="s">
        <v>60</v>
      </c>
      <c r="F22" s="12">
        <v>0.36</v>
      </c>
      <c r="G22" s="12">
        <v>63</v>
      </c>
      <c r="H22" s="12">
        <v>46.8</v>
      </c>
      <c r="I22" s="55">
        <f>+H22*F22</f>
        <v>16.847999999999999</v>
      </c>
      <c r="J22" s="56" t="s">
        <v>139</v>
      </c>
      <c r="K22" s="56"/>
    </row>
    <row r="23" spans="2:11">
      <c r="B23" s="55">
        <v>19</v>
      </c>
      <c r="C23" s="12" t="s">
        <v>95</v>
      </c>
      <c r="D23" s="12" t="s">
        <v>99</v>
      </c>
      <c r="E23" s="12" t="s">
        <v>100</v>
      </c>
      <c r="F23" s="12">
        <v>0.36</v>
      </c>
      <c r="G23" s="12">
        <v>63</v>
      </c>
      <c r="H23" s="12">
        <v>5.4</v>
      </c>
      <c r="I23" s="55">
        <f>+H23*F23</f>
        <v>1.944</v>
      </c>
      <c r="J23" s="56" t="s">
        <v>139</v>
      </c>
      <c r="K23" s="56"/>
    </row>
    <row r="24" spans="2:11">
      <c r="B24" s="55">
        <v>20</v>
      </c>
      <c r="C24" s="12" t="s">
        <v>99</v>
      </c>
      <c r="D24" s="12" t="s">
        <v>101</v>
      </c>
      <c r="E24" s="12" t="s">
        <v>60</v>
      </c>
      <c r="F24" s="12">
        <v>0.36</v>
      </c>
      <c r="G24" s="12">
        <v>63</v>
      </c>
      <c r="H24" s="12">
        <v>21.1</v>
      </c>
      <c r="I24" s="55">
        <f>+H24*F24</f>
        <v>7.5960000000000001</v>
      </c>
      <c r="J24" s="56" t="s">
        <v>139</v>
      </c>
      <c r="K24" s="56"/>
    </row>
    <row r="25" spans="2:11">
      <c r="B25" s="55">
        <v>21</v>
      </c>
      <c r="C25" s="12" t="s">
        <v>99</v>
      </c>
      <c r="D25" s="12" t="s">
        <v>102</v>
      </c>
      <c r="E25" s="12" t="s">
        <v>100</v>
      </c>
      <c r="F25" s="12">
        <v>0.36</v>
      </c>
      <c r="G25" s="12">
        <v>63</v>
      </c>
      <c r="H25" s="12">
        <v>3</v>
      </c>
      <c r="I25" s="55">
        <f>+H25*F25</f>
        <v>1.08</v>
      </c>
      <c r="J25" s="56" t="s">
        <v>139</v>
      </c>
      <c r="K25" s="56"/>
    </row>
    <row r="26" spans="2:11">
      <c r="B26" s="55">
        <v>22</v>
      </c>
      <c r="C26" s="12" t="s">
        <v>103</v>
      </c>
      <c r="D26" s="12" t="s">
        <v>104</v>
      </c>
      <c r="E26" s="12" t="s">
        <v>100</v>
      </c>
      <c r="F26" s="12">
        <v>0.36</v>
      </c>
      <c r="G26" s="12">
        <v>63</v>
      </c>
      <c r="H26" s="12">
        <v>4.0999999999999996</v>
      </c>
      <c r="I26" s="55">
        <f>+H26*F26</f>
        <v>1.4759999999999998</v>
      </c>
      <c r="J26" s="56" t="s">
        <v>139</v>
      </c>
      <c r="K26" s="56"/>
    </row>
    <row r="27" spans="2:11">
      <c r="B27" s="55">
        <v>23</v>
      </c>
      <c r="C27" s="12" t="s">
        <v>103</v>
      </c>
      <c r="D27" s="12" t="s">
        <v>104</v>
      </c>
      <c r="E27" s="12" t="s">
        <v>60</v>
      </c>
      <c r="F27" s="12">
        <v>0.36</v>
      </c>
      <c r="G27" s="12">
        <v>63</v>
      </c>
      <c r="H27" s="12">
        <v>63.4</v>
      </c>
      <c r="I27" s="55">
        <f>+H27*F27</f>
        <v>22.823999999999998</v>
      </c>
      <c r="J27" s="56" t="s">
        <v>139</v>
      </c>
      <c r="K27" s="56"/>
    </row>
    <row r="28" spans="2:11">
      <c r="B28" s="55">
        <v>24</v>
      </c>
      <c r="C28" s="12" t="s">
        <v>104</v>
      </c>
      <c r="D28" s="12" t="s">
        <v>59</v>
      </c>
      <c r="E28" s="12" t="s">
        <v>60</v>
      </c>
      <c r="F28" s="12">
        <v>0.36</v>
      </c>
      <c r="G28" s="12">
        <v>63</v>
      </c>
      <c r="H28" s="12">
        <v>75.099999999999994</v>
      </c>
      <c r="I28" s="55">
        <f>+H28*F28</f>
        <v>27.035999999999998</v>
      </c>
      <c r="J28" s="56" t="s">
        <v>139</v>
      </c>
      <c r="K28" s="56"/>
    </row>
    <row r="29" spans="2:11">
      <c r="B29" s="55">
        <v>25</v>
      </c>
      <c r="C29" s="12" t="s">
        <v>104</v>
      </c>
      <c r="D29" s="12" t="s">
        <v>93</v>
      </c>
      <c r="E29" s="12" t="s">
        <v>60</v>
      </c>
      <c r="F29" s="12">
        <v>0.36</v>
      </c>
      <c r="G29" s="12">
        <v>63</v>
      </c>
      <c r="H29" s="12">
        <v>40.200000000000003</v>
      </c>
      <c r="I29" s="55">
        <f>+H29*F29</f>
        <v>14.472000000000001</v>
      </c>
      <c r="J29" s="56" t="s">
        <v>139</v>
      </c>
      <c r="K29" s="56"/>
    </row>
    <row r="30" spans="2:11">
      <c r="B30" s="55">
        <v>26</v>
      </c>
      <c r="C30" s="12" t="s">
        <v>108</v>
      </c>
      <c r="D30" s="12" t="s">
        <v>109</v>
      </c>
      <c r="E30" s="12" t="s">
        <v>35</v>
      </c>
      <c r="F30" s="12">
        <v>0.36</v>
      </c>
      <c r="G30" s="20">
        <v>63</v>
      </c>
      <c r="H30" s="12">
        <v>50.1</v>
      </c>
      <c r="I30" s="55">
        <f>+H30*F30</f>
        <v>18.036000000000001</v>
      </c>
      <c r="J30" s="56" t="s">
        <v>139</v>
      </c>
      <c r="K30" s="56"/>
    </row>
    <row r="31" spans="2:11">
      <c r="B31" s="55">
        <v>27</v>
      </c>
      <c r="C31" s="12" t="s">
        <v>110</v>
      </c>
      <c r="D31" s="12" t="s">
        <v>111</v>
      </c>
      <c r="E31" s="12" t="s">
        <v>38</v>
      </c>
      <c r="F31" s="12">
        <v>0.36</v>
      </c>
      <c r="G31" s="20">
        <v>63</v>
      </c>
      <c r="H31" s="12">
        <v>3.2</v>
      </c>
      <c r="I31" s="55">
        <f>+H31*F31</f>
        <v>1.1519999999999999</v>
      </c>
      <c r="J31" s="56" t="s">
        <v>139</v>
      </c>
      <c r="K31" s="56"/>
    </row>
    <row r="32" spans="2:11">
      <c r="B32" s="55">
        <v>28</v>
      </c>
      <c r="C32" s="12" t="s">
        <v>47</v>
      </c>
      <c r="D32" s="12" t="s">
        <v>116</v>
      </c>
      <c r="E32" s="12" t="s">
        <v>38</v>
      </c>
      <c r="F32" s="12">
        <v>0.38</v>
      </c>
      <c r="G32" s="12">
        <v>75</v>
      </c>
      <c r="H32" s="12">
        <v>8.6</v>
      </c>
      <c r="I32" s="55">
        <f>+H32*F32</f>
        <v>3.2679999999999998</v>
      </c>
      <c r="J32" s="56" t="s">
        <v>139</v>
      </c>
      <c r="K32" s="56"/>
    </row>
    <row r="33" spans="2:11">
      <c r="B33" s="55">
        <v>29</v>
      </c>
      <c r="C33" s="12" t="s">
        <v>116</v>
      </c>
      <c r="D33" s="12" t="s">
        <v>40</v>
      </c>
      <c r="E33" s="12" t="s">
        <v>15</v>
      </c>
      <c r="F33" s="12">
        <v>0.38</v>
      </c>
      <c r="G33" s="20">
        <v>75</v>
      </c>
      <c r="H33" s="12">
        <v>4.5999999999999996</v>
      </c>
      <c r="I33" s="55">
        <f>+H33*F33</f>
        <v>1.7479999999999998</v>
      </c>
      <c r="J33" s="56" t="s">
        <v>139</v>
      </c>
      <c r="K33" s="56"/>
    </row>
    <row r="34" spans="2:11">
      <c r="B34" s="55">
        <v>30</v>
      </c>
      <c r="C34" s="12" t="s">
        <v>70</v>
      </c>
      <c r="D34" s="12" t="s">
        <v>119</v>
      </c>
      <c r="E34" s="12" t="s">
        <v>15</v>
      </c>
      <c r="F34" s="12">
        <v>0.39</v>
      </c>
      <c r="G34" s="20">
        <v>90</v>
      </c>
      <c r="H34" s="12">
        <v>6.6</v>
      </c>
      <c r="I34" s="55">
        <f>+H34*F34</f>
        <v>2.5739999999999998</v>
      </c>
      <c r="J34" s="56" t="s">
        <v>139</v>
      </c>
      <c r="K34" s="56"/>
    </row>
    <row r="35" spans="2:11">
      <c r="B35" s="55">
        <v>31</v>
      </c>
      <c r="C35" s="12" t="s">
        <v>119</v>
      </c>
      <c r="D35" s="12" t="s">
        <v>118</v>
      </c>
      <c r="E35" s="12" t="s">
        <v>15</v>
      </c>
      <c r="F35" s="12">
        <v>0.39</v>
      </c>
      <c r="G35" s="20">
        <v>90</v>
      </c>
      <c r="H35" s="12">
        <v>3</v>
      </c>
      <c r="I35" s="55">
        <f>+H35*F35</f>
        <v>1.17</v>
      </c>
      <c r="J35" s="56" t="s">
        <v>139</v>
      </c>
      <c r="K35" s="56"/>
    </row>
    <row r="36" spans="2:11">
      <c r="B36" s="55">
        <v>32</v>
      </c>
      <c r="C36" s="12" t="s">
        <v>103</v>
      </c>
      <c r="D36" s="12" t="s">
        <v>54</v>
      </c>
      <c r="E36" s="12" t="s">
        <v>100</v>
      </c>
      <c r="F36" s="12">
        <v>0.46</v>
      </c>
      <c r="G36" s="20">
        <v>160</v>
      </c>
      <c r="H36" s="12">
        <v>4.4000000000000004</v>
      </c>
      <c r="I36" s="55">
        <f>+H36*F36</f>
        <v>2.0240000000000005</v>
      </c>
      <c r="J36" s="56" t="s">
        <v>139</v>
      </c>
      <c r="K36" s="56"/>
    </row>
  </sheetData>
  <mergeCells count="34">
    <mergeCell ref="J32:K32"/>
    <mergeCell ref="J33:K33"/>
    <mergeCell ref="J34:K34"/>
    <mergeCell ref="J35:K35"/>
    <mergeCell ref="J36:K36"/>
    <mergeCell ref="J26:K26"/>
    <mergeCell ref="J27:K27"/>
    <mergeCell ref="J28:K28"/>
    <mergeCell ref="J29:K29"/>
    <mergeCell ref="J30:K30"/>
    <mergeCell ref="J31:K31"/>
    <mergeCell ref="J20:K20"/>
    <mergeCell ref="J21:K21"/>
    <mergeCell ref="J22:K22"/>
    <mergeCell ref="J23:K23"/>
    <mergeCell ref="J24:K24"/>
    <mergeCell ref="J25:K25"/>
    <mergeCell ref="J14:K14"/>
    <mergeCell ref="J15:K15"/>
    <mergeCell ref="J16:K16"/>
    <mergeCell ref="J17:K17"/>
    <mergeCell ref="J18:K18"/>
    <mergeCell ref="J19:K19"/>
    <mergeCell ref="J8:K8"/>
    <mergeCell ref="J9:K9"/>
    <mergeCell ref="J10:K10"/>
    <mergeCell ref="J11:K11"/>
    <mergeCell ref="J12:K12"/>
    <mergeCell ref="J13:K13"/>
    <mergeCell ref="B3:K3"/>
    <mergeCell ref="J4:K4"/>
    <mergeCell ref="J5:K5"/>
    <mergeCell ref="J6:K6"/>
    <mergeCell ref="J7: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PADAMPUR (2)</vt:lpstr>
      <vt:lpstr>Sheet1</vt:lpstr>
      <vt:lpstr>'PADAMPUR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2024-12-09T12:03:30Z</dcterms:modified>
</cp:coreProperties>
</file>