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CHOUMARI(MAHADEV)" sheetId="2" r:id="rId1"/>
    <sheet name="choumari restoration"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localSheetId="0" hidden="1">'CHOUMARI(MAHADEV)'!$C$4:$L$249</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 localSheetId="0">'CHOUMARI(MAHADEV)'!$C$3:$L$257</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C6" i="1" l="1"/>
  <c r="C7" i="1" s="1"/>
  <c r="C8" i="1" s="1"/>
  <c r="C9" i="1" s="1"/>
  <c r="C10" i="1" s="1"/>
  <c r="C11" i="1" s="1"/>
  <c r="C12" i="1" s="1"/>
  <c r="C13" i="1" s="1"/>
  <c r="C14" i="1" s="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56" i="1" s="1"/>
  <c r="C57" i="1" s="1"/>
  <c r="C58" i="1" s="1"/>
  <c r="C59" i="1" s="1"/>
  <c r="C5"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4" i="1"/>
  <c r="J253" i="2"/>
  <c r="G252" i="2"/>
  <c r="F252" i="2"/>
  <c r="D252" i="2"/>
  <c r="I249" i="2"/>
  <c r="I248" i="2"/>
  <c r="I247" i="2"/>
  <c r="I246" i="2"/>
  <c r="I245" i="2"/>
  <c r="I244" i="2"/>
  <c r="I243" i="2"/>
  <c r="I242" i="2"/>
  <c r="I240" i="2"/>
  <c r="I234" i="2"/>
  <c r="I233" i="2"/>
  <c r="I231" i="2"/>
  <c r="I229" i="2"/>
  <c r="I226" i="2"/>
  <c r="I224" i="2"/>
  <c r="I223" i="2"/>
  <c r="I221" i="2"/>
  <c r="I219" i="2"/>
  <c r="I217" i="2"/>
  <c r="H252" i="2" s="1"/>
  <c r="I147" i="2"/>
  <c r="I139" i="2"/>
  <c r="I84" i="2"/>
  <c r="I75" i="2"/>
  <c r="I70" i="2"/>
  <c r="I54" i="2"/>
  <c r="I48" i="2"/>
  <c r="I47" i="2"/>
  <c r="I34" i="2"/>
  <c r="I32" i="2"/>
  <c r="I30" i="2"/>
  <c r="I26" i="2"/>
  <c r="I25" i="2"/>
  <c r="I24" i="2"/>
  <c r="I22" i="2"/>
  <c r="I16" i="2"/>
  <c r="I11" i="2"/>
  <c r="C6" i="2"/>
  <c r="C7" i="2" s="1"/>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C69" i="2" s="1"/>
  <c r="C70" i="2" s="1"/>
  <c r="C71" i="2" s="1"/>
  <c r="C72" i="2" s="1"/>
  <c r="C73" i="2" s="1"/>
  <c r="C74" i="2" s="1"/>
  <c r="C75" i="2" s="1"/>
  <c r="C76" i="2" s="1"/>
  <c r="C77" i="2" s="1"/>
  <c r="C78" i="2" s="1"/>
  <c r="C79" i="2" s="1"/>
  <c r="C80" i="2" s="1"/>
  <c r="C81" i="2" s="1"/>
  <c r="C82" i="2" s="1"/>
  <c r="C83" i="2" s="1"/>
  <c r="C84" i="2" s="1"/>
  <c r="C85" i="2" s="1"/>
  <c r="C86" i="2" s="1"/>
  <c r="C87" i="2" s="1"/>
  <c r="C88" i="2" s="1"/>
  <c r="C89" i="2" s="1"/>
  <c r="C90" i="2" s="1"/>
  <c r="C91" i="2" s="1"/>
  <c r="C92" i="2" s="1"/>
  <c r="C93" i="2" s="1"/>
  <c r="C94" i="2" s="1"/>
  <c r="C95" i="2" s="1"/>
  <c r="C96" i="2" s="1"/>
  <c r="C97" i="2" s="1"/>
  <c r="C98" i="2" s="1"/>
  <c r="C99" i="2" s="1"/>
  <c r="C100" i="2" s="1"/>
  <c r="C101" i="2" s="1"/>
  <c r="C102" i="2" s="1"/>
  <c r="C103" i="2" s="1"/>
  <c r="C104" i="2" s="1"/>
  <c r="C105" i="2" s="1"/>
  <c r="C106" i="2" s="1"/>
  <c r="C107" i="2" s="1"/>
  <c r="C108" i="2" s="1"/>
  <c r="C109" i="2" s="1"/>
  <c r="C110" i="2" s="1"/>
  <c r="C111" i="2" s="1"/>
  <c r="C112" i="2" s="1"/>
  <c r="C113" i="2" s="1"/>
  <c r="C114" i="2" s="1"/>
  <c r="C115" i="2" s="1"/>
  <c r="C116" i="2" s="1"/>
  <c r="C117" i="2" s="1"/>
  <c r="C118" i="2" s="1"/>
  <c r="C119" i="2" s="1"/>
  <c r="C120" i="2" s="1"/>
  <c r="C121" i="2" s="1"/>
  <c r="C122" i="2" s="1"/>
  <c r="C123" i="2" s="1"/>
  <c r="C124" i="2" s="1"/>
  <c r="C125" i="2" s="1"/>
  <c r="C126" i="2" s="1"/>
  <c r="C127" i="2" s="1"/>
  <c r="C128" i="2" s="1"/>
  <c r="C129" i="2" s="1"/>
  <c r="C130" i="2" s="1"/>
  <c r="C131" i="2" s="1"/>
  <c r="C132" i="2" s="1"/>
  <c r="C133" i="2" s="1"/>
  <c r="C134" i="2" s="1"/>
  <c r="C135" i="2" s="1"/>
  <c r="C136" i="2" s="1"/>
  <c r="C137" i="2" s="1"/>
  <c r="C138" i="2" s="1"/>
  <c r="C139" i="2" s="1"/>
  <c r="C140" i="2" s="1"/>
  <c r="C141" i="2" s="1"/>
  <c r="C142" i="2" s="1"/>
  <c r="C143" i="2" s="1"/>
  <c r="C144" i="2" s="1"/>
  <c r="C145" i="2" s="1"/>
  <c r="C146" i="2" s="1"/>
  <c r="C147" i="2" s="1"/>
  <c r="C148" i="2" s="1"/>
  <c r="C149" i="2" s="1"/>
  <c r="C150" i="2" s="1"/>
  <c r="C151" i="2" s="1"/>
  <c r="C152" i="2" s="1"/>
  <c r="C153" i="2" s="1"/>
  <c r="C154" i="2" s="1"/>
  <c r="C155" i="2" s="1"/>
  <c r="C156" i="2" s="1"/>
  <c r="C157" i="2" s="1"/>
  <c r="C158" i="2" s="1"/>
  <c r="C159" i="2" s="1"/>
  <c r="C160" i="2" s="1"/>
  <c r="C161" i="2" s="1"/>
  <c r="C162" i="2" s="1"/>
  <c r="C163" i="2" s="1"/>
  <c r="C164" i="2" s="1"/>
  <c r="C165" i="2" s="1"/>
  <c r="C166" i="2" s="1"/>
  <c r="C167" i="2" s="1"/>
  <c r="C168" i="2" s="1"/>
  <c r="C169" i="2" s="1"/>
  <c r="C170" i="2" s="1"/>
  <c r="C171" i="2" s="1"/>
  <c r="C172" i="2" s="1"/>
  <c r="C173" i="2" s="1"/>
  <c r="C174" i="2" s="1"/>
  <c r="C175" i="2" s="1"/>
  <c r="C176" i="2" s="1"/>
  <c r="C177" i="2" s="1"/>
  <c r="C178" i="2" s="1"/>
  <c r="C179" i="2" s="1"/>
  <c r="C180" i="2" s="1"/>
  <c r="C181" i="2" s="1"/>
  <c r="C182" i="2" s="1"/>
  <c r="C183" i="2" s="1"/>
  <c r="C184" i="2" s="1"/>
  <c r="C185" i="2" s="1"/>
  <c r="C186" i="2" s="1"/>
  <c r="C187" i="2" s="1"/>
  <c r="C188" i="2" s="1"/>
  <c r="C189" i="2" s="1"/>
  <c r="C190" i="2" s="1"/>
  <c r="C191" i="2" s="1"/>
  <c r="C192" i="2" s="1"/>
  <c r="C193" i="2" s="1"/>
  <c r="C194" i="2" s="1"/>
  <c r="C195" i="2" s="1"/>
  <c r="C196" i="2" s="1"/>
  <c r="C197" i="2" s="1"/>
  <c r="C198" i="2" s="1"/>
  <c r="C199" i="2" s="1"/>
  <c r="C200" i="2" s="1"/>
  <c r="C201" i="2" s="1"/>
  <c r="C202" i="2" s="1"/>
  <c r="C203" i="2" s="1"/>
  <c r="C204" i="2" s="1"/>
  <c r="C205" i="2" s="1"/>
  <c r="C206" i="2" s="1"/>
  <c r="C207" i="2" s="1"/>
  <c r="C208" i="2" s="1"/>
  <c r="C209" i="2" s="1"/>
  <c r="C210" i="2" s="1"/>
  <c r="C211" i="2" s="1"/>
  <c r="C212" i="2" s="1"/>
  <c r="C213" i="2" s="1"/>
  <c r="C214" i="2" s="1"/>
  <c r="C215" i="2" s="1"/>
  <c r="C216" i="2" s="1"/>
  <c r="C217" i="2" s="1"/>
  <c r="C218" i="2" s="1"/>
  <c r="C219" i="2" s="1"/>
  <c r="C220" i="2" s="1"/>
  <c r="C221" i="2" s="1"/>
  <c r="C222" i="2" s="1"/>
  <c r="C223" i="2" s="1"/>
  <c r="C224" i="2" s="1"/>
  <c r="C225" i="2" s="1"/>
  <c r="C226" i="2" s="1"/>
  <c r="C227" i="2" s="1"/>
  <c r="C228" i="2" s="1"/>
  <c r="C229" i="2" s="1"/>
  <c r="C230" i="2" s="1"/>
  <c r="C231" i="2" s="1"/>
  <c r="C232" i="2" s="1"/>
  <c r="C233" i="2" s="1"/>
  <c r="C234" i="2" s="1"/>
  <c r="C235" i="2" s="1"/>
  <c r="C236" i="2" s="1"/>
  <c r="C237" i="2" s="1"/>
  <c r="C238" i="2" s="1"/>
  <c r="C239" i="2" s="1"/>
  <c r="C240" i="2" s="1"/>
  <c r="C241" i="2" s="1"/>
  <c r="C242" i="2" s="1"/>
  <c r="C243" i="2" s="1"/>
  <c r="C244" i="2" s="1"/>
  <c r="C245" i="2" s="1"/>
  <c r="C246" i="2" s="1"/>
  <c r="C247" i="2" s="1"/>
  <c r="C248" i="2" s="1"/>
  <c r="C249" i="2" s="1"/>
  <c r="J5" i="2"/>
  <c r="J6" i="2" s="1"/>
  <c r="J7" i="2" s="1"/>
  <c r="J8" i="2" s="1"/>
  <c r="J9" i="2" s="1"/>
  <c r="J10" i="2" s="1"/>
  <c r="J11" i="2" s="1"/>
  <c r="J12" i="2" s="1"/>
  <c r="J13" i="2" s="1"/>
  <c r="J14" i="2" s="1"/>
  <c r="J15" i="2" s="1"/>
  <c r="J16" i="2" s="1"/>
  <c r="J17" i="2" s="1"/>
  <c r="J18" i="2" s="1"/>
  <c r="J19" i="2" s="1"/>
  <c r="J20" i="2" s="1"/>
  <c r="J21" i="2" s="1"/>
  <c r="J22" i="2" s="1"/>
  <c r="J23" i="2" s="1"/>
  <c r="J24" i="2" s="1"/>
  <c r="J25" i="2" s="1"/>
  <c r="J26" i="2" s="1"/>
  <c r="J27" i="2" s="1"/>
  <c r="J28" i="2" s="1"/>
  <c r="J29" i="2" s="1"/>
  <c r="J30" i="2" s="1"/>
  <c r="J31" i="2" s="1"/>
  <c r="J32" i="2" s="1"/>
  <c r="J33" i="2" s="1"/>
  <c r="J34" i="2" s="1"/>
  <c r="J35" i="2" s="1"/>
  <c r="J36" i="2" s="1"/>
  <c r="J37" i="2" s="1"/>
  <c r="J38" i="2" s="1"/>
  <c r="J39" i="2" s="1"/>
  <c r="J40" i="2" s="1"/>
  <c r="J41" i="2" s="1"/>
  <c r="J42" i="2" s="1"/>
  <c r="J43" i="2" s="1"/>
  <c r="J44" i="2" s="1"/>
  <c r="J45" i="2" s="1"/>
  <c r="J46" i="2" s="1"/>
  <c r="J47" i="2" s="1"/>
  <c r="J48" i="2" s="1"/>
  <c r="J49" i="2" s="1"/>
  <c r="J50" i="2" s="1"/>
  <c r="J51" i="2" s="1"/>
  <c r="J52" i="2" s="1"/>
  <c r="J53" i="2" s="1"/>
  <c r="J54" i="2" s="1"/>
  <c r="J55" i="2" s="1"/>
  <c r="J56" i="2" s="1"/>
  <c r="J57" i="2" s="1"/>
  <c r="J58" i="2" s="1"/>
  <c r="J59" i="2" s="1"/>
  <c r="J60" i="2" s="1"/>
  <c r="J61" i="2" s="1"/>
  <c r="J62" i="2" s="1"/>
  <c r="J63" i="2" s="1"/>
  <c r="J64" i="2" s="1"/>
  <c r="J65" i="2" s="1"/>
  <c r="J66" i="2" s="1"/>
  <c r="J67" i="2" s="1"/>
  <c r="J68" i="2" s="1"/>
  <c r="J69" i="2" s="1"/>
  <c r="J70" i="2" s="1"/>
  <c r="J71" i="2" s="1"/>
  <c r="J72" i="2" s="1"/>
  <c r="J73" i="2" s="1"/>
  <c r="J74" i="2" s="1"/>
  <c r="J75" i="2" s="1"/>
  <c r="J76" i="2" s="1"/>
  <c r="J77" i="2" s="1"/>
  <c r="J78" i="2" s="1"/>
  <c r="J79" i="2" s="1"/>
  <c r="J80" i="2" s="1"/>
  <c r="J81" i="2" s="1"/>
  <c r="J82" i="2" s="1"/>
  <c r="J83" i="2" s="1"/>
  <c r="J84" i="2" s="1"/>
  <c r="J85" i="2" s="1"/>
  <c r="J86" i="2" s="1"/>
  <c r="J87" i="2" s="1"/>
  <c r="J88" i="2" s="1"/>
  <c r="J89" i="2" s="1"/>
  <c r="J90" i="2" s="1"/>
  <c r="J91" i="2" s="1"/>
  <c r="J92" i="2" s="1"/>
  <c r="J93" i="2" s="1"/>
  <c r="J94" i="2" s="1"/>
  <c r="J95" i="2" s="1"/>
  <c r="J96" i="2" s="1"/>
  <c r="J97" i="2" s="1"/>
  <c r="J98" i="2" s="1"/>
  <c r="J99" i="2" s="1"/>
  <c r="J100" i="2" s="1"/>
  <c r="J101" i="2" s="1"/>
  <c r="J102" i="2" s="1"/>
  <c r="J103" i="2" s="1"/>
  <c r="J104" i="2" s="1"/>
  <c r="J105" i="2" s="1"/>
  <c r="J106" i="2" s="1"/>
  <c r="J107" i="2" s="1"/>
  <c r="J108" i="2" s="1"/>
  <c r="J109" i="2" s="1"/>
  <c r="J110" i="2" s="1"/>
  <c r="J111" i="2" s="1"/>
  <c r="J112" i="2" s="1"/>
  <c r="J113" i="2" s="1"/>
  <c r="J114" i="2" s="1"/>
  <c r="J115" i="2" s="1"/>
  <c r="J116" i="2" s="1"/>
  <c r="J117" i="2" s="1"/>
  <c r="J118" i="2" s="1"/>
  <c r="J119" i="2" s="1"/>
  <c r="J120" i="2" s="1"/>
  <c r="J121" i="2" s="1"/>
  <c r="J122" i="2" s="1"/>
  <c r="J123" i="2" s="1"/>
  <c r="J124" i="2" s="1"/>
  <c r="J125" i="2" s="1"/>
  <c r="J126" i="2" s="1"/>
  <c r="J127" i="2" s="1"/>
  <c r="J128" i="2" s="1"/>
  <c r="J129" i="2" s="1"/>
  <c r="J130" i="2" s="1"/>
  <c r="J131" i="2" s="1"/>
  <c r="J132" i="2" s="1"/>
  <c r="J133" i="2" s="1"/>
  <c r="J134" i="2" s="1"/>
  <c r="J135" i="2" s="1"/>
  <c r="J136" i="2" s="1"/>
  <c r="J137" i="2" s="1"/>
  <c r="J138" i="2" s="1"/>
  <c r="J139" i="2" s="1"/>
  <c r="J140" i="2" s="1"/>
  <c r="J141" i="2" s="1"/>
  <c r="J142" i="2" s="1"/>
  <c r="J143" i="2" s="1"/>
  <c r="J144" i="2" s="1"/>
  <c r="J145" i="2" s="1"/>
  <c r="J146" i="2" s="1"/>
  <c r="J147" i="2" s="1"/>
  <c r="J148" i="2" s="1"/>
  <c r="J149" i="2" s="1"/>
  <c r="J150" i="2" s="1"/>
  <c r="J151" i="2" s="1"/>
  <c r="J152" i="2" s="1"/>
  <c r="J153" i="2" s="1"/>
  <c r="J154" i="2" s="1"/>
  <c r="J155" i="2" s="1"/>
  <c r="J156" i="2" s="1"/>
  <c r="J157" i="2" s="1"/>
  <c r="J158" i="2" s="1"/>
  <c r="J159" i="2" s="1"/>
  <c r="J160" i="2" s="1"/>
  <c r="J161" i="2" s="1"/>
  <c r="J162" i="2" s="1"/>
  <c r="J163" i="2" s="1"/>
  <c r="J164" i="2" s="1"/>
  <c r="J165" i="2" s="1"/>
  <c r="J166" i="2" s="1"/>
  <c r="J167" i="2" s="1"/>
  <c r="J168" i="2" s="1"/>
  <c r="J169" i="2" s="1"/>
  <c r="J170" i="2" s="1"/>
  <c r="J171" i="2" s="1"/>
  <c r="J172" i="2" s="1"/>
  <c r="J173" i="2" s="1"/>
  <c r="J174" i="2" s="1"/>
  <c r="J175" i="2" s="1"/>
  <c r="J176" i="2" s="1"/>
  <c r="J177" i="2" s="1"/>
  <c r="J178" i="2" s="1"/>
  <c r="J179" i="2" s="1"/>
  <c r="J180" i="2" s="1"/>
  <c r="J181" i="2" s="1"/>
  <c r="J182" i="2" s="1"/>
  <c r="J183" i="2" s="1"/>
  <c r="J184" i="2" s="1"/>
  <c r="J185" i="2" s="1"/>
  <c r="J186" i="2" s="1"/>
  <c r="J187" i="2" s="1"/>
  <c r="J188" i="2" s="1"/>
  <c r="J189" i="2" s="1"/>
  <c r="J190" i="2" s="1"/>
  <c r="J191" i="2" s="1"/>
  <c r="J192" i="2" s="1"/>
  <c r="J193" i="2" s="1"/>
  <c r="J194" i="2" s="1"/>
  <c r="J195" i="2" s="1"/>
  <c r="J196" i="2" s="1"/>
  <c r="J197" i="2" s="1"/>
  <c r="J198" i="2" s="1"/>
  <c r="J199" i="2" s="1"/>
  <c r="J200" i="2" s="1"/>
  <c r="J201" i="2" s="1"/>
  <c r="J202" i="2" s="1"/>
  <c r="J203" i="2" s="1"/>
  <c r="J204" i="2" s="1"/>
  <c r="J205" i="2" s="1"/>
  <c r="J206" i="2" s="1"/>
  <c r="J207" i="2" s="1"/>
  <c r="J208" i="2" s="1"/>
  <c r="J209" i="2" s="1"/>
  <c r="J210" i="2" s="1"/>
  <c r="J211" i="2" s="1"/>
  <c r="J212" i="2" s="1"/>
  <c r="J213" i="2" s="1"/>
  <c r="J214" i="2" s="1"/>
  <c r="J215" i="2" s="1"/>
  <c r="J216" i="2" s="1"/>
  <c r="J217" i="2" s="1"/>
  <c r="J218" i="2" s="1"/>
  <c r="J219" i="2" s="1"/>
  <c r="J220" i="2" s="1"/>
  <c r="J221" i="2" s="1"/>
  <c r="J222" i="2" s="1"/>
  <c r="J223" i="2" s="1"/>
  <c r="J224" i="2" s="1"/>
  <c r="J225" i="2" s="1"/>
  <c r="J226" i="2" s="1"/>
  <c r="J227" i="2" s="1"/>
  <c r="J228" i="2" s="1"/>
  <c r="J229" i="2" s="1"/>
  <c r="J230" i="2" s="1"/>
  <c r="J231" i="2" s="1"/>
  <c r="J232" i="2" s="1"/>
  <c r="J233" i="2" s="1"/>
  <c r="J234" i="2" s="1"/>
  <c r="J235" i="2" s="1"/>
  <c r="J236" i="2" s="1"/>
  <c r="J237" i="2" s="1"/>
  <c r="J238" i="2" s="1"/>
  <c r="J239" i="2" s="1"/>
  <c r="J240" i="2" s="1"/>
  <c r="J241" i="2" s="1"/>
  <c r="J242" i="2" s="1"/>
  <c r="J243" i="2" s="1"/>
  <c r="J244" i="2" s="1"/>
  <c r="J245" i="2" s="1"/>
  <c r="J246" i="2" s="1"/>
  <c r="J247" i="2" s="1"/>
  <c r="J248" i="2" s="1"/>
  <c r="J249" i="2" s="1"/>
  <c r="I252" i="2" l="1"/>
  <c r="J252" i="2" s="1"/>
</calcChain>
</file>

<file path=xl/sharedStrings.xml><?xml version="1.0" encoding="utf-8"?>
<sst xmlns="http://schemas.openxmlformats.org/spreadsheetml/2006/main" count="813" uniqueCount="197">
  <si>
    <t xml:space="preserve">CHOUMARI (JMR) BLOCK-MANGRAURA </t>
  </si>
  <si>
    <t>s.no</t>
  </si>
  <si>
    <t>Start Node</t>
  </si>
  <si>
    <t>End Node</t>
  </si>
  <si>
    <t>Type of Road</t>
  </si>
  <si>
    <t>WIDTH OF EXCAVATION</t>
  </si>
  <si>
    <t>Dia of pipe(MM)</t>
  </si>
  <si>
    <t>Pipe Length (M)</t>
  </si>
  <si>
    <t>CUMMULATIVE</t>
  </si>
  <si>
    <t>Depth(M)</t>
  </si>
  <si>
    <t>REMARK</t>
  </si>
  <si>
    <t>J142</t>
  </si>
  <si>
    <t>J155</t>
  </si>
  <si>
    <t>J154</t>
  </si>
  <si>
    <t>J183</t>
  </si>
  <si>
    <t>J183A</t>
  </si>
  <si>
    <t>B.T ROAD</t>
  </si>
  <si>
    <t>J183B</t>
  </si>
  <si>
    <t>J184</t>
  </si>
  <si>
    <t>J184A</t>
  </si>
  <si>
    <t>J71</t>
  </si>
  <si>
    <t>J78</t>
  </si>
  <si>
    <t>BRICK ROAD</t>
  </si>
  <si>
    <t xml:space="preserve">J32 </t>
  </si>
  <si>
    <t>J31A</t>
  </si>
  <si>
    <t>J184B</t>
  </si>
  <si>
    <t>J208</t>
  </si>
  <si>
    <t>J198</t>
  </si>
  <si>
    <t>J201</t>
  </si>
  <si>
    <t>J202</t>
  </si>
  <si>
    <t>J201A</t>
  </si>
  <si>
    <t>J201B</t>
  </si>
  <si>
    <t>J201C</t>
  </si>
  <si>
    <t>J196</t>
  </si>
  <si>
    <t>J197</t>
  </si>
  <si>
    <t>J194</t>
  </si>
  <si>
    <t>J195</t>
  </si>
  <si>
    <t>J189</t>
  </si>
  <si>
    <t>J190</t>
  </si>
  <si>
    <t>J188</t>
  </si>
  <si>
    <t>J186</t>
  </si>
  <si>
    <t>J187</t>
  </si>
  <si>
    <t>J186A</t>
  </si>
  <si>
    <t>J186B</t>
  </si>
  <si>
    <t>J186C</t>
  </si>
  <si>
    <t>J186D</t>
  </si>
  <si>
    <t>J186E</t>
  </si>
  <si>
    <t>J186F</t>
  </si>
  <si>
    <t>J150</t>
  </si>
  <si>
    <t>J151</t>
  </si>
  <si>
    <t>J150A</t>
  </si>
  <si>
    <t>J149</t>
  </si>
  <si>
    <t>J138</t>
  </si>
  <si>
    <t>J185</t>
  </si>
  <si>
    <t>J185A</t>
  </si>
  <si>
    <t>J185B</t>
  </si>
  <si>
    <t>J192</t>
  </si>
  <si>
    <t>J130</t>
  </si>
  <si>
    <t>J129</t>
  </si>
  <si>
    <t>J122</t>
  </si>
  <si>
    <t>J121</t>
  </si>
  <si>
    <t>J115</t>
  </si>
  <si>
    <t>J116</t>
  </si>
  <si>
    <t>J136</t>
  </si>
  <si>
    <t>J137</t>
  </si>
  <si>
    <t>J139</t>
  </si>
  <si>
    <t>J107</t>
  </si>
  <si>
    <t>J108</t>
  </si>
  <si>
    <t>J94</t>
  </si>
  <si>
    <t>J95</t>
  </si>
  <si>
    <t>J39</t>
  </si>
  <si>
    <t>J40</t>
  </si>
  <si>
    <t>J3</t>
  </si>
  <si>
    <t>J4</t>
  </si>
  <si>
    <t>J48</t>
  </si>
  <si>
    <t>J63</t>
  </si>
  <si>
    <t>J66</t>
  </si>
  <si>
    <t>J64</t>
  </si>
  <si>
    <t>J74</t>
  </si>
  <si>
    <t>J76</t>
  </si>
  <si>
    <t>J73</t>
  </si>
  <si>
    <t>J72</t>
  </si>
  <si>
    <t>J59</t>
  </si>
  <si>
    <t>J60</t>
  </si>
  <si>
    <t>J57</t>
  </si>
  <si>
    <t>J58</t>
  </si>
  <si>
    <t>J57A</t>
  </si>
  <si>
    <t>J55</t>
  </si>
  <si>
    <t>J36</t>
  </si>
  <si>
    <t>J26</t>
  </si>
  <si>
    <t>J45</t>
  </si>
  <si>
    <t>J46</t>
  </si>
  <si>
    <t>J81</t>
  </si>
  <si>
    <t>J82</t>
  </si>
  <si>
    <t>J85</t>
  </si>
  <si>
    <t>J83</t>
  </si>
  <si>
    <t>J86</t>
  </si>
  <si>
    <t>J88</t>
  </si>
  <si>
    <t>J84</t>
  </si>
  <si>
    <t>J79</t>
  </si>
  <si>
    <t>J49</t>
  </si>
  <si>
    <t>J18</t>
  </si>
  <si>
    <t>J19</t>
  </si>
  <si>
    <t>J32A</t>
  </si>
  <si>
    <t>J23</t>
  </si>
  <si>
    <t>J21</t>
  </si>
  <si>
    <t>J22</t>
  </si>
  <si>
    <t>J21A</t>
  </si>
  <si>
    <t>J31</t>
  </si>
  <si>
    <t>J56</t>
  </si>
  <si>
    <t>J181</t>
  </si>
  <si>
    <t>J178</t>
  </si>
  <si>
    <t>J180</t>
  </si>
  <si>
    <t>J179</t>
  </si>
  <si>
    <t>J156</t>
  </si>
  <si>
    <t>J160</t>
  </si>
  <si>
    <t>J159</t>
  </si>
  <si>
    <t>J161</t>
  </si>
  <si>
    <t>J162</t>
  </si>
  <si>
    <t>J163</t>
  </si>
  <si>
    <t>J164</t>
  </si>
  <si>
    <t>J167</t>
  </si>
  <si>
    <t>J156A</t>
  </si>
  <si>
    <t>J156B</t>
  </si>
  <si>
    <t>INTERLOCKING</t>
  </si>
  <si>
    <t>J175</t>
  </si>
  <si>
    <t>J177</t>
  </si>
  <si>
    <t>CULVERT</t>
  </si>
  <si>
    <t>J176</t>
  </si>
  <si>
    <t>J93</t>
  </si>
  <si>
    <t>J99</t>
  </si>
  <si>
    <t>J100</t>
  </si>
  <si>
    <t>J127</t>
  </si>
  <si>
    <t>J140</t>
  </si>
  <si>
    <t>J141</t>
  </si>
  <si>
    <t>J3A</t>
  </si>
  <si>
    <t>J3B</t>
  </si>
  <si>
    <t>J5</t>
  </si>
  <si>
    <t>J11</t>
  </si>
  <si>
    <t>J38</t>
  </si>
  <si>
    <t>J47</t>
  </si>
  <si>
    <t>J52</t>
  </si>
  <si>
    <t>J53</t>
  </si>
  <si>
    <t>J175A</t>
  </si>
  <si>
    <t>J175B</t>
  </si>
  <si>
    <t>J105</t>
  </si>
  <si>
    <t>J106</t>
  </si>
  <si>
    <t>J126</t>
  </si>
  <si>
    <t>J125</t>
  </si>
  <si>
    <t>J132A</t>
  </si>
  <si>
    <t>J132B</t>
  </si>
  <si>
    <t>J132C</t>
  </si>
  <si>
    <t>J132E</t>
  </si>
  <si>
    <t>J132D</t>
  </si>
  <si>
    <t>J132F</t>
  </si>
  <si>
    <t>J132G</t>
  </si>
  <si>
    <t>J143</t>
  </si>
  <si>
    <t>J147</t>
  </si>
  <si>
    <t>J128</t>
  </si>
  <si>
    <t>J131</t>
  </si>
  <si>
    <t>J135</t>
  </si>
  <si>
    <t>J132</t>
  </si>
  <si>
    <t>J123</t>
  </si>
  <si>
    <t>J124</t>
  </si>
  <si>
    <t>J119</t>
  </si>
  <si>
    <t>J120</t>
  </si>
  <si>
    <t>J118</t>
  </si>
  <si>
    <t>J114</t>
  </si>
  <si>
    <t>J112</t>
  </si>
  <si>
    <t>J111</t>
  </si>
  <si>
    <t>J104</t>
  </si>
  <si>
    <t>J113</t>
  </si>
  <si>
    <t>J14</t>
  </si>
  <si>
    <t>J24</t>
  </si>
  <si>
    <t>J80</t>
  </si>
  <si>
    <t>J103</t>
  </si>
  <si>
    <t>J14A</t>
  </si>
  <si>
    <t>J14B</t>
  </si>
  <si>
    <t>J2</t>
  </si>
  <si>
    <t>J10</t>
  </si>
  <si>
    <t>J12</t>
  </si>
  <si>
    <t>J101</t>
  </si>
  <si>
    <t>J98</t>
  </si>
  <si>
    <t>J96</t>
  </si>
  <si>
    <t>J91</t>
  </si>
  <si>
    <t>J1</t>
  </si>
  <si>
    <t>J13</t>
  </si>
  <si>
    <t>J9</t>
  </si>
  <si>
    <t>POWER MECH PROJECT LIMITED -BRCPCL(JV).</t>
  </si>
  <si>
    <t>MEDHAJ CONSULTANCY (THIRD PARTY INS.)</t>
  </si>
  <si>
    <t>UTTAR PRADESH JAL NIGAM(RURAL)-CLIENT.</t>
  </si>
  <si>
    <t xml:space="preserve">DESIGNATION </t>
  </si>
  <si>
    <t>NAME</t>
  </si>
  <si>
    <t>SIGN.with date</t>
  </si>
  <si>
    <t>SQUAREMETER</t>
  </si>
  <si>
    <t>DONE</t>
  </si>
  <si>
    <t xml:space="preserve">CHOUMARI (ROAD RESTORATION JMR) BLOCK-MANGRAURA </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</si>
</sst>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Calibri"/>
      <family val="2"/>
      <scheme val="minor"/>
    </font>
    <font>
      <b/>
      <sz val="11"/>
      <color theme="1"/>
      <name val="Calibri"/>
      <family val="2"/>
      <scheme val="minor"/>
    </font>
    <font>
      <sz val="11"/>
      <color theme="1"/>
      <name val="Calibri"/>
      <charset val="134"/>
      <scheme val="minor"/>
    </font>
    <font>
      <b/>
      <sz val="14"/>
      <color theme="1"/>
      <name val="Calibri"/>
      <family val="2"/>
      <scheme val="minor"/>
    </font>
    <font>
      <b/>
      <sz val="12"/>
      <color theme="1"/>
      <name val="Cambria"/>
      <family val="1"/>
      <scheme val="major"/>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 fillId="0" borderId="0"/>
  </cellStyleXfs>
  <cellXfs count="27">
    <xf numFmtId="0" fontId="0" fillId="0" borderId="0" xfId="0"/>
    <xf numFmtId="0" fontId="3" fillId="0" borderId="1" xfId="1" applyFont="1" applyBorder="1" applyAlignment="1">
      <alignment horizontal="center"/>
    </xf>
    <xf numFmtId="0" fontId="2" fillId="0" borderId="0" xfId="1"/>
    <xf numFmtId="0" fontId="3" fillId="0" borderId="1" xfId="1" applyFont="1" applyBorder="1" applyAlignment="1">
      <alignment horizontal="center" vertical="center"/>
    </xf>
    <xf numFmtId="0" fontId="3" fillId="0" borderId="1" xfId="1" applyFont="1" applyBorder="1" applyAlignment="1">
      <alignment horizontal="center" vertical="center" wrapText="1"/>
    </xf>
    <xf numFmtId="0" fontId="4" fillId="0" borderId="1" xfId="1" applyFont="1" applyBorder="1" applyAlignment="1">
      <alignment horizontal="center" vertical="center" wrapText="1"/>
    </xf>
    <xf numFmtId="0" fontId="3" fillId="2" borderId="1" xfId="1" applyFont="1" applyFill="1" applyBorder="1" applyAlignment="1">
      <alignment horizontal="center" vertical="center" wrapText="1"/>
    </xf>
    <xf numFmtId="0" fontId="2" fillId="2" borderId="1" xfId="1" applyFill="1" applyBorder="1" applyAlignment="1">
      <alignment horizontal="center"/>
    </xf>
    <xf numFmtId="0" fontId="2" fillId="0" borderId="1" xfId="1" applyBorder="1" applyAlignment="1">
      <alignment horizontal="center"/>
    </xf>
    <xf numFmtId="0" fontId="2" fillId="0" borderId="1" xfId="1" applyBorder="1"/>
    <xf numFmtId="0" fontId="2" fillId="0" borderId="2" xfId="1" applyBorder="1" applyAlignment="1">
      <alignment horizontal="center"/>
    </xf>
    <xf numFmtId="0" fontId="2" fillId="2" borderId="1" xfId="1" applyFill="1" applyBorder="1"/>
    <xf numFmtId="0" fontId="2" fillId="0" borderId="1" xfId="1" applyFont="1" applyBorder="1" applyAlignment="1">
      <alignment horizontal="center"/>
    </xf>
    <xf numFmtId="0" fontId="2" fillId="0" borderId="2" xfId="1" applyBorder="1"/>
    <xf numFmtId="0" fontId="1" fillId="0" borderId="1" xfId="1" applyFont="1" applyBorder="1" applyAlignment="1">
      <alignment horizontal="center"/>
    </xf>
    <xf numFmtId="0" fontId="5" fillId="0" borderId="1" xfId="1" applyFont="1" applyBorder="1" applyAlignment="1">
      <alignment horizontal="left"/>
    </xf>
    <xf numFmtId="0" fontId="2" fillId="0" borderId="1" xfId="1" applyBorder="1" applyAlignment="1">
      <alignment horizontal="left"/>
    </xf>
    <xf numFmtId="0" fontId="2" fillId="0" borderId="1" xfId="1" applyBorder="1" applyAlignment="1">
      <alignment horizontal="center"/>
    </xf>
    <xf numFmtId="0" fontId="5" fillId="0" borderId="1" xfId="1" applyFont="1" applyBorder="1"/>
    <xf numFmtId="0" fontId="2" fillId="0" borderId="3" xfId="1" applyBorder="1"/>
    <xf numFmtId="0" fontId="2" fillId="0" borderId="4" xfId="1" applyBorder="1"/>
    <xf numFmtId="0" fontId="5" fillId="0" borderId="2" xfId="1" applyFont="1" applyBorder="1" applyAlignment="1">
      <alignment wrapText="1"/>
    </xf>
    <xf numFmtId="0" fontId="5" fillId="0" borderId="3" xfId="1" applyFont="1" applyBorder="1" applyAlignment="1">
      <alignment wrapText="1"/>
    </xf>
    <xf numFmtId="0" fontId="5" fillId="0" borderId="4" xfId="1" applyFont="1" applyBorder="1" applyAlignment="1">
      <alignment wrapText="1"/>
    </xf>
    <xf numFmtId="0" fontId="1" fillId="0" borderId="0" xfId="1" applyFont="1"/>
    <xf numFmtId="0" fontId="1" fillId="2" borderId="0" xfId="1" applyFont="1" applyFill="1"/>
    <xf numFmtId="0" fontId="0" fillId="0" borderId="1" xfId="0" applyBorder="1" applyAlignment="1">
      <alignment horizontal="center"/>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MANGRAURA%20(JMR)%20(10)%20(1)%20(2)%20(1)%20(1)%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yagarh jagannath"/>
      <sheetName val="utras 2"/>
      <sheetName val="UTRAS"/>
      <sheetName val="brahapur"/>
      <sheetName val="brahapur 2"/>
      <sheetName val="aurangabad"/>
      <sheetName val="aurangabad 2"/>
      <sheetName val="bhausiya"/>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sakra 2"/>
      <sheetName val="HARDOI"/>
      <sheetName val="gehrauli"/>
      <sheetName val="SESHPUR ADHARGANJ"/>
      <sheetName val="seshpur adharganj 2"/>
      <sheetName val="Attarsand AK"/>
      <sheetName val="ATTARASAND AGS"/>
      <sheetName val="ATTARASAND KHAYATHI"/>
      <sheetName val="ATTARASAND PR"/>
      <sheetName val="MANGRAURA"/>
      <sheetName val="SARAI JAMMUVARI"/>
      <sheetName val="PURBHIKA AND RAIGARH"/>
      <sheetName val="Sheet1"/>
      <sheetName val="Barasarai"/>
      <sheetName val=" barasarai 2"/>
      <sheetName val="malaak"/>
      <sheetName val="shivapur khurd"/>
      <sheetName val="sarsidhi"/>
      <sheetName val="amuwahi1"/>
      <sheetName val="amuwahi"/>
      <sheetName val="hasthara"/>
      <sheetName val="hasthara 2"/>
      <sheetName val="MADHURA RANI GANJ"/>
      <sheetName val="madhra rani (ags)"/>
      <sheetName val="madhura rani ganj ags2"/>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C3:L269"/>
  <sheetViews>
    <sheetView workbookViewId="0">
      <selection activeCell="C3" sqref="C3:L4"/>
    </sheetView>
  </sheetViews>
  <sheetFormatPr defaultColWidth="9" defaultRowHeight="15"/>
  <cols>
    <col min="1" max="2" width="9" style="2"/>
    <col min="3" max="3" width="12" style="2" customWidth="1"/>
    <col min="4" max="4" width="13.7109375" style="2" customWidth="1"/>
    <col min="5" max="5" width="12.140625" style="2" customWidth="1"/>
    <col min="6" max="6" width="15" style="2" customWidth="1"/>
    <col min="7" max="7" width="15.28515625" style="2" customWidth="1"/>
    <col min="8" max="8" width="15.42578125" style="2" customWidth="1"/>
    <col min="9" max="9" width="14.28515625" style="2" customWidth="1"/>
    <col min="10" max="10" width="15.140625" style="2" customWidth="1"/>
    <col min="11" max="11" width="13.7109375" style="2" customWidth="1"/>
    <col min="12" max="12" width="16.140625" style="2" customWidth="1"/>
    <col min="13" max="16384" width="9" style="2"/>
  </cols>
  <sheetData>
    <row r="3" spans="3:12" ht="18.75">
      <c r="C3" s="1" t="s">
        <v>0</v>
      </c>
      <c r="D3" s="1"/>
      <c r="E3" s="1"/>
      <c r="F3" s="1"/>
      <c r="G3" s="1"/>
      <c r="H3" s="1"/>
      <c r="I3" s="1"/>
      <c r="J3" s="1"/>
      <c r="K3" s="1"/>
      <c r="L3" s="1"/>
    </row>
    <row r="4" spans="3:12" ht="37.5">
      <c r="C4" s="3" t="s">
        <v>1</v>
      </c>
      <c r="D4" s="3" t="s">
        <v>2</v>
      </c>
      <c r="E4" s="3" t="s">
        <v>3</v>
      </c>
      <c r="F4" s="4" t="s">
        <v>4</v>
      </c>
      <c r="G4" s="5" t="s">
        <v>5</v>
      </c>
      <c r="H4" s="4" t="s">
        <v>6</v>
      </c>
      <c r="I4" s="6" t="s">
        <v>7</v>
      </c>
      <c r="J4" s="4" t="s">
        <v>8</v>
      </c>
      <c r="K4" s="4" t="s">
        <v>9</v>
      </c>
      <c r="L4" s="4" t="s">
        <v>10</v>
      </c>
    </row>
    <row r="5" spans="3:12" hidden="1">
      <c r="C5" s="7">
        <v>1</v>
      </c>
      <c r="D5" s="8" t="s">
        <v>11</v>
      </c>
      <c r="E5" s="8" t="s">
        <v>12</v>
      </c>
      <c r="F5" s="8"/>
      <c r="G5" s="8"/>
      <c r="H5" s="8">
        <v>63</v>
      </c>
      <c r="I5" s="7">
        <v>133.6</v>
      </c>
      <c r="J5" s="8">
        <f>+I5</f>
        <v>133.6</v>
      </c>
      <c r="K5" s="8">
        <v>1.06</v>
      </c>
      <c r="L5" s="8"/>
    </row>
    <row r="6" spans="3:12" hidden="1">
      <c r="C6" s="7">
        <f>1+C5</f>
        <v>2</v>
      </c>
      <c r="D6" s="8" t="s">
        <v>12</v>
      </c>
      <c r="E6" s="8" t="s">
        <v>13</v>
      </c>
      <c r="F6" s="8"/>
      <c r="G6" s="8"/>
      <c r="H6" s="8">
        <v>63</v>
      </c>
      <c r="I6" s="7">
        <v>75.900000000000006</v>
      </c>
      <c r="J6" s="8">
        <f>+J5+I6</f>
        <v>209.5</v>
      </c>
      <c r="K6" s="8">
        <v>1.06</v>
      </c>
      <c r="L6" s="8"/>
    </row>
    <row r="7" spans="3:12" hidden="1">
      <c r="C7" s="7">
        <f t="shared" ref="C7:C70" si="0">1+C6</f>
        <v>3</v>
      </c>
      <c r="D7" s="8" t="s">
        <v>13</v>
      </c>
      <c r="E7" s="8" t="s">
        <v>14</v>
      </c>
      <c r="F7" s="8"/>
      <c r="G7" s="8"/>
      <c r="H7" s="8">
        <v>63</v>
      </c>
      <c r="I7" s="7">
        <v>274.3</v>
      </c>
      <c r="J7" s="8">
        <f t="shared" ref="J7:J70" si="1">+J6+I7</f>
        <v>483.8</v>
      </c>
      <c r="K7" s="8">
        <v>1.06</v>
      </c>
      <c r="L7" s="8"/>
    </row>
    <row r="8" spans="3:12">
      <c r="C8" s="7">
        <f t="shared" si="0"/>
        <v>4</v>
      </c>
      <c r="D8" s="8" t="s">
        <v>14</v>
      </c>
      <c r="E8" s="8" t="s">
        <v>15</v>
      </c>
      <c r="F8" s="8" t="s">
        <v>16</v>
      </c>
      <c r="G8" s="8">
        <v>0.36</v>
      </c>
      <c r="H8" s="8">
        <v>63</v>
      </c>
      <c r="I8" s="7">
        <v>3</v>
      </c>
      <c r="J8" s="8">
        <f t="shared" si="1"/>
        <v>486.8</v>
      </c>
      <c r="K8" s="8">
        <v>1.06</v>
      </c>
      <c r="L8" s="8"/>
    </row>
    <row r="9" spans="3:12" hidden="1">
      <c r="C9" s="7">
        <f t="shared" si="0"/>
        <v>5</v>
      </c>
      <c r="D9" s="8" t="s">
        <v>14</v>
      </c>
      <c r="E9" s="8" t="s">
        <v>15</v>
      </c>
      <c r="F9" s="8"/>
      <c r="G9" s="8"/>
      <c r="H9" s="8">
        <v>63</v>
      </c>
      <c r="I9" s="7">
        <v>66.2</v>
      </c>
      <c r="J9" s="8">
        <f t="shared" si="1"/>
        <v>553</v>
      </c>
      <c r="K9" s="8">
        <v>1.06</v>
      </c>
      <c r="L9" s="8"/>
    </row>
    <row r="10" spans="3:12" hidden="1">
      <c r="C10" s="7">
        <f t="shared" si="0"/>
        <v>6</v>
      </c>
      <c r="D10" s="8" t="s">
        <v>15</v>
      </c>
      <c r="E10" s="8" t="s">
        <v>17</v>
      </c>
      <c r="F10" s="8"/>
      <c r="G10" s="8"/>
      <c r="H10" s="8">
        <v>63</v>
      </c>
      <c r="I10" s="7">
        <v>66.599999999999994</v>
      </c>
      <c r="J10" s="8">
        <f t="shared" si="1"/>
        <v>619.6</v>
      </c>
      <c r="K10" s="8">
        <v>1.06</v>
      </c>
      <c r="L10" s="8"/>
    </row>
    <row r="11" spans="3:12" hidden="1">
      <c r="C11" s="7">
        <f t="shared" si="0"/>
        <v>7</v>
      </c>
      <c r="D11" s="8" t="s">
        <v>15</v>
      </c>
      <c r="E11" s="8" t="s">
        <v>18</v>
      </c>
      <c r="F11" s="8"/>
      <c r="G11" s="8"/>
      <c r="H11" s="8">
        <v>63</v>
      </c>
      <c r="I11" s="7">
        <f>154.7+7</f>
        <v>161.69999999999999</v>
      </c>
      <c r="J11" s="8">
        <f t="shared" si="1"/>
        <v>781.3</v>
      </c>
      <c r="K11" s="8">
        <v>1.06</v>
      </c>
      <c r="L11" s="8"/>
    </row>
    <row r="12" spans="3:12" hidden="1">
      <c r="C12" s="7">
        <f t="shared" si="0"/>
        <v>8</v>
      </c>
      <c r="D12" s="8" t="s">
        <v>18</v>
      </c>
      <c r="E12" s="8" t="s">
        <v>19</v>
      </c>
      <c r="F12" s="8"/>
      <c r="G12" s="8"/>
      <c r="H12" s="8">
        <v>63</v>
      </c>
      <c r="I12" s="7">
        <v>18.8</v>
      </c>
      <c r="J12" s="8">
        <f t="shared" si="1"/>
        <v>800.09999999999991</v>
      </c>
      <c r="K12" s="8">
        <v>1.06</v>
      </c>
      <c r="L12" s="8"/>
    </row>
    <row r="13" spans="3:12">
      <c r="C13" s="7">
        <f t="shared" si="0"/>
        <v>9</v>
      </c>
      <c r="D13" s="8" t="s">
        <v>20</v>
      </c>
      <c r="E13" s="8" t="s">
        <v>21</v>
      </c>
      <c r="F13" s="8" t="s">
        <v>22</v>
      </c>
      <c r="G13" s="8">
        <v>0.36</v>
      </c>
      <c r="H13" s="8">
        <v>63</v>
      </c>
      <c r="I13" s="7">
        <v>3.1</v>
      </c>
      <c r="J13" s="8">
        <f t="shared" si="1"/>
        <v>803.19999999999993</v>
      </c>
      <c r="K13" s="8">
        <v>1.06</v>
      </c>
      <c r="L13" s="8"/>
    </row>
    <row r="14" spans="3:12" hidden="1">
      <c r="C14" s="7">
        <f t="shared" si="0"/>
        <v>10</v>
      </c>
      <c r="D14" s="8" t="s">
        <v>23</v>
      </c>
      <c r="E14" s="8" t="s">
        <v>24</v>
      </c>
      <c r="F14" s="8"/>
      <c r="G14" s="8"/>
      <c r="H14" s="8">
        <v>63</v>
      </c>
      <c r="I14" s="7">
        <v>19.3</v>
      </c>
      <c r="J14" s="8">
        <f t="shared" si="1"/>
        <v>822.49999999999989</v>
      </c>
      <c r="K14" s="8">
        <v>1.06</v>
      </c>
      <c r="L14" s="8"/>
    </row>
    <row r="15" spans="3:12" hidden="1">
      <c r="C15" s="7">
        <f t="shared" si="0"/>
        <v>11</v>
      </c>
      <c r="D15" s="8" t="s">
        <v>18</v>
      </c>
      <c r="E15" s="8" t="s">
        <v>25</v>
      </c>
      <c r="F15" s="8"/>
      <c r="G15" s="8"/>
      <c r="H15" s="8">
        <v>63</v>
      </c>
      <c r="I15" s="7">
        <v>40.1</v>
      </c>
      <c r="J15" s="8">
        <f t="shared" si="1"/>
        <v>862.59999999999991</v>
      </c>
      <c r="K15" s="8">
        <v>1.06</v>
      </c>
      <c r="L15" s="8"/>
    </row>
    <row r="16" spans="3:12" hidden="1">
      <c r="C16" s="7">
        <f t="shared" si="0"/>
        <v>12</v>
      </c>
      <c r="D16" s="8" t="s">
        <v>26</v>
      </c>
      <c r="E16" s="8" t="s">
        <v>27</v>
      </c>
      <c r="F16" s="8"/>
      <c r="G16" s="8"/>
      <c r="H16" s="8">
        <v>63</v>
      </c>
      <c r="I16" s="7">
        <f>108.9+8</f>
        <v>116.9</v>
      </c>
      <c r="J16" s="8">
        <f t="shared" si="1"/>
        <v>979.49999999999989</v>
      </c>
      <c r="K16" s="8">
        <v>1.06</v>
      </c>
      <c r="L16" s="8"/>
    </row>
    <row r="17" spans="3:12" hidden="1">
      <c r="C17" s="7">
        <f t="shared" si="0"/>
        <v>13</v>
      </c>
      <c r="D17" s="8" t="s">
        <v>27</v>
      </c>
      <c r="E17" s="8" t="s">
        <v>28</v>
      </c>
      <c r="F17" s="8"/>
      <c r="G17" s="8"/>
      <c r="H17" s="8">
        <v>63</v>
      </c>
      <c r="I17" s="7">
        <v>70.2</v>
      </c>
      <c r="J17" s="8">
        <f t="shared" si="1"/>
        <v>1049.6999999999998</v>
      </c>
      <c r="K17" s="8">
        <v>1.06</v>
      </c>
      <c r="L17" s="8"/>
    </row>
    <row r="18" spans="3:12" hidden="1">
      <c r="C18" s="7">
        <f t="shared" si="0"/>
        <v>14</v>
      </c>
      <c r="D18" s="8" t="s">
        <v>28</v>
      </c>
      <c r="E18" s="8" t="s">
        <v>29</v>
      </c>
      <c r="F18" s="8"/>
      <c r="G18" s="8"/>
      <c r="H18" s="8">
        <v>63</v>
      </c>
      <c r="I18" s="7">
        <v>23.4</v>
      </c>
      <c r="J18" s="8">
        <f t="shared" si="1"/>
        <v>1073.0999999999999</v>
      </c>
      <c r="K18" s="8">
        <v>1.06</v>
      </c>
      <c r="L18" s="8"/>
    </row>
    <row r="19" spans="3:12" hidden="1">
      <c r="C19" s="7">
        <f t="shared" si="0"/>
        <v>15</v>
      </c>
      <c r="D19" s="8" t="s">
        <v>28</v>
      </c>
      <c r="E19" s="8" t="s">
        <v>30</v>
      </c>
      <c r="F19" s="8"/>
      <c r="G19" s="8"/>
      <c r="H19" s="8">
        <v>63</v>
      </c>
      <c r="I19" s="7">
        <v>25.8</v>
      </c>
      <c r="J19" s="8">
        <f t="shared" si="1"/>
        <v>1098.8999999999999</v>
      </c>
      <c r="K19" s="8">
        <v>1.06</v>
      </c>
      <c r="L19" s="8"/>
    </row>
    <row r="20" spans="3:12" hidden="1">
      <c r="C20" s="7">
        <f t="shared" si="0"/>
        <v>16</v>
      </c>
      <c r="D20" s="8" t="s">
        <v>30</v>
      </c>
      <c r="E20" s="8" t="s">
        <v>31</v>
      </c>
      <c r="F20" s="8"/>
      <c r="G20" s="8"/>
      <c r="H20" s="8">
        <v>63</v>
      </c>
      <c r="I20" s="7">
        <v>35.700000000000003</v>
      </c>
      <c r="J20" s="8">
        <f t="shared" si="1"/>
        <v>1134.5999999999999</v>
      </c>
      <c r="K20" s="8">
        <v>1.06</v>
      </c>
      <c r="L20" s="8"/>
    </row>
    <row r="21" spans="3:12" hidden="1">
      <c r="C21" s="7">
        <f t="shared" si="0"/>
        <v>17</v>
      </c>
      <c r="D21" s="8" t="s">
        <v>30</v>
      </c>
      <c r="E21" s="8" t="s">
        <v>32</v>
      </c>
      <c r="F21" s="8"/>
      <c r="G21" s="8"/>
      <c r="H21" s="8">
        <v>63</v>
      </c>
      <c r="I21" s="7">
        <v>36.5</v>
      </c>
      <c r="J21" s="8">
        <f t="shared" si="1"/>
        <v>1171.0999999999999</v>
      </c>
      <c r="K21" s="8">
        <v>1.06</v>
      </c>
      <c r="L21" s="8"/>
    </row>
    <row r="22" spans="3:12" hidden="1">
      <c r="C22" s="7">
        <f t="shared" si="0"/>
        <v>18</v>
      </c>
      <c r="D22" s="8" t="s">
        <v>27</v>
      </c>
      <c r="E22" s="8" t="s">
        <v>33</v>
      </c>
      <c r="F22" s="8"/>
      <c r="G22" s="8"/>
      <c r="H22" s="8">
        <v>63</v>
      </c>
      <c r="I22" s="7">
        <f>107.5+8</f>
        <v>115.5</v>
      </c>
      <c r="J22" s="8">
        <f t="shared" si="1"/>
        <v>1286.5999999999999</v>
      </c>
      <c r="K22" s="8">
        <v>1.06</v>
      </c>
      <c r="L22" s="8"/>
    </row>
    <row r="23" spans="3:12" hidden="1">
      <c r="C23" s="7">
        <f t="shared" si="0"/>
        <v>19</v>
      </c>
      <c r="D23" s="8" t="s">
        <v>33</v>
      </c>
      <c r="E23" s="8" t="s">
        <v>34</v>
      </c>
      <c r="F23" s="8"/>
      <c r="G23" s="8"/>
      <c r="H23" s="8">
        <v>63</v>
      </c>
      <c r="I23" s="7">
        <v>73.8</v>
      </c>
      <c r="J23" s="8">
        <f t="shared" si="1"/>
        <v>1360.3999999999999</v>
      </c>
      <c r="K23" s="8">
        <v>1.06</v>
      </c>
      <c r="L23" s="8"/>
    </row>
    <row r="24" spans="3:12" hidden="1">
      <c r="C24" s="7">
        <f t="shared" si="0"/>
        <v>20</v>
      </c>
      <c r="D24" s="8" t="s">
        <v>33</v>
      </c>
      <c r="E24" s="8" t="s">
        <v>35</v>
      </c>
      <c r="F24" s="8"/>
      <c r="G24" s="8"/>
      <c r="H24" s="8">
        <v>63</v>
      </c>
      <c r="I24" s="7">
        <f>282.8+12</f>
        <v>294.8</v>
      </c>
      <c r="J24" s="8">
        <f t="shared" si="1"/>
        <v>1655.1999999999998</v>
      </c>
      <c r="K24" s="8">
        <v>1.06</v>
      </c>
      <c r="L24" s="8"/>
    </row>
    <row r="25" spans="3:12" hidden="1">
      <c r="C25" s="7">
        <f t="shared" si="0"/>
        <v>21</v>
      </c>
      <c r="D25" s="8" t="s">
        <v>35</v>
      </c>
      <c r="E25" s="8" t="s">
        <v>36</v>
      </c>
      <c r="F25" s="8"/>
      <c r="G25" s="8"/>
      <c r="H25" s="8">
        <v>63</v>
      </c>
      <c r="I25" s="7">
        <f>21.5+19.8</f>
        <v>41.3</v>
      </c>
      <c r="J25" s="8">
        <f t="shared" si="1"/>
        <v>1696.4999999999998</v>
      </c>
      <c r="K25" s="8">
        <v>1.06</v>
      </c>
      <c r="L25" s="8"/>
    </row>
    <row r="26" spans="3:12" hidden="1">
      <c r="C26" s="7">
        <f t="shared" si="0"/>
        <v>22</v>
      </c>
      <c r="D26" s="8" t="s">
        <v>35</v>
      </c>
      <c r="E26" s="8" t="s">
        <v>37</v>
      </c>
      <c r="F26" s="8"/>
      <c r="G26" s="8"/>
      <c r="H26" s="8">
        <v>63</v>
      </c>
      <c r="I26" s="7">
        <f>162.6+8</f>
        <v>170.6</v>
      </c>
      <c r="J26" s="8">
        <f t="shared" si="1"/>
        <v>1867.0999999999997</v>
      </c>
      <c r="K26" s="8">
        <v>1.06</v>
      </c>
      <c r="L26" s="8"/>
    </row>
    <row r="27" spans="3:12">
      <c r="C27" s="7">
        <f t="shared" si="0"/>
        <v>23</v>
      </c>
      <c r="D27" s="8" t="s">
        <v>35</v>
      </c>
      <c r="E27" s="8" t="s">
        <v>37</v>
      </c>
      <c r="F27" s="8" t="s">
        <v>16</v>
      </c>
      <c r="G27" s="8">
        <v>0.36</v>
      </c>
      <c r="H27" s="8">
        <v>63</v>
      </c>
      <c r="I27" s="7">
        <v>4.7</v>
      </c>
      <c r="J27" s="8">
        <f t="shared" si="1"/>
        <v>1871.7999999999997</v>
      </c>
      <c r="K27" s="8">
        <v>1.06</v>
      </c>
      <c r="L27" s="8"/>
    </row>
    <row r="28" spans="3:12">
      <c r="C28" s="7">
        <f t="shared" si="0"/>
        <v>24</v>
      </c>
      <c r="D28" s="8" t="s">
        <v>37</v>
      </c>
      <c r="E28" s="8" t="s">
        <v>38</v>
      </c>
      <c r="F28" s="8" t="s">
        <v>16</v>
      </c>
      <c r="G28" s="8">
        <v>0.36</v>
      </c>
      <c r="H28" s="8">
        <v>63</v>
      </c>
      <c r="I28" s="7">
        <v>4.7</v>
      </c>
      <c r="J28" s="8">
        <f t="shared" si="1"/>
        <v>1876.4999999999998</v>
      </c>
      <c r="K28" s="8">
        <v>1.06</v>
      </c>
      <c r="L28" s="8"/>
    </row>
    <row r="29" spans="3:12" hidden="1">
      <c r="C29" s="7">
        <f t="shared" si="0"/>
        <v>25</v>
      </c>
      <c r="D29" s="8" t="s">
        <v>37</v>
      </c>
      <c r="E29" s="8" t="s">
        <v>38</v>
      </c>
      <c r="F29" s="8"/>
      <c r="G29" s="8"/>
      <c r="H29" s="8">
        <v>63</v>
      </c>
      <c r="I29" s="7">
        <v>50.6</v>
      </c>
      <c r="J29" s="8">
        <f t="shared" si="1"/>
        <v>1927.0999999999997</v>
      </c>
      <c r="K29" s="8">
        <v>1.06</v>
      </c>
      <c r="L29" s="8"/>
    </row>
    <row r="30" spans="3:12" hidden="1">
      <c r="C30" s="7">
        <f t="shared" si="0"/>
        <v>26</v>
      </c>
      <c r="D30" s="8" t="s">
        <v>37</v>
      </c>
      <c r="E30" s="8" t="s">
        <v>39</v>
      </c>
      <c r="F30" s="8"/>
      <c r="G30" s="8"/>
      <c r="H30" s="8">
        <v>63</v>
      </c>
      <c r="I30" s="7">
        <f>100.8+8</f>
        <v>108.8</v>
      </c>
      <c r="J30" s="8">
        <f t="shared" si="1"/>
        <v>2035.8999999999996</v>
      </c>
      <c r="K30" s="8">
        <v>1.06</v>
      </c>
      <c r="L30" s="8"/>
    </row>
    <row r="31" spans="3:12">
      <c r="C31" s="7">
        <f t="shared" si="0"/>
        <v>27</v>
      </c>
      <c r="D31" s="8" t="s">
        <v>39</v>
      </c>
      <c r="E31" s="8" t="s">
        <v>40</v>
      </c>
      <c r="F31" s="8" t="s">
        <v>16</v>
      </c>
      <c r="G31" s="8">
        <v>0.36</v>
      </c>
      <c r="H31" s="8">
        <v>63</v>
      </c>
      <c r="I31" s="7">
        <v>5.2</v>
      </c>
      <c r="J31" s="8">
        <f t="shared" si="1"/>
        <v>2041.0999999999997</v>
      </c>
      <c r="K31" s="8">
        <v>1.06</v>
      </c>
      <c r="L31" s="8"/>
    </row>
    <row r="32" spans="3:12" hidden="1">
      <c r="C32" s="7">
        <f t="shared" si="0"/>
        <v>28</v>
      </c>
      <c r="D32" s="8" t="s">
        <v>39</v>
      </c>
      <c r="E32" s="8" t="s">
        <v>40</v>
      </c>
      <c r="F32" s="8"/>
      <c r="G32" s="8"/>
      <c r="H32" s="8">
        <v>63</v>
      </c>
      <c r="I32" s="7">
        <f>355.7+14</f>
        <v>369.7</v>
      </c>
      <c r="J32" s="8">
        <f t="shared" si="1"/>
        <v>2410.7999999999997</v>
      </c>
      <c r="K32" s="8">
        <v>1.06</v>
      </c>
      <c r="L32" s="8"/>
    </row>
    <row r="33" spans="3:12" hidden="1">
      <c r="C33" s="7">
        <f t="shared" si="0"/>
        <v>29</v>
      </c>
      <c r="D33" s="8" t="s">
        <v>40</v>
      </c>
      <c r="E33" s="8" t="s">
        <v>41</v>
      </c>
      <c r="F33" s="8"/>
      <c r="G33" s="8"/>
      <c r="H33" s="8">
        <v>63</v>
      </c>
      <c r="I33" s="7">
        <v>47.7</v>
      </c>
      <c r="J33" s="8">
        <f t="shared" si="1"/>
        <v>2458.4999999999995</v>
      </c>
      <c r="K33" s="8">
        <v>1.06</v>
      </c>
      <c r="L33" s="8"/>
    </row>
    <row r="34" spans="3:12" hidden="1">
      <c r="C34" s="7">
        <f t="shared" si="0"/>
        <v>30</v>
      </c>
      <c r="D34" s="8" t="s">
        <v>40</v>
      </c>
      <c r="E34" s="8" t="s">
        <v>42</v>
      </c>
      <c r="F34" s="8"/>
      <c r="G34" s="8"/>
      <c r="H34" s="8">
        <v>63</v>
      </c>
      <c r="I34" s="7">
        <f>113.4+7</f>
        <v>120.4</v>
      </c>
      <c r="J34" s="8">
        <f t="shared" si="1"/>
        <v>2578.8999999999996</v>
      </c>
      <c r="K34" s="8">
        <v>1.06</v>
      </c>
      <c r="L34" s="8"/>
    </row>
    <row r="35" spans="3:12">
      <c r="C35" s="7">
        <f t="shared" si="0"/>
        <v>31</v>
      </c>
      <c r="D35" s="8" t="s">
        <v>42</v>
      </c>
      <c r="E35" s="8" t="s">
        <v>43</v>
      </c>
      <c r="F35" s="8" t="s">
        <v>16</v>
      </c>
      <c r="G35" s="8">
        <v>0.36</v>
      </c>
      <c r="H35" s="8">
        <v>63</v>
      </c>
      <c r="I35" s="7">
        <v>3.3</v>
      </c>
      <c r="J35" s="8">
        <f t="shared" si="1"/>
        <v>2582.1999999999998</v>
      </c>
      <c r="K35" s="8">
        <v>1.06</v>
      </c>
      <c r="L35" s="8"/>
    </row>
    <row r="36" spans="3:12" hidden="1">
      <c r="C36" s="7">
        <f t="shared" si="0"/>
        <v>32</v>
      </c>
      <c r="D36" s="8" t="s">
        <v>42</v>
      </c>
      <c r="E36" s="8" t="s">
        <v>43</v>
      </c>
      <c r="F36" s="8"/>
      <c r="G36" s="8"/>
      <c r="H36" s="8">
        <v>63</v>
      </c>
      <c r="I36" s="7">
        <v>36.9</v>
      </c>
      <c r="J36" s="8">
        <f t="shared" si="1"/>
        <v>2619.1</v>
      </c>
      <c r="K36" s="8">
        <v>1.06</v>
      </c>
      <c r="L36" s="8"/>
    </row>
    <row r="37" spans="3:12" hidden="1">
      <c r="C37" s="7">
        <f t="shared" si="0"/>
        <v>33</v>
      </c>
      <c r="D37" s="8" t="s">
        <v>42</v>
      </c>
      <c r="E37" s="8" t="s">
        <v>44</v>
      </c>
      <c r="F37" s="8"/>
      <c r="G37" s="8"/>
      <c r="H37" s="8">
        <v>63</v>
      </c>
      <c r="I37" s="7">
        <v>66.7</v>
      </c>
      <c r="J37" s="8">
        <f t="shared" si="1"/>
        <v>2685.7999999999997</v>
      </c>
      <c r="K37" s="8">
        <v>1.06</v>
      </c>
      <c r="L37" s="8"/>
    </row>
    <row r="38" spans="3:12">
      <c r="C38" s="7">
        <f t="shared" si="0"/>
        <v>34</v>
      </c>
      <c r="D38" s="8" t="s">
        <v>44</v>
      </c>
      <c r="E38" s="8" t="s">
        <v>45</v>
      </c>
      <c r="F38" s="8" t="s">
        <v>16</v>
      </c>
      <c r="G38" s="8">
        <v>0.36</v>
      </c>
      <c r="H38" s="8">
        <v>63</v>
      </c>
      <c r="I38" s="7">
        <v>3.2</v>
      </c>
      <c r="J38" s="8">
        <f t="shared" si="1"/>
        <v>2688.9999999999995</v>
      </c>
      <c r="K38" s="8">
        <v>1.06</v>
      </c>
      <c r="L38" s="8"/>
    </row>
    <row r="39" spans="3:12" hidden="1">
      <c r="C39" s="7">
        <f t="shared" si="0"/>
        <v>35</v>
      </c>
      <c r="D39" s="8" t="s">
        <v>44</v>
      </c>
      <c r="E39" s="8" t="s">
        <v>45</v>
      </c>
      <c r="F39" s="8"/>
      <c r="G39" s="8"/>
      <c r="H39" s="8">
        <v>63</v>
      </c>
      <c r="I39" s="7">
        <v>41.6</v>
      </c>
      <c r="J39" s="8">
        <f t="shared" si="1"/>
        <v>2730.5999999999995</v>
      </c>
      <c r="K39" s="8">
        <v>1.06</v>
      </c>
      <c r="L39" s="8"/>
    </row>
    <row r="40" spans="3:12" hidden="1">
      <c r="C40" s="7">
        <f t="shared" si="0"/>
        <v>36</v>
      </c>
      <c r="D40" s="8" t="s">
        <v>44</v>
      </c>
      <c r="E40" s="8" t="s">
        <v>46</v>
      </c>
      <c r="F40" s="8"/>
      <c r="G40" s="8"/>
      <c r="H40" s="8">
        <v>63</v>
      </c>
      <c r="I40" s="7">
        <v>67.400000000000006</v>
      </c>
      <c r="J40" s="8">
        <f t="shared" si="1"/>
        <v>2797.9999999999995</v>
      </c>
      <c r="K40" s="8">
        <v>1.06</v>
      </c>
      <c r="L40" s="8"/>
    </row>
    <row r="41" spans="3:12">
      <c r="C41" s="7">
        <f t="shared" si="0"/>
        <v>37</v>
      </c>
      <c r="D41" s="8" t="s">
        <v>46</v>
      </c>
      <c r="E41" s="8" t="s">
        <v>47</v>
      </c>
      <c r="F41" s="8" t="s">
        <v>16</v>
      </c>
      <c r="G41" s="8">
        <v>0.36</v>
      </c>
      <c r="H41" s="8">
        <v>63</v>
      </c>
      <c r="I41" s="7">
        <v>3</v>
      </c>
      <c r="J41" s="8">
        <f t="shared" si="1"/>
        <v>2800.9999999999995</v>
      </c>
      <c r="K41" s="8">
        <v>1.06</v>
      </c>
      <c r="L41" s="8"/>
    </row>
    <row r="42" spans="3:12" hidden="1">
      <c r="C42" s="7">
        <f t="shared" si="0"/>
        <v>38</v>
      </c>
      <c r="D42" s="8" t="s">
        <v>46</v>
      </c>
      <c r="E42" s="8" t="s">
        <v>47</v>
      </c>
      <c r="F42" s="8"/>
      <c r="G42" s="8"/>
      <c r="H42" s="8">
        <v>63</v>
      </c>
      <c r="I42" s="7">
        <v>26.8</v>
      </c>
      <c r="J42" s="8">
        <f t="shared" si="1"/>
        <v>2827.7999999999997</v>
      </c>
      <c r="K42" s="8">
        <v>1.06</v>
      </c>
      <c r="L42" s="8"/>
    </row>
    <row r="43" spans="3:12" hidden="1">
      <c r="C43" s="7">
        <f t="shared" si="0"/>
        <v>39</v>
      </c>
      <c r="D43" s="8" t="s">
        <v>46</v>
      </c>
      <c r="E43" s="8" t="s">
        <v>48</v>
      </c>
      <c r="F43" s="8"/>
      <c r="G43" s="8"/>
      <c r="H43" s="8">
        <v>63</v>
      </c>
      <c r="I43" s="7">
        <v>46.1</v>
      </c>
      <c r="J43" s="8">
        <f t="shared" si="1"/>
        <v>2873.8999999999996</v>
      </c>
      <c r="K43" s="8">
        <v>1.06</v>
      </c>
      <c r="L43" s="8"/>
    </row>
    <row r="44" spans="3:12" hidden="1">
      <c r="C44" s="7">
        <f t="shared" si="0"/>
        <v>40</v>
      </c>
      <c r="D44" s="8" t="s">
        <v>49</v>
      </c>
      <c r="E44" s="8" t="s">
        <v>50</v>
      </c>
      <c r="F44" s="8"/>
      <c r="G44" s="8"/>
      <c r="H44" s="8">
        <v>63</v>
      </c>
      <c r="I44" s="7">
        <v>20.100000000000001</v>
      </c>
      <c r="J44" s="8">
        <f t="shared" si="1"/>
        <v>2893.9999999999995</v>
      </c>
      <c r="K44" s="8">
        <v>1.06</v>
      </c>
      <c r="L44" s="8"/>
    </row>
    <row r="45" spans="3:12">
      <c r="C45" s="7">
        <f t="shared" si="0"/>
        <v>41</v>
      </c>
      <c r="D45" s="8" t="s">
        <v>48</v>
      </c>
      <c r="E45" s="8" t="s">
        <v>51</v>
      </c>
      <c r="F45" s="8" t="s">
        <v>16</v>
      </c>
      <c r="G45" s="8">
        <v>0.36</v>
      </c>
      <c r="H45" s="8">
        <v>63</v>
      </c>
      <c r="I45" s="7">
        <v>3</v>
      </c>
      <c r="J45" s="8">
        <f t="shared" si="1"/>
        <v>2896.9999999999995</v>
      </c>
      <c r="K45" s="8">
        <v>1.06</v>
      </c>
      <c r="L45" s="8"/>
    </row>
    <row r="46" spans="3:12" hidden="1">
      <c r="C46" s="7">
        <f t="shared" si="0"/>
        <v>42</v>
      </c>
      <c r="D46" s="8" t="s">
        <v>48</v>
      </c>
      <c r="E46" s="8" t="s">
        <v>51</v>
      </c>
      <c r="F46" s="8"/>
      <c r="G46" s="8"/>
      <c r="H46" s="8">
        <v>63</v>
      </c>
      <c r="I46" s="7">
        <v>43.5</v>
      </c>
      <c r="J46" s="8">
        <f t="shared" si="1"/>
        <v>2940.4999999999995</v>
      </c>
      <c r="K46" s="8">
        <v>1.06</v>
      </c>
      <c r="L46" s="8"/>
    </row>
    <row r="47" spans="3:12" hidden="1">
      <c r="C47" s="7">
        <f t="shared" si="0"/>
        <v>43</v>
      </c>
      <c r="D47" s="8" t="s">
        <v>52</v>
      </c>
      <c r="E47" s="8" t="s">
        <v>13</v>
      </c>
      <c r="F47" s="8"/>
      <c r="G47" s="8"/>
      <c r="H47" s="8">
        <v>63</v>
      </c>
      <c r="I47" s="7">
        <f>127.4+9</f>
        <v>136.4</v>
      </c>
      <c r="J47" s="8">
        <f t="shared" si="1"/>
        <v>3076.8999999999996</v>
      </c>
      <c r="K47" s="8">
        <v>1.06</v>
      </c>
      <c r="L47" s="8"/>
    </row>
    <row r="48" spans="3:12" hidden="1">
      <c r="C48" s="7">
        <f t="shared" si="0"/>
        <v>44</v>
      </c>
      <c r="D48" s="8" t="s">
        <v>12</v>
      </c>
      <c r="E48" s="8" t="s">
        <v>53</v>
      </c>
      <c r="F48" s="8"/>
      <c r="G48" s="8"/>
      <c r="H48" s="8">
        <v>63</v>
      </c>
      <c r="I48" s="7">
        <f>210.1+9</f>
        <v>219.1</v>
      </c>
      <c r="J48" s="8">
        <f t="shared" si="1"/>
        <v>3295.9999999999995</v>
      </c>
      <c r="K48" s="8">
        <v>1.06</v>
      </c>
      <c r="L48" s="8"/>
    </row>
    <row r="49" spans="3:12" hidden="1">
      <c r="C49" s="7">
        <f t="shared" si="0"/>
        <v>45</v>
      </c>
      <c r="D49" s="8" t="s">
        <v>53</v>
      </c>
      <c r="E49" s="8" t="s">
        <v>54</v>
      </c>
      <c r="F49" s="8"/>
      <c r="G49" s="8"/>
      <c r="H49" s="8">
        <v>63</v>
      </c>
      <c r="I49" s="7">
        <v>31.5</v>
      </c>
      <c r="J49" s="8">
        <f t="shared" si="1"/>
        <v>3327.4999999999995</v>
      </c>
      <c r="K49" s="8">
        <v>1.06</v>
      </c>
      <c r="L49" s="8"/>
    </row>
    <row r="50" spans="3:12">
      <c r="C50" s="7">
        <f t="shared" si="0"/>
        <v>46</v>
      </c>
      <c r="D50" s="8" t="s">
        <v>54</v>
      </c>
      <c r="E50" s="8" t="s">
        <v>55</v>
      </c>
      <c r="F50" s="8" t="s">
        <v>16</v>
      </c>
      <c r="G50" s="8">
        <v>0.36</v>
      </c>
      <c r="H50" s="8">
        <v>63</v>
      </c>
      <c r="I50" s="7">
        <v>3</v>
      </c>
      <c r="J50" s="8">
        <f t="shared" si="1"/>
        <v>3330.4999999999995</v>
      </c>
      <c r="K50" s="8">
        <v>1.06</v>
      </c>
      <c r="L50" s="8"/>
    </row>
    <row r="51" spans="3:12" hidden="1">
      <c r="C51" s="7">
        <f t="shared" si="0"/>
        <v>47</v>
      </c>
      <c r="D51" s="8" t="s">
        <v>54</v>
      </c>
      <c r="E51" s="8" t="s">
        <v>55</v>
      </c>
      <c r="F51" s="8"/>
      <c r="G51" s="8"/>
      <c r="H51" s="8">
        <v>63</v>
      </c>
      <c r="I51" s="7">
        <v>47.2</v>
      </c>
      <c r="J51" s="8">
        <f t="shared" si="1"/>
        <v>3377.6999999999994</v>
      </c>
      <c r="K51" s="8">
        <v>1.06</v>
      </c>
      <c r="L51" s="8"/>
    </row>
    <row r="52" spans="3:12" hidden="1">
      <c r="C52" s="7">
        <f t="shared" si="0"/>
        <v>48</v>
      </c>
      <c r="D52" s="8" t="s">
        <v>54</v>
      </c>
      <c r="E52" s="8" t="s">
        <v>14</v>
      </c>
      <c r="F52" s="8"/>
      <c r="G52" s="8"/>
      <c r="H52" s="8">
        <v>63</v>
      </c>
      <c r="I52" s="7">
        <v>92.1</v>
      </c>
      <c r="J52" s="8">
        <f t="shared" si="1"/>
        <v>3469.7999999999993</v>
      </c>
      <c r="K52" s="8">
        <v>1.06</v>
      </c>
      <c r="L52" s="8"/>
    </row>
    <row r="53" spans="3:12">
      <c r="C53" s="7">
        <f t="shared" si="0"/>
        <v>49</v>
      </c>
      <c r="D53" s="8" t="s">
        <v>53</v>
      </c>
      <c r="E53" s="8" t="s">
        <v>37</v>
      </c>
      <c r="F53" s="8" t="s">
        <v>16</v>
      </c>
      <c r="G53" s="8">
        <v>0.36</v>
      </c>
      <c r="H53" s="8">
        <v>63</v>
      </c>
      <c r="I53" s="7">
        <v>7.8</v>
      </c>
      <c r="J53" s="8">
        <f t="shared" si="1"/>
        <v>3477.5999999999995</v>
      </c>
      <c r="K53" s="8">
        <v>1.06</v>
      </c>
      <c r="L53" s="8"/>
    </row>
    <row r="54" spans="3:12" hidden="1">
      <c r="C54" s="7">
        <f t="shared" si="0"/>
        <v>50</v>
      </c>
      <c r="D54" s="8" t="s">
        <v>53</v>
      </c>
      <c r="E54" s="8" t="s">
        <v>37</v>
      </c>
      <c r="F54" s="8"/>
      <c r="G54" s="8"/>
      <c r="H54" s="8">
        <v>63</v>
      </c>
      <c r="I54" s="7">
        <f>120.8+8</f>
        <v>128.80000000000001</v>
      </c>
      <c r="J54" s="8">
        <f t="shared" si="1"/>
        <v>3606.3999999999996</v>
      </c>
      <c r="K54" s="8">
        <v>1.06</v>
      </c>
      <c r="L54" s="8"/>
    </row>
    <row r="55" spans="3:12" hidden="1">
      <c r="C55" s="7">
        <f t="shared" si="0"/>
        <v>51</v>
      </c>
      <c r="D55" s="8" t="s">
        <v>39</v>
      </c>
      <c r="E55" s="8" t="s">
        <v>56</v>
      </c>
      <c r="F55" s="8"/>
      <c r="G55" s="8"/>
      <c r="H55" s="8">
        <v>63</v>
      </c>
      <c r="I55" s="7">
        <v>76.599999999999994</v>
      </c>
      <c r="J55" s="8">
        <f t="shared" si="1"/>
        <v>3682.9999999999995</v>
      </c>
      <c r="K55" s="8">
        <v>1.06</v>
      </c>
      <c r="L55" s="8"/>
    </row>
    <row r="56" spans="3:12" hidden="1">
      <c r="C56" s="7">
        <f t="shared" si="0"/>
        <v>52</v>
      </c>
      <c r="D56" s="8" t="s">
        <v>57</v>
      </c>
      <c r="E56" s="8" t="s">
        <v>58</v>
      </c>
      <c r="F56" s="8"/>
      <c r="G56" s="8"/>
      <c r="H56" s="8">
        <v>63</v>
      </c>
      <c r="I56" s="7">
        <v>32.6</v>
      </c>
      <c r="J56" s="8">
        <f t="shared" si="1"/>
        <v>3715.5999999999995</v>
      </c>
      <c r="K56" s="8">
        <v>1.06</v>
      </c>
      <c r="L56" s="8"/>
    </row>
    <row r="57" spans="3:12" hidden="1">
      <c r="C57" s="7">
        <f t="shared" si="0"/>
        <v>53</v>
      </c>
      <c r="D57" s="8" t="s">
        <v>59</v>
      </c>
      <c r="E57" s="8" t="s">
        <v>60</v>
      </c>
      <c r="F57" s="8"/>
      <c r="G57" s="8"/>
      <c r="H57" s="8">
        <v>63</v>
      </c>
      <c r="I57" s="7">
        <v>27.1</v>
      </c>
      <c r="J57" s="8">
        <f t="shared" si="1"/>
        <v>3742.6999999999994</v>
      </c>
      <c r="K57" s="8">
        <v>1.06</v>
      </c>
      <c r="L57" s="8"/>
    </row>
    <row r="58" spans="3:12" hidden="1">
      <c r="C58" s="7">
        <f t="shared" si="0"/>
        <v>54</v>
      </c>
      <c r="D58" s="8" t="s">
        <v>61</v>
      </c>
      <c r="E58" s="8" t="s">
        <v>62</v>
      </c>
      <c r="F58" s="8"/>
      <c r="G58" s="8"/>
      <c r="H58" s="8">
        <v>63</v>
      </c>
      <c r="I58" s="7">
        <v>58.2</v>
      </c>
      <c r="J58" s="8">
        <f t="shared" si="1"/>
        <v>3800.8999999999992</v>
      </c>
      <c r="K58" s="8">
        <v>1.06</v>
      </c>
      <c r="L58" s="8"/>
    </row>
    <row r="59" spans="3:12" hidden="1">
      <c r="C59" s="7">
        <f t="shared" si="0"/>
        <v>55</v>
      </c>
      <c r="D59" s="8" t="s">
        <v>62</v>
      </c>
      <c r="E59" s="8" t="s">
        <v>63</v>
      </c>
      <c r="F59" s="8"/>
      <c r="G59" s="8"/>
      <c r="H59" s="8">
        <v>63</v>
      </c>
      <c r="I59" s="7">
        <v>130.19999999999999</v>
      </c>
      <c r="J59" s="8">
        <f t="shared" si="1"/>
        <v>3931.099999999999</v>
      </c>
      <c r="K59" s="8">
        <v>1.06</v>
      </c>
      <c r="L59" s="8"/>
    </row>
    <row r="60" spans="3:12">
      <c r="C60" s="7">
        <f t="shared" si="0"/>
        <v>56</v>
      </c>
      <c r="D60" s="8" t="s">
        <v>63</v>
      </c>
      <c r="E60" s="8" t="s">
        <v>64</v>
      </c>
      <c r="F60" s="8" t="s">
        <v>16</v>
      </c>
      <c r="G60" s="8">
        <v>0.36</v>
      </c>
      <c r="H60" s="8">
        <v>63</v>
      </c>
      <c r="I60" s="7">
        <v>4</v>
      </c>
      <c r="J60" s="8">
        <f t="shared" si="1"/>
        <v>3935.099999999999</v>
      </c>
      <c r="K60" s="8">
        <v>1.06</v>
      </c>
      <c r="L60" s="8"/>
    </row>
    <row r="61" spans="3:12" hidden="1">
      <c r="C61" s="7">
        <f t="shared" si="0"/>
        <v>57</v>
      </c>
      <c r="D61" s="8" t="s">
        <v>63</v>
      </c>
      <c r="E61" s="8" t="s">
        <v>64</v>
      </c>
      <c r="F61" s="8"/>
      <c r="G61" s="8"/>
      <c r="H61" s="8">
        <v>63</v>
      </c>
      <c r="I61" s="7">
        <v>110</v>
      </c>
      <c r="J61" s="8">
        <f t="shared" si="1"/>
        <v>4045.099999999999</v>
      </c>
      <c r="K61" s="8">
        <v>1.06</v>
      </c>
      <c r="L61" s="8"/>
    </row>
    <row r="62" spans="3:12" hidden="1">
      <c r="C62" s="7">
        <f t="shared" si="0"/>
        <v>58</v>
      </c>
      <c r="D62" s="8" t="s">
        <v>63</v>
      </c>
      <c r="E62" s="8" t="s">
        <v>65</v>
      </c>
      <c r="F62" s="8"/>
      <c r="G62" s="8"/>
      <c r="H62" s="8">
        <v>63</v>
      </c>
      <c r="I62" s="7">
        <v>130.6</v>
      </c>
      <c r="J62" s="8">
        <f t="shared" si="1"/>
        <v>4175.6999999999989</v>
      </c>
      <c r="K62" s="8">
        <v>1.06</v>
      </c>
      <c r="L62" s="8"/>
    </row>
    <row r="63" spans="3:12" hidden="1">
      <c r="C63" s="7">
        <f t="shared" si="0"/>
        <v>59</v>
      </c>
      <c r="D63" s="8" t="s">
        <v>66</v>
      </c>
      <c r="E63" s="8" t="s">
        <v>67</v>
      </c>
      <c r="F63" s="8"/>
      <c r="G63" s="8"/>
      <c r="H63" s="8">
        <v>63</v>
      </c>
      <c r="I63" s="7">
        <v>21.3</v>
      </c>
      <c r="J63" s="8">
        <f t="shared" si="1"/>
        <v>4196.9999999999991</v>
      </c>
      <c r="K63" s="8">
        <v>1.06</v>
      </c>
      <c r="L63" s="8"/>
    </row>
    <row r="64" spans="3:12" hidden="1">
      <c r="C64" s="7">
        <f t="shared" si="0"/>
        <v>60</v>
      </c>
      <c r="D64" s="8" t="s">
        <v>68</v>
      </c>
      <c r="E64" s="8" t="s">
        <v>69</v>
      </c>
      <c r="F64" s="8"/>
      <c r="G64" s="8"/>
      <c r="H64" s="8">
        <v>63</v>
      </c>
      <c r="I64" s="7">
        <v>24.8</v>
      </c>
      <c r="J64" s="8">
        <f t="shared" si="1"/>
        <v>4221.7999999999993</v>
      </c>
      <c r="K64" s="8">
        <v>1.06</v>
      </c>
      <c r="L64" s="8"/>
    </row>
    <row r="65" spans="3:12" hidden="1">
      <c r="C65" s="7">
        <f t="shared" si="0"/>
        <v>61</v>
      </c>
      <c r="D65" s="8" t="s">
        <v>70</v>
      </c>
      <c r="E65" s="8" t="s">
        <v>71</v>
      </c>
      <c r="F65" s="8"/>
      <c r="G65" s="8"/>
      <c r="H65" s="8">
        <v>63</v>
      </c>
      <c r="I65" s="7">
        <v>116.4</v>
      </c>
      <c r="J65" s="8">
        <f t="shared" si="1"/>
        <v>4338.1999999999989</v>
      </c>
      <c r="K65" s="8">
        <v>1.06</v>
      </c>
      <c r="L65" s="8"/>
    </row>
    <row r="66" spans="3:12" hidden="1">
      <c r="C66" s="7">
        <f t="shared" si="0"/>
        <v>62</v>
      </c>
      <c r="D66" s="8" t="s">
        <v>72</v>
      </c>
      <c r="E66" s="8" t="s">
        <v>73</v>
      </c>
      <c r="F66" s="8"/>
      <c r="G66" s="8"/>
      <c r="H66" s="8">
        <v>63</v>
      </c>
      <c r="I66" s="7">
        <v>34.700000000000003</v>
      </c>
      <c r="J66" s="8">
        <f t="shared" si="1"/>
        <v>4372.8999999999987</v>
      </c>
      <c r="K66" s="8">
        <v>1.06</v>
      </c>
      <c r="L66" s="8"/>
    </row>
    <row r="67" spans="3:12" hidden="1">
      <c r="C67" s="7">
        <f t="shared" si="0"/>
        <v>63</v>
      </c>
      <c r="D67" s="8" t="s">
        <v>74</v>
      </c>
      <c r="E67" s="8" t="s">
        <v>75</v>
      </c>
      <c r="F67" s="8"/>
      <c r="G67" s="8"/>
      <c r="H67" s="8">
        <v>63</v>
      </c>
      <c r="I67" s="7">
        <v>166.4</v>
      </c>
      <c r="J67" s="8">
        <f t="shared" si="1"/>
        <v>4539.2999999999984</v>
      </c>
      <c r="K67" s="8">
        <v>1.06</v>
      </c>
      <c r="L67" s="8"/>
    </row>
    <row r="68" spans="3:12">
      <c r="C68" s="7">
        <f t="shared" si="0"/>
        <v>64</v>
      </c>
      <c r="D68" s="8" t="s">
        <v>75</v>
      </c>
      <c r="E68" s="8" t="s">
        <v>76</v>
      </c>
      <c r="F68" s="8" t="s">
        <v>16</v>
      </c>
      <c r="G68" s="8">
        <v>0.36</v>
      </c>
      <c r="H68" s="8">
        <v>63</v>
      </c>
      <c r="I68" s="7">
        <v>4.2</v>
      </c>
      <c r="J68" s="8">
        <f t="shared" si="1"/>
        <v>4543.4999999999982</v>
      </c>
      <c r="K68" s="8">
        <v>1.06</v>
      </c>
      <c r="L68" s="8"/>
    </row>
    <row r="69" spans="3:12" hidden="1">
      <c r="C69" s="7">
        <f t="shared" si="0"/>
        <v>65</v>
      </c>
      <c r="D69" s="8" t="s">
        <v>75</v>
      </c>
      <c r="E69" s="8" t="s">
        <v>76</v>
      </c>
      <c r="F69" s="8"/>
      <c r="G69" s="8"/>
      <c r="H69" s="8">
        <v>63</v>
      </c>
      <c r="I69" s="7">
        <v>80.599999999999994</v>
      </c>
      <c r="J69" s="8">
        <f t="shared" si="1"/>
        <v>4624.0999999999985</v>
      </c>
      <c r="K69" s="8">
        <v>1.06</v>
      </c>
      <c r="L69" s="8"/>
    </row>
    <row r="70" spans="3:12" hidden="1">
      <c r="C70" s="7">
        <f t="shared" si="0"/>
        <v>66</v>
      </c>
      <c r="D70" s="8" t="s">
        <v>21</v>
      </c>
      <c r="E70" s="8" t="s">
        <v>77</v>
      </c>
      <c r="F70" s="8"/>
      <c r="G70" s="8"/>
      <c r="H70" s="8">
        <v>63</v>
      </c>
      <c r="I70" s="7">
        <f>194.3+12</f>
        <v>206.3</v>
      </c>
      <c r="J70" s="8">
        <f t="shared" si="1"/>
        <v>4830.3999999999987</v>
      </c>
      <c r="K70" s="8">
        <v>1.06</v>
      </c>
      <c r="L70" s="8"/>
    </row>
    <row r="71" spans="3:12" hidden="1">
      <c r="C71" s="7">
        <f t="shared" ref="C71:C134" si="2">1+C70</f>
        <v>67</v>
      </c>
      <c r="D71" s="8" t="s">
        <v>21</v>
      </c>
      <c r="E71" s="8" t="s">
        <v>78</v>
      </c>
      <c r="F71" s="8"/>
      <c r="G71" s="8"/>
      <c r="H71" s="8">
        <v>63</v>
      </c>
      <c r="I71" s="7">
        <v>131.19999999999999</v>
      </c>
      <c r="J71" s="8">
        <f t="shared" ref="J71:J134" si="3">+J70+I71</f>
        <v>4961.5999999999985</v>
      </c>
      <c r="K71" s="8">
        <v>1.06</v>
      </c>
      <c r="L71" s="8"/>
    </row>
    <row r="72" spans="3:12" hidden="1">
      <c r="C72" s="7">
        <f t="shared" si="2"/>
        <v>68</v>
      </c>
      <c r="D72" s="8" t="s">
        <v>78</v>
      </c>
      <c r="E72" s="8" t="s">
        <v>79</v>
      </c>
      <c r="F72" s="8"/>
      <c r="G72" s="8"/>
      <c r="H72" s="8">
        <v>63</v>
      </c>
      <c r="I72" s="7">
        <v>10.8</v>
      </c>
      <c r="J72" s="8">
        <f t="shared" si="3"/>
        <v>4972.3999999999987</v>
      </c>
      <c r="K72" s="8">
        <v>1.06</v>
      </c>
      <c r="L72" s="8"/>
    </row>
    <row r="73" spans="3:12" hidden="1">
      <c r="C73" s="7">
        <f t="shared" si="2"/>
        <v>69</v>
      </c>
      <c r="D73" s="8" t="s">
        <v>78</v>
      </c>
      <c r="E73" s="8" t="s">
        <v>80</v>
      </c>
      <c r="F73" s="8"/>
      <c r="G73" s="8"/>
      <c r="H73" s="8">
        <v>63</v>
      </c>
      <c r="I73" s="7">
        <v>121.3</v>
      </c>
      <c r="J73" s="8">
        <f t="shared" si="3"/>
        <v>5093.6999999999989</v>
      </c>
      <c r="K73" s="8">
        <v>1.06</v>
      </c>
      <c r="L73" s="8"/>
    </row>
    <row r="74" spans="3:12">
      <c r="C74" s="7">
        <f t="shared" si="2"/>
        <v>70</v>
      </c>
      <c r="D74" s="8" t="s">
        <v>78</v>
      </c>
      <c r="E74" s="8" t="s">
        <v>80</v>
      </c>
      <c r="F74" s="8" t="s">
        <v>22</v>
      </c>
      <c r="G74" s="8">
        <v>0.36</v>
      </c>
      <c r="H74" s="8">
        <v>63</v>
      </c>
      <c r="I74" s="7">
        <v>3</v>
      </c>
      <c r="J74" s="8">
        <f t="shared" si="3"/>
        <v>5096.6999999999989</v>
      </c>
      <c r="K74" s="8">
        <v>1.06</v>
      </c>
      <c r="L74" s="8"/>
    </row>
    <row r="75" spans="3:12" hidden="1">
      <c r="C75" s="7">
        <f t="shared" si="2"/>
        <v>71</v>
      </c>
      <c r="D75" s="8" t="s">
        <v>80</v>
      </c>
      <c r="E75" s="8" t="s">
        <v>20</v>
      </c>
      <c r="F75" s="8"/>
      <c r="G75" s="8"/>
      <c r="H75" s="8">
        <v>63</v>
      </c>
      <c r="I75" s="7">
        <f>252.4+15</f>
        <v>267.39999999999998</v>
      </c>
      <c r="J75" s="8">
        <f t="shared" si="3"/>
        <v>5364.0999999999985</v>
      </c>
      <c r="K75" s="8">
        <v>1.06</v>
      </c>
      <c r="L75" s="8"/>
    </row>
    <row r="76" spans="3:12" hidden="1">
      <c r="C76" s="7">
        <f t="shared" si="2"/>
        <v>72</v>
      </c>
      <c r="D76" s="8" t="s">
        <v>20</v>
      </c>
      <c r="E76" s="8" t="s">
        <v>75</v>
      </c>
      <c r="F76" s="8"/>
      <c r="G76" s="8"/>
      <c r="H76" s="8">
        <v>63</v>
      </c>
      <c r="I76" s="7">
        <v>61.5</v>
      </c>
      <c r="J76" s="8">
        <f t="shared" si="3"/>
        <v>5425.5999999999985</v>
      </c>
      <c r="K76" s="8">
        <v>1.06</v>
      </c>
      <c r="L76" s="8"/>
    </row>
    <row r="77" spans="3:12" hidden="1">
      <c r="C77" s="7">
        <f t="shared" si="2"/>
        <v>73</v>
      </c>
      <c r="D77" s="8" t="s">
        <v>21</v>
      </c>
      <c r="E77" s="8" t="s">
        <v>20</v>
      </c>
      <c r="F77" s="8"/>
      <c r="G77" s="8"/>
      <c r="H77" s="8">
        <v>63</v>
      </c>
      <c r="I77" s="7">
        <v>141.9</v>
      </c>
      <c r="J77" s="8">
        <f t="shared" si="3"/>
        <v>5567.4999999999982</v>
      </c>
      <c r="K77" s="8">
        <v>1.06</v>
      </c>
      <c r="L77" s="8"/>
    </row>
    <row r="78" spans="3:12" hidden="1">
      <c r="C78" s="7">
        <f t="shared" si="2"/>
        <v>74</v>
      </c>
      <c r="D78" s="8" t="s">
        <v>80</v>
      </c>
      <c r="E78" s="8" t="s">
        <v>81</v>
      </c>
      <c r="F78" s="8"/>
      <c r="G78" s="8"/>
      <c r="H78" s="8">
        <v>63</v>
      </c>
      <c r="I78" s="7">
        <v>17.7</v>
      </c>
      <c r="J78" s="8">
        <f t="shared" si="3"/>
        <v>5585.199999999998</v>
      </c>
      <c r="K78" s="8">
        <v>1.06</v>
      </c>
      <c r="L78" s="8"/>
    </row>
    <row r="79" spans="3:12" hidden="1">
      <c r="C79" s="7">
        <f t="shared" si="2"/>
        <v>75</v>
      </c>
      <c r="D79" s="8" t="s">
        <v>81</v>
      </c>
      <c r="E79" s="8" t="s">
        <v>82</v>
      </c>
      <c r="F79" s="8"/>
      <c r="G79" s="8"/>
      <c r="H79" s="8">
        <v>63</v>
      </c>
      <c r="I79" s="7">
        <v>79.7</v>
      </c>
      <c r="J79" s="8">
        <f t="shared" si="3"/>
        <v>5664.8999999999978</v>
      </c>
      <c r="K79" s="8">
        <v>1.06</v>
      </c>
      <c r="L79" s="8"/>
    </row>
    <row r="80" spans="3:12" hidden="1">
      <c r="C80" s="7">
        <f t="shared" si="2"/>
        <v>76</v>
      </c>
      <c r="D80" s="8" t="s">
        <v>82</v>
      </c>
      <c r="E80" s="8" t="s">
        <v>83</v>
      </c>
      <c r="F80" s="8"/>
      <c r="G80" s="8"/>
      <c r="H80" s="8">
        <v>63</v>
      </c>
      <c r="I80" s="7">
        <v>59.6</v>
      </c>
      <c r="J80" s="8">
        <f t="shared" si="3"/>
        <v>5724.4999999999982</v>
      </c>
      <c r="K80" s="8">
        <v>1.06</v>
      </c>
      <c r="L80" s="8"/>
    </row>
    <row r="81" spans="3:12" hidden="1">
      <c r="C81" s="7">
        <f t="shared" si="2"/>
        <v>77</v>
      </c>
      <c r="D81" s="8" t="s">
        <v>82</v>
      </c>
      <c r="E81" s="8" t="s">
        <v>84</v>
      </c>
      <c r="F81" s="8"/>
      <c r="G81" s="8"/>
      <c r="H81" s="8">
        <v>63</v>
      </c>
      <c r="I81" s="7">
        <v>34.9</v>
      </c>
      <c r="J81" s="8">
        <f t="shared" si="3"/>
        <v>5759.3999999999978</v>
      </c>
      <c r="K81" s="8">
        <v>1.06</v>
      </c>
      <c r="L81" s="8"/>
    </row>
    <row r="82" spans="3:12" hidden="1">
      <c r="C82" s="7">
        <f t="shared" si="2"/>
        <v>78</v>
      </c>
      <c r="D82" s="8" t="s">
        <v>84</v>
      </c>
      <c r="E82" s="8" t="s">
        <v>85</v>
      </c>
      <c r="F82" s="8"/>
      <c r="G82" s="8"/>
      <c r="H82" s="8">
        <v>63</v>
      </c>
      <c r="I82" s="7">
        <v>57.7</v>
      </c>
      <c r="J82" s="8">
        <f t="shared" si="3"/>
        <v>5817.0999999999976</v>
      </c>
      <c r="K82" s="8">
        <v>1.06</v>
      </c>
      <c r="L82" s="8"/>
    </row>
    <row r="83" spans="3:12" hidden="1">
      <c r="C83" s="7">
        <f t="shared" si="2"/>
        <v>79</v>
      </c>
      <c r="D83" s="8" t="s">
        <v>84</v>
      </c>
      <c r="E83" s="8" t="s">
        <v>86</v>
      </c>
      <c r="F83" s="8"/>
      <c r="G83" s="8"/>
      <c r="H83" s="8">
        <v>63</v>
      </c>
      <c r="I83" s="7">
        <v>17.5</v>
      </c>
      <c r="J83" s="8">
        <f t="shared" si="3"/>
        <v>5834.5999999999976</v>
      </c>
      <c r="K83" s="8">
        <v>1.06</v>
      </c>
      <c r="L83" s="8"/>
    </row>
    <row r="84" spans="3:12" hidden="1">
      <c r="C84" s="7">
        <f t="shared" si="2"/>
        <v>80</v>
      </c>
      <c r="D84" s="8" t="s">
        <v>87</v>
      </c>
      <c r="E84" s="8" t="s">
        <v>74</v>
      </c>
      <c r="F84" s="8"/>
      <c r="G84" s="8"/>
      <c r="H84" s="8">
        <v>63</v>
      </c>
      <c r="I84" s="7">
        <f>143.6+3</f>
        <v>146.6</v>
      </c>
      <c r="J84" s="8">
        <f t="shared" si="3"/>
        <v>5981.199999999998</v>
      </c>
      <c r="K84" s="8">
        <v>1.06</v>
      </c>
      <c r="L84" s="8"/>
    </row>
    <row r="85" spans="3:12" hidden="1">
      <c r="C85" s="7">
        <f t="shared" si="2"/>
        <v>81</v>
      </c>
      <c r="D85" s="8" t="s">
        <v>88</v>
      </c>
      <c r="E85" s="8" t="s">
        <v>89</v>
      </c>
      <c r="F85" s="8"/>
      <c r="G85" s="8"/>
      <c r="H85" s="8">
        <v>63</v>
      </c>
      <c r="I85" s="7">
        <v>94.4</v>
      </c>
      <c r="J85" s="8">
        <f t="shared" si="3"/>
        <v>6075.5999999999976</v>
      </c>
      <c r="K85" s="8">
        <v>1.06</v>
      </c>
      <c r="L85" s="8"/>
    </row>
    <row r="86" spans="3:12" hidden="1">
      <c r="C86" s="7">
        <f t="shared" si="2"/>
        <v>82</v>
      </c>
      <c r="D86" s="8" t="s">
        <v>90</v>
      </c>
      <c r="E86" s="8" t="s">
        <v>91</v>
      </c>
      <c r="F86" s="8"/>
      <c r="G86" s="8"/>
      <c r="H86" s="8">
        <v>63</v>
      </c>
      <c r="I86" s="7">
        <v>57.5</v>
      </c>
      <c r="J86" s="8">
        <f t="shared" si="3"/>
        <v>6133.0999999999976</v>
      </c>
      <c r="K86" s="8">
        <v>1.06</v>
      </c>
      <c r="L86" s="8"/>
    </row>
    <row r="87" spans="3:12">
      <c r="C87" s="7">
        <f t="shared" si="2"/>
        <v>83</v>
      </c>
      <c r="D87" s="8" t="s">
        <v>81</v>
      </c>
      <c r="E87" s="8" t="s">
        <v>92</v>
      </c>
      <c r="F87" s="8" t="s">
        <v>22</v>
      </c>
      <c r="G87" s="8">
        <v>0.36</v>
      </c>
      <c r="H87" s="8">
        <v>63</v>
      </c>
      <c r="I87" s="7">
        <v>51.4</v>
      </c>
      <c r="J87" s="8">
        <f t="shared" si="3"/>
        <v>6184.4999999999973</v>
      </c>
      <c r="K87" s="8">
        <v>1.06</v>
      </c>
      <c r="L87" s="8"/>
    </row>
    <row r="88" spans="3:12" hidden="1">
      <c r="C88" s="7">
        <f t="shared" si="2"/>
        <v>84</v>
      </c>
      <c r="D88" s="8" t="s">
        <v>81</v>
      </c>
      <c r="E88" s="8" t="s">
        <v>92</v>
      </c>
      <c r="F88" s="8"/>
      <c r="G88" s="8"/>
      <c r="H88" s="8">
        <v>63</v>
      </c>
      <c r="I88" s="7">
        <v>23.9</v>
      </c>
      <c r="J88" s="8">
        <f t="shared" si="3"/>
        <v>6208.3999999999969</v>
      </c>
      <c r="K88" s="8">
        <v>1.06</v>
      </c>
      <c r="L88" s="8"/>
    </row>
    <row r="89" spans="3:12" hidden="1">
      <c r="C89" s="7">
        <f t="shared" si="2"/>
        <v>85</v>
      </c>
      <c r="D89" s="8" t="s">
        <v>92</v>
      </c>
      <c r="E89" s="8" t="s">
        <v>93</v>
      </c>
      <c r="F89" s="8"/>
      <c r="G89" s="8"/>
      <c r="H89" s="8">
        <v>63</v>
      </c>
      <c r="I89" s="7">
        <v>38</v>
      </c>
      <c r="J89" s="8">
        <f t="shared" si="3"/>
        <v>6246.3999999999969</v>
      </c>
      <c r="K89" s="8">
        <v>1.06</v>
      </c>
      <c r="L89" s="8"/>
    </row>
    <row r="90" spans="3:12" hidden="1">
      <c r="C90" s="7">
        <f t="shared" si="2"/>
        <v>86</v>
      </c>
      <c r="D90" s="8" t="s">
        <v>92</v>
      </c>
      <c r="E90" s="8" t="s">
        <v>94</v>
      </c>
      <c r="F90" s="8"/>
      <c r="G90" s="8"/>
      <c r="H90" s="8">
        <v>63</v>
      </c>
      <c r="I90" s="7">
        <v>96.6</v>
      </c>
      <c r="J90" s="8">
        <f t="shared" si="3"/>
        <v>6342.9999999999973</v>
      </c>
      <c r="K90" s="8">
        <v>1.06</v>
      </c>
      <c r="L90" s="8"/>
    </row>
    <row r="91" spans="3:12">
      <c r="C91" s="7">
        <f t="shared" si="2"/>
        <v>87</v>
      </c>
      <c r="D91" s="8" t="s">
        <v>92</v>
      </c>
      <c r="E91" s="8" t="s">
        <v>95</v>
      </c>
      <c r="F91" s="8" t="s">
        <v>16</v>
      </c>
      <c r="G91" s="8">
        <v>0.36</v>
      </c>
      <c r="H91" s="8">
        <v>63</v>
      </c>
      <c r="I91" s="7">
        <v>4.3</v>
      </c>
      <c r="J91" s="8">
        <f t="shared" si="3"/>
        <v>6347.2999999999975</v>
      </c>
      <c r="K91" s="8">
        <v>1.06</v>
      </c>
      <c r="L91" s="8"/>
    </row>
    <row r="92" spans="3:12">
      <c r="C92" s="7">
        <f t="shared" si="2"/>
        <v>88</v>
      </c>
      <c r="D92" s="8" t="s">
        <v>94</v>
      </c>
      <c r="E92" s="8" t="s">
        <v>96</v>
      </c>
      <c r="F92" s="8" t="s">
        <v>16</v>
      </c>
      <c r="G92" s="8">
        <v>0.36</v>
      </c>
      <c r="H92" s="8">
        <v>63</v>
      </c>
      <c r="I92" s="7">
        <v>3.8</v>
      </c>
      <c r="J92" s="8">
        <f t="shared" si="3"/>
        <v>6351.0999999999976</v>
      </c>
      <c r="K92" s="8">
        <v>1.06</v>
      </c>
      <c r="L92" s="8"/>
    </row>
    <row r="93" spans="3:12" hidden="1">
      <c r="C93" s="7">
        <f t="shared" si="2"/>
        <v>89</v>
      </c>
      <c r="D93" s="8" t="s">
        <v>95</v>
      </c>
      <c r="E93" s="8" t="s">
        <v>96</v>
      </c>
      <c r="F93" s="8"/>
      <c r="G93" s="8"/>
      <c r="H93" s="8">
        <v>63</v>
      </c>
      <c r="I93" s="7">
        <v>20.7</v>
      </c>
      <c r="J93" s="8">
        <f t="shared" si="3"/>
        <v>6371.7999999999975</v>
      </c>
      <c r="K93" s="8">
        <v>1.06</v>
      </c>
      <c r="L93" s="8"/>
    </row>
    <row r="94" spans="3:12" hidden="1">
      <c r="C94" s="7">
        <f t="shared" si="2"/>
        <v>90</v>
      </c>
      <c r="D94" s="8" t="s">
        <v>95</v>
      </c>
      <c r="E94" s="8" t="s">
        <v>97</v>
      </c>
      <c r="F94" s="8"/>
      <c r="G94" s="8"/>
      <c r="H94" s="8">
        <v>63</v>
      </c>
      <c r="I94" s="7">
        <v>225.2</v>
      </c>
      <c r="J94" s="8">
        <f t="shared" si="3"/>
        <v>6596.9999999999973</v>
      </c>
      <c r="K94" s="8">
        <v>1.06</v>
      </c>
      <c r="L94" s="8"/>
    </row>
    <row r="95" spans="3:12" hidden="1">
      <c r="C95" s="7">
        <f t="shared" si="2"/>
        <v>91</v>
      </c>
      <c r="D95" s="8" t="s">
        <v>94</v>
      </c>
      <c r="E95" s="8" t="s">
        <v>95</v>
      </c>
      <c r="F95" s="8"/>
      <c r="G95" s="8"/>
      <c r="H95" s="8">
        <v>63</v>
      </c>
      <c r="I95" s="7">
        <v>186.9</v>
      </c>
      <c r="J95" s="8">
        <f t="shared" si="3"/>
        <v>6783.8999999999969</v>
      </c>
      <c r="K95" s="8">
        <v>1.06</v>
      </c>
      <c r="L95" s="8"/>
    </row>
    <row r="96" spans="3:12" hidden="1">
      <c r="C96" s="7">
        <f t="shared" si="2"/>
        <v>92</v>
      </c>
      <c r="D96" s="8" t="s">
        <v>95</v>
      </c>
      <c r="E96" s="8" t="s">
        <v>98</v>
      </c>
      <c r="F96" s="8"/>
      <c r="G96" s="8"/>
      <c r="H96" s="8">
        <v>63</v>
      </c>
      <c r="I96" s="7">
        <v>71.400000000000006</v>
      </c>
      <c r="J96" s="8">
        <f t="shared" si="3"/>
        <v>6855.2999999999965</v>
      </c>
      <c r="K96" s="8">
        <v>1.06</v>
      </c>
      <c r="L96" s="8"/>
    </row>
    <row r="97" spans="3:12" hidden="1">
      <c r="C97" s="7">
        <f t="shared" si="2"/>
        <v>93</v>
      </c>
      <c r="D97" s="8" t="s">
        <v>99</v>
      </c>
      <c r="E97" s="8" t="s">
        <v>100</v>
      </c>
      <c r="F97" s="8"/>
      <c r="G97" s="8"/>
      <c r="H97" s="8">
        <v>63</v>
      </c>
      <c r="I97" s="7">
        <v>205.2</v>
      </c>
      <c r="J97" s="8">
        <f t="shared" si="3"/>
        <v>7060.4999999999964</v>
      </c>
      <c r="K97" s="8">
        <v>1.06</v>
      </c>
      <c r="L97" s="8"/>
    </row>
    <row r="98" spans="3:12" hidden="1">
      <c r="C98" s="7">
        <f t="shared" si="2"/>
        <v>94</v>
      </c>
      <c r="D98" s="8" t="s">
        <v>101</v>
      </c>
      <c r="E98" s="8" t="s">
        <v>102</v>
      </c>
      <c r="F98" s="8"/>
      <c r="G98" s="8"/>
      <c r="H98" s="8">
        <v>63</v>
      </c>
      <c r="I98" s="7">
        <v>17.8</v>
      </c>
      <c r="J98" s="8">
        <f t="shared" si="3"/>
        <v>7078.2999999999965</v>
      </c>
      <c r="K98" s="8">
        <v>1.06</v>
      </c>
      <c r="L98" s="8"/>
    </row>
    <row r="99" spans="3:12" hidden="1">
      <c r="C99" s="7">
        <f t="shared" si="2"/>
        <v>95</v>
      </c>
      <c r="D99" s="8" t="s">
        <v>103</v>
      </c>
      <c r="E99" s="8" t="s">
        <v>104</v>
      </c>
      <c r="F99" s="8"/>
      <c r="G99" s="8"/>
      <c r="H99" s="8">
        <v>63</v>
      </c>
      <c r="I99" s="7">
        <v>40.299999999999997</v>
      </c>
      <c r="J99" s="8">
        <f t="shared" si="3"/>
        <v>7118.5999999999967</v>
      </c>
      <c r="K99" s="8">
        <v>1.06</v>
      </c>
      <c r="L99" s="8"/>
    </row>
    <row r="100" spans="3:12" hidden="1">
      <c r="C100" s="7">
        <f t="shared" si="2"/>
        <v>96</v>
      </c>
      <c r="D100" s="8" t="s">
        <v>104</v>
      </c>
      <c r="E100" s="8" t="s">
        <v>105</v>
      </c>
      <c r="F100" s="8"/>
      <c r="G100" s="8"/>
      <c r="H100" s="8">
        <v>63</v>
      </c>
      <c r="I100" s="7">
        <v>11.1</v>
      </c>
      <c r="J100" s="8">
        <f t="shared" si="3"/>
        <v>7129.6999999999971</v>
      </c>
      <c r="K100" s="8">
        <v>1.06</v>
      </c>
      <c r="L100" s="8"/>
    </row>
    <row r="101" spans="3:12" hidden="1">
      <c r="C101" s="7">
        <f t="shared" si="2"/>
        <v>97</v>
      </c>
      <c r="D101" s="8" t="s">
        <v>105</v>
      </c>
      <c r="E101" s="8" t="s">
        <v>106</v>
      </c>
      <c r="F101" s="8"/>
      <c r="G101" s="8"/>
      <c r="H101" s="8">
        <v>63</v>
      </c>
      <c r="I101" s="7">
        <v>29.3</v>
      </c>
      <c r="J101" s="8">
        <f t="shared" si="3"/>
        <v>7158.9999999999973</v>
      </c>
      <c r="K101" s="8">
        <v>1.06</v>
      </c>
      <c r="L101" s="8"/>
    </row>
    <row r="102" spans="3:12" hidden="1">
      <c r="C102" s="7">
        <f t="shared" si="2"/>
        <v>98</v>
      </c>
      <c r="D102" s="8" t="s">
        <v>105</v>
      </c>
      <c r="E102" s="8" t="s">
        <v>107</v>
      </c>
      <c r="F102" s="8"/>
      <c r="G102" s="8"/>
      <c r="H102" s="8">
        <v>63</v>
      </c>
      <c r="I102" s="7">
        <v>14.5</v>
      </c>
      <c r="J102" s="8">
        <f t="shared" si="3"/>
        <v>7173.4999999999973</v>
      </c>
      <c r="K102" s="8">
        <v>1.06</v>
      </c>
      <c r="L102" s="8"/>
    </row>
    <row r="103" spans="3:12" hidden="1">
      <c r="C103" s="7">
        <f t="shared" si="2"/>
        <v>99</v>
      </c>
      <c r="D103" s="8" t="s">
        <v>105</v>
      </c>
      <c r="E103" s="8" t="s">
        <v>102</v>
      </c>
      <c r="F103" s="8"/>
      <c r="G103" s="8"/>
      <c r="H103" s="8">
        <v>63</v>
      </c>
      <c r="I103" s="7">
        <v>34.299999999999997</v>
      </c>
      <c r="J103" s="8">
        <f t="shared" si="3"/>
        <v>7207.7999999999975</v>
      </c>
      <c r="K103" s="8">
        <v>1.06</v>
      </c>
      <c r="L103" s="8"/>
    </row>
    <row r="104" spans="3:12">
      <c r="C104" s="7">
        <f t="shared" si="2"/>
        <v>100</v>
      </c>
      <c r="D104" s="8" t="s">
        <v>104</v>
      </c>
      <c r="E104" s="8" t="s">
        <v>108</v>
      </c>
      <c r="F104" s="8" t="s">
        <v>22</v>
      </c>
      <c r="G104" s="8">
        <v>0.36</v>
      </c>
      <c r="H104" s="8">
        <v>63</v>
      </c>
      <c r="I104" s="7">
        <v>21.8</v>
      </c>
      <c r="J104" s="8">
        <f t="shared" si="3"/>
        <v>7229.5999999999976</v>
      </c>
      <c r="K104" s="8">
        <v>1.06</v>
      </c>
      <c r="L104" s="8"/>
    </row>
    <row r="105" spans="3:12" hidden="1">
      <c r="C105" s="7">
        <f t="shared" si="2"/>
        <v>101</v>
      </c>
      <c r="D105" s="8" t="s">
        <v>108</v>
      </c>
      <c r="E105" s="8" t="s">
        <v>24</v>
      </c>
      <c r="F105" s="8"/>
      <c r="G105" s="8"/>
      <c r="H105" s="8">
        <v>63</v>
      </c>
      <c r="I105" s="7">
        <v>21.3</v>
      </c>
      <c r="J105" s="8">
        <f t="shared" si="3"/>
        <v>7250.8999999999978</v>
      </c>
      <c r="K105" s="8">
        <v>1.06</v>
      </c>
      <c r="L105" s="8"/>
    </row>
    <row r="106" spans="3:12">
      <c r="C106" s="7">
        <f t="shared" si="2"/>
        <v>102</v>
      </c>
      <c r="D106" s="8" t="s">
        <v>109</v>
      </c>
      <c r="E106" s="8" t="s">
        <v>108</v>
      </c>
      <c r="F106" s="8" t="s">
        <v>22</v>
      </c>
      <c r="G106" s="8">
        <v>0.36</v>
      </c>
      <c r="H106" s="8">
        <v>63</v>
      </c>
      <c r="I106" s="7">
        <v>29</v>
      </c>
      <c r="J106" s="8">
        <f t="shared" si="3"/>
        <v>7279.8999999999978</v>
      </c>
      <c r="K106" s="8">
        <v>1.06</v>
      </c>
      <c r="L106" s="8"/>
    </row>
    <row r="107" spans="3:12" hidden="1">
      <c r="C107" s="7">
        <f t="shared" si="2"/>
        <v>103</v>
      </c>
      <c r="D107" s="8" t="s">
        <v>109</v>
      </c>
      <c r="E107" s="8" t="s">
        <v>108</v>
      </c>
      <c r="F107" s="8"/>
      <c r="G107" s="8"/>
      <c r="H107" s="8">
        <v>63</v>
      </c>
      <c r="I107" s="7">
        <v>51.1</v>
      </c>
      <c r="J107" s="8">
        <f t="shared" si="3"/>
        <v>7330.9999999999982</v>
      </c>
      <c r="K107" s="8">
        <v>1.06</v>
      </c>
      <c r="L107" s="8"/>
    </row>
    <row r="108" spans="3:12" hidden="1">
      <c r="C108" s="7">
        <f t="shared" si="2"/>
        <v>104</v>
      </c>
      <c r="D108" s="8" t="s">
        <v>110</v>
      </c>
      <c r="E108" s="8" t="s">
        <v>111</v>
      </c>
      <c r="F108" s="8"/>
      <c r="G108" s="8"/>
      <c r="H108" s="8">
        <v>63</v>
      </c>
      <c r="I108" s="7">
        <v>264.89999999999998</v>
      </c>
      <c r="J108" s="8">
        <f t="shared" si="3"/>
        <v>7595.8999999999978</v>
      </c>
      <c r="K108" s="8">
        <v>1.06</v>
      </c>
      <c r="L108" s="8"/>
    </row>
    <row r="109" spans="3:12" hidden="1">
      <c r="C109" s="7">
        <f t="shared" si="2"/>
        <v>105</v>
      </c>
      <c r="D109" s="8" t="s">
        <v>111</v>
      </c>
      <c r="E109" s="8" t="s">
        <v>112</v>
      </c>
      <c r="F109" s="8"/>
      <c r="G109" s="8"/>
      <c r="H109" s="8">
        <v>63</v>
      </c>
      <c r="I109" s="7">
        <v>91.4</v>
      </c>
      <c r="J109" s="8">
        <f t="shared" si="3"/>
        <v>7687.2999999999975</v>
      </c>
      <c r="K109" s="8">
        <v>1.06</v>
      </c>
      <c r="L109" s="8"/>
    </row>
    <row r="110" spans="3:12">
      <c r="C110" s="7">
        <f t="shared" si="2"/>
        <v>106</v>
      </c>
      <c r="D110" s="8" t="s">
        <v>111</v>
      </c>
      <c r="E110" s="8" t="s">
        <v>113</v>
      </c>
      <c r="F110" s="8" t="s">
        <v>16</v>
      </c>
      <c r="G110" s="8">
        <v>0.36</v>
      </c>
      <c r="H110" s="8">
        <v>63</v>
      </c>
      <c r="I110" s="7">
        <v>3</v>
      </c>
      <c r="J110" s="8">
        <f t="shared" si="3"/>
        <v>7690.2999999999975</v>
      </c>
      <c r="K110" s="8">
        <v>1.06</v>
      </c>
      <c r="L110" s="8"/>
    </row>
    <row r="111" spans="3:12" hidden="1">
      <c r="C111" s="7">
        <f t="shared" si="2"/>
        <v>107</v>
      </c>
      <c r="D111" s="8" t="s">
        <v>111</v>
      </c>
      <c r="E111" s="8" t="s">
        <v>113</v>
      </c>
      <c r="F111" s="8"/>
      <c r="G111" s="8"/>
      <c r="H111" s="8">
        <v>63</v>
      </c>
      <c r="I111" s="7">
        <v>78.3</v>
      </c>
      <c r="J111" s="8">
        <f t="shared" si="3"/>
        <v>7768.5999999999976</v>
      </c>
      <c r="K111" s="8">
        <v>1.06</v>
      </c>
      <c r="L111" s="8"/>
    </row>
    <row r="112" spans="3:12" hidden="1">
      <c r="C112" s="7">
        <f t="shared" si="2"/>
        <v>108</v>
      </c>
      <c r="D112" s="8" t="s">
        <v>111</v>
      </c>
      <c r="E112" s="8" t="s">
        <v>114</v>
      </c>
      <c r="F112" s="8"/>
      <c r="G112" s="8"/>
      <c r="H112" s="8">
        <v>63</v>
      </c>
      <c r="I112" s="7">
        <v>311.8</v>
      </c>
      <c r="J112" s="8">
        <f t="shared" si="3"/>
        <v>8080.3999999999978</v>
      </c>
      <c r="K112" s="8">
        <v>1.06</v>
      </c>
      <c r="L112" s="8"/>
    </row>
    <row r="113" spans="3:12">
      <c r="C113" s="7">
        <f t="shared" si="2"/>
        <v>109</v>
      </c>
      <c r="D113" s="8" t="s">
        <v>114</v>
      </c>
      <c r="E113" s="8" t="s">
        <v>115</v>
      </c>
      <c r="F113" s="8" t="s">
        <v>16</v>
      </c>
      <c r="G113" s="8">
        <v>0.36</v>
      </c>
      <c r="H113" s="8">
        <v>63</v>
      </c>
      <c r="I113" s="7">
        <v>3.4</v>
      </c>
      <c r="J113" s="8">
        <f t="shared" si="3"/>
        <v>8083.7999999999975</v>
      </c>
      <c r="K113" s="8">
        <v>1.06</v>
      </c>
      <c r="L113" s="8"/>
    </row>
    <row r="114" spans="3:12" hidden="1">
      <c r="C114" s="7">
        <f t="shared" si="2"/>
        <v>110</v>
      </c>
      <c r="D114" s="8" t="s">
        <v>114</v>
      </c>
      <c r="E114" s="8" t="s">
        <v>115</v>
      </c>
      <c r="F114" s="8"/>
      <c r="G114" s="8"/>
      <c r="H114" s="8">
        <v>63</v>
      </c>
      <c r="I114" s="7">
        <v>40.1</v>
      </c>
      <c r="J114" s="8">
        <f t="shared" si="3"/>
        <v>8123.8999999999978</v>
      </c>
      <c r="K114" s="8">
        <v>1.06</v>
      </c>
      <c r="L114" s="8"/>
    </row>
    <row r="115" spans="3:12" hidden="1">
      <c r="C115" s="7">
        <f t="shared" si="2"/>
        <v>111</v>
      </c>
      <c r="D115" s="8" t="s">
        <v>115</v>
      </c>
      <c r="E115" s="8" t="s">
        <v>116</v>
      </c>
      <c r="F115" s="8"/>
      <c r="G115" s="8"/>
      <c r="H115" s="8">
        <v>63</v>
      </c>
      <c r="I115" s="7">
        <v>16</v>
      </c>
      <c r="J115" s="8">
        <f t="shared" si="3"/>
        <v>8139.8999999999978</v>
      </c>
      <c r="K115" s="8">
        <v>1.06</v>
      </c>
      <c r="L115" s="8"/>
    </row>
    <row r="116" spans="3:12" hidden="1">
      <c r="C116" s="7">
        <f t="shared" si="2"/>
        <v>112</v>
      </c>
      <c r="D116" s="8" t="s">
        <v>115</v>
      </c>
      <c r="E116" s="8" t="s">
        <v>117</v>
      </c>
      <c r="F116" s="8"/>
      <c r="G116" s="8"/>
      <c r="H116" s="8">
        <v>63</v>
      </c>
      <c r="I116" s="7">
        <v>14</v>
      </c>
      <c r="J116" s="8">
        <f t="shared" si="3"/>
        <v>8153.8999999999978</v>
      </c>
      <c r="K116" s="8">
        <v>1.06</v>
      </c>
      <c r="L116" s="8"/>
    </row>
    <row r="117" spans="3:12" hidden="1">
      <c r="C117" s="7">
        <f t="shared" si="2"/>
        <v>113</v>
      </c>
      <c r="D117" s="8" t="s">
        <v>117</v>
      </c>
      <c r="E117" s="8" t="s">
        <v>118</v>
      </c>
      <c r="F117" s="8"/>
      <c r="G117" s="8"/>
      <c r="H117" s="8">
        <v>63</v>
      </c>
      <c r="I117" s="7">
        <v>31.6</v>
      </c>
      <c r="J117" s="8">
        <f t="shared" si="3"/>
        <v>8185.4999999999982</v>
      </c>
      <c r="K117" s="8">
        <v>1.06</v>
      </c>
      <c r="L117" s="8"/>
    </row>
    <row r="118" spans="3:12" hidden="1">
      <c r="C118" s="7">
        <f t="shared" si="2"/>
        <v>114</v>
      </c>
      <c r="D118" s="8" t="s">
        <v>117</v>
      </c>
      <c r="E118" s="8" t="s">
        <v>119</v>
      </c>
      <c r="F118" s="8"/>
      <c r="G118" s="8"/>
      <c r="H118" s="8">
        <v>63</v>
      </c>
      <c r="I118" s="7">
        <v>45.2</v>
      </c>
      <c r="J118" s="8">
        <f t="shared" si="3"/>
        <v>8230.6999999999989</v>
      </c>
      <c r="K118" s="8">
        <v>1.06</v>
      </c>
      <c r="L118" s="8"/>
    </row>
    <row r="119" spans="3:12" hidden="1">
      <c r="C119" s="7">
        <f t="shared" si="2"/>
        <v>115</v>
      </c>
      <c r="D119" s="8" t="s">
        <v>119</v>
      </c>
      <c r="E119" s="8" t="s">
        <v>120</v>
      </c>
      <c r="F119" s="8"/>
      <c r="G119" s="8"/>
      <c r="H119" s="8">
        <v>63</v>
      </c>
      <c r="I119" s="7">
        <v>74.3</v>
      </c>
      <c r="J119" s="8">
        <f t="shared" si="3"/>
        <v>8304.9999999999982</v>
      </c>
      <c r="K119" s="8">
        <v>1.06</v>
      </c>
      <c r="L119" s="8"/>
    </row>
    <row r="120" spans="3:12" hidden="1">
      <c r="C120" s="7">
        <f t="shared" si="2"/>
        <v>116</v>
      </c>
      <c r="D120" s="8" t="s">
        <v>119</v>
      </c>
      <c r="E120" s="8" t="s">
        <v>121</v>
      </c>
      <c r="F120" s="8"/>
      <c r="G120" s="8"/>
      <c r="H120" s="8">
        <v>63</v>
      </c>
      <c r="I120" s="7">
        <v>95.9</v>
      </c>
      <c r="J120" s="8">
        <f t="shared" si="3"/>
        <v>8400.8999999999978</v>
      </c>
      <c r="K120" s="8">
        <v>1.06</v>
      </c>
      <c r="L120" s="8"/>
    </row>
    <row r="121" spans="3:12" hidden="1">
      <c r="C121" s="7">
        <f t="shared" si="2"/>
        <v>117</v>
      </c>
      <c r="D121" s="8" t="s">
        <v>114</v>
      </c>
      <c r="E121" s="8" t="s">
        <v>122</v>
      </c>
      <c r="F121" s="8"/>
      <c r="G121" s="8"/>
      <c r="H121" s="8">
        <v>63</v>
      </c>
      <c r="I121" s="7">
        <v>59.9</v>
      </c>
      <c r="J121" s="8">
        <f t="shared" si="3"/>
        <v>8460.7999999999975</v>
      </c>
      <c r="K121" s="8">
        <v>1.06</v>
      </c>
      <c r="L121" s="8"/>
    </row>
    <row r="122" spans="3:12">
      <c r="C122" s="7">
        <f t="shared" si="2"/>
        <v>118</v>
      </c>
      <c r="D122" s="8" t="s">
        <v>122</v>
      </c>
      <c r="E122" s="8" t="s">
        <v>123</v>
      </c>
      <c r="F122" s="8" t="s">
        <v>16</v>
      </c>
      <c r="G122" s="8">
        <v>0.36</v>
      </c>
      <c r="H122" s="8">
        <v>63</v>
      </c>
      <c r="I122" s="7">
        <v>2.9</v>
      </c>
      <c r="J122" s="8">
        <f t="shared" si="3"/>
        <v>8463.6999999999971</v>
      </c>
      <c r="K122" s="8">
        <v>1.06</v>
      </c>
      <c r="L122" s="8"/>
    </row>
    <row r="123" spans="3:12">
      <c r="C123" s="7">
        <f t="shared" si="2"/>
        <v>119</v>
      </c>
      <c r="D123" s="8" t="s">
        <v>122</v>
      </c>
      <c r="E123" s="8" t="s">
        <v>123</v>
      </c>
      <c r="F123" s="8" t="s">
        <v>124</v>
      </c>
      <c r="G123" s="8">
        <v>0.36</v>
      </c>
      <c r="H123" s="8">
        <v>63</v>
      </c>
      <c r="I123" s="7">
        <v>58.9</v>
      </c>
      <c r="J123" s="8">
        <f t="shared" si="3"/>
        <v>8522.5999999999967</v>
      </c>
      <c r="K123" s="8">
        <v>1.06</v>
      </c>
      <c r="L123" s="8"/>
    </row>
    <row r="124" spans="3:12" hidden="1">
      <c r="C124" s="7">
        <f t="shared" si="2"/>
        <v>120</v>
      </c>
      <c r="D124" s="8" t="s">
        <v>122</v>
      </c>
      <c r="E124" s="8" t="s">
        <v>123</v>
      </c>
      <c r="F124" s="8"/>
      <c r="G124" s="8"/>
      <c r="H124" s="8">
        <v>63</v>
      </c>
      <c r="I124" s="7">
        <v>13.2</v>
      </c>
      <c r="J124" s="8">
        <f t="shared" si="3"/>
        <v>8535.7999999999975</v>
      </c>
      <c r="K124" s="8">
        <v>1.06</v>
      </c>
      <c r="L124" s="8"/>
    </row>
    <row r="125" spans="3:12" hidden="1">
      <c r="C125" s="7">
        <f t="shared" si="2"/>
        <v>121</v>
      </c>
      <c r="D125" s="8" t="s">
        <v>125</v>
      </c>
      <c r="E125" s="8" t="s">
        <v>126</v>
      </c>
      <c r="F125" s="8" t="s">
        <v>127</v>
      </c>
      <c r="G125" s="8"/>
      <c r="H125" s="8">
        <v>63</v>
      </c>
      <c r="I125" s="7">
        <v>3.2</v>
      </c>
      <c r="J125" s="8">
        <f t="shared" si="3"/>
        <v>8538.9999999999982</v>
      </c>
      <c r="K125" s="8">
        <v>1.06</v>
      </c>
      <c r="L125" s="8" t="s">
        <v>127</v>
      </c>
    </row>
    <row r="126" spans="3:12" hidden="1">
      <c r="C126" s="7">
        <f t="shared" si="2"/>
        <v>122</v>
      </c>
      <c r="D126" s="8" t="s">
        <v>125</v>
      </c>
      <c r="E126" s="8" t="s">
        <v>126</v>
      </c>
      <c r="F126" s="8"/>
      <c r="G126" s="8"/>
      <c r="H126" s="8">
        <v>63</v>
      </c>
      <c r="I126" s="7">
        <v>80.3</v>
      </c>
      <c r="J126" s="8">
        <f t="shared" si="3"/>
        <v>8619.2999999999975</v>
      </c>
      <c r="K126" s="8">
        <v>1.06</v>
      </c>
      <c r="L126" s="8"/>
    </row>
    <row r="127" spans="3:12" hidden="1">
      <c r="C127" s="7">
        <f t="shared" si="2"/>
        <v>123</v>
      </c>
      <c r="D127" s="8" t="s">
        <v>125</v>
      </c>
      <c r="E127" s="8" t="s">
        <v>126</v>
      </c>
      <c r="F127" s="8"/>
      <c r="G127" s="8"/>
      <c r="H127" s="8">
        <v>63</v>
      </c>
      <c r="I127" s="7">
        <v>133.69999999999999</v>
      </c>
      <c r="J127" s="8">
        <f t="shared" si="3"/>
        <v>8752.9999999999982</v>
      </c>
      <c r="K127" s="8">
        <v>1.06</v>
      </c>
      <c r="L127" s="9"/>
    </row>
    <row r="128" spans="3:12">
      <c r="C128" s="7">
        <f t="shared" si="2"/>
        <v>124</v>
      </c>
      <c r="D128" s="8" t="s">
        <v>125</v>
      </c>
      <c r="E128" s="8" t="s">
        <v>128</v>
      </c>
      <c r="F128" s="8" t="s">
        <v>16</v>
      </c>
      <c r="G128" s="8">
        <v>0.36</v>
      </c>
      <c r="H128" s="8">
        <v>63</v>
      </c>
      <c r="I128" s="7">
        <v>2.8</v>
      </c>
      <c r="J128" s="8">
        <f t="shared" si="3"/>
        <v>8755.7999999999975</v>
      </c>
      <c r="K128" s="8">
        <v>1.06</v>
      </c>
      <c r="L128" s="9"/>
    </row>
    <row r="129" spans="3:12" hidden="1">
      <c r="C129" s="7">
        <f t="shared" si="2"/>
        <v>125</v>
      </c>
      <c r="D129" s="8" t="s">
        <v>125</v>
      </c>
      <c r="E129" s="8" t="s">
        <v>128</v>
      </c>
      <c r="F129" s="8"/>
      <c r="G129" s="8"/>
      <c r="H129" s="8">
        <v>63</v>
      </c>
      <c r="I129" s="7">
        <v>99.3</v>
      </c>
      <c r="J129" s="8">
        <f t="shared" si="3"/>
        <v>8855.0999999999967</v>
      </c>
      <c r="K129" s="8">
        <v>1.06</v>
      </c>
      <c r="L129" s="9"/>
    </row>
    <row r="130" spans="3:12" hidden="1">
      <c r="C130" s="7">
        <f t="shared" si="2"/>
        <v>126</v>
      </c>
      <c r="D130" s="8" t="s">
        <v>122</v>
      </c>
      <c r="E130" s="8" t="s">
        <v>125</v>
      </c>
      <c r="F130" s="8"/>
      <c r="G130" s="8"/>
      <c r="H130" s="8">
        <v>63</v>
      </c>
      <c r="I130" s="7">
        <v>140.1</v>
      </c>
      <c r="J130" s="8">
        <f t="shared" si="3"/>
        <v>8995.1999999999971</v>
      </c>
      <c r="K130" s="8">
        <v>1.06</v>
      </c>
      <c r="L130" s="9"/>
    </row>
    <row r="131" spans="3:12" hidden="1">
      <c r="C131" s="7">
        <f t="shared" si="2"/>
        <v>127</v>
      </c>
      <c r="D131" s="8" t="s">
        <v>114</v>
      </c>
      <c r="E131" s="8" t="s">
        <v>129</v>
      </c>
      <c r="F131" s="8"/>
      <c r="G131" s="8"/>
      <c r="H131" s="8">
        <v>63</v>
      </c>
      <c r="I131" s="7">
        <v>624.70000000000005</v>
      </c>
      <c r="J131" s="8">
        <f t="shared" si="3"/>
        <v>9619.8999999999978</v>
      </c>
      <c r="K131" s="8">
        <v>1.06</v>
      </c>
      <c r="L131" s="8"/>
    </row>
    <row r="132" spans="3:12" hidden="1">
      <c r="C132" s="7">
        <f t="shared" si="2"/>
        <v>128</v>
      </c>
      <c r="D132" s="8" t="s">
        <v>114</v>
      </c>
      <c r="E132" s="8" t="s">
        <v>129</v>
      </c>
      <c r="F132" s="8" t="s">
        <v>127</v>
      </c>
      <c r="G132" s="8"/>
      <c r="H132" s="8">
        <v>63</v>
      </c>
      <c r="I132" s="7">
        <v>20</v>
      </c>
      <c r="J132" s="8">
        <f t="shared" si="3"/>
        <v>9639.8999999999978</v>
      </c>
      <c r="K132" s="8">
        <v>1.06</v>
      </c>
      <c r="L132" s="8" t="s">
        <v>127</v>
      </c>
    </row>
    <row r="133" spans="3:12">
      <c r="C133" s="7">
        <f t="shared" si="2"/>
        <v>129</v>
      </c>
      <c r="D133" s="8" t="s">
        <v>114</v>
      </c>
      <c r="E133" s="8" t="s">
        <v>129</v>
      </c>
      <c r="F133" s="8" t="s">
        <v>16</v>
      </c>
      <c r="G133" s="8">
        <v>0.36</v>
      </c>
      <c r="H133" s="8">
        <v>63</v>
      </c>
      <c r="I133" s="7">
        <v>3.6</v>
      </c>
      <c r="J133" s="8">
        <f t="shared" si="3"/>
        <v>9643.4999999999982</v>
      </c>
      <c r="K133" s="8">
        <v>1.06</v>
      </c>
      <c r="L133" s="8"/>
    </row>
    <row r="134" spans="3:12">
      <c r="C134" s="7">
        <f t="shared" si="2"/>
        <v>130</v>
      </c>
      <c r="D134" s="8" t="s">
        <v>130</v>
      </c>
      <c r="E134" s="8" t="s">
        <v>131</v>
      </c>
      <c r="F134" s="8" t="s">
        <v>16</v>
      </c>
      <c r="G134" s="8">
        <v>0.36</v>
      </c>
      <c r="H134" s="8">
        <v>63</v>
      </c>
      <c r="I134" s="7">
        <v>3.1</v>
      </c>
      <c r="J134" s="8">
        <f t="shared" si="3"/>
        <v>9646.5999999999985</v>
      </c>
      <c r="K134" s="8">
        <v>1.06</v>
      </c>
      <c r="L134" s="9"/>
    </row>
    <row r="135" spans="3:12" hidden="1">
      <c r="C135" s="7">
        <f t="shared" ref="C135:C198" si="4">1+C134</f>
        <v>131</v>
      </c>
      <c r="D135" s="8" t="s">
        <v>130</v>
      </c>
      <c r="E135" s="8" t="s">
        <v>131</v>
      </c>
      <c r="F135" s="8"/>
      <c r="G135" s="8"/>
      <c r="H135" s="8">
        <v>63</v>
      </c>
      <c r="I135" s="7">
        <v>70.3</v>
      </c>
      <c r="J135" s="8">
        <f t="shared" ref="J135:J198" si="5">+J134+I135</f>
        <v>9716.8999999999978</v>
      </c>
      <c r="K135" s="8">
        <v>1.06</v>
      </c>
      <c r="L135" s="9"/>
    </row>
    <row r="136" spans="3:12" hidden="1">
      <c r="C136" s="7">
        <f t="shared" si="4"/>
        <v>132</v>
      </c>
      <c r="D136" s="8" t="s">
        <v>132</v>
      </c>
      <c r="E136" s="8" t="s">
        <v>133</v>
      </c>
      <c r="F136" s="8"/>
      <c r="G136" s="8"/>
      <c r="H136" s="8">
        <v>63</v>
      </c>
      <c r="I136" s="7">
        <v>416.6</v>
      </c>
      <c r="J136" s="8">
        <f t="shared" si="5"/>
        <v>10133.499999999998</v>
      </c>
      <c r="K136" s="8">
        <v>1.06</v>
      </c>
      <c r="L136" s="9"/>
    </row>
    <row r="137" spans="3:12" hidden="1">
      <c r="C137" s="7">
        <f t="shared" si="4"/>
        <v>133</v>
      </c>
      <c r="D137" s="8" t="s">
        <v>133</v>
      </c>
      <c r="E137" s="8" t="s">
        <v>134</v>
      </c>
      <c r="F137" s="8"/>
      <c r="G137" s="8"/>
      <c r="H137" s="8">
        <v>63</v>
      </c>
      <c r="I137" s="7">
        <v>74</v>
      </c>
      <c r="J137" s="8">
        <f t="shared" si="5"/>
        <v>10207.499999999998</v>
      </c>
      <c r="K137" s="8">
        <v>1.06</v>
      </c>
      <c r="L137" s="8"/>
    </row>
    <row r="138" spans="3:12" hidden="1">
      <c r="C138" s="7">
        <f t="shared" si="4"/>
        <v>134</v>
      </c>
      <c r="D138" s="8" t="s">
        <v>90</v>
      </c>
      <c r="E138" s="8" t="s">
        <v>91</v>
      </c>
      <c r="F138" s="9"/>
      <c r="G138" s="8"/>
      <c r="H138" s="8">
        <v>63</v>
      </c>
      <c r="I138" s="7">
        <v>23.6</v>
      </c>
      <c r="J138" s="8">
        <f t="shared" si="5"/>
        <v>10231.099999999999</v>
      </c>
      <c r="K138" s="8">
        <v>1.06</v>
      </c>
      <c r="L138" s="8"/>
    </row>
    <row r="139" spans="3:12" hidden="1">
      <c r="C139" s="7">
        <f t="shared" si="4"/>
        <v>135</v>
      </c>
      <c r="D139" s="8" t="s">
        <v>135</v>
      </c>
      <c r="E139" s="8" t="s">
        <v>136</v>
      </c>
      <c r="F139" s="9"/>
      <c r="G139" s="8"/>
      <c r="H139" s="8">
        <v>63</v>
      </c>
      <c r="I139" s="7">
        <f>65.3+2</f>
        <v>67.3</v>
      </c>
      <c r="J139" s="8">
        <f t="shared" si="5"/>
        <v>10298.399999999998</v>
      </c>
      <c r="K139" s="8">
        <v>1.06</v>
      </c>
      <c r="L139" s="8"/>
    </row>
    <row r="140" spans="3:12" hidden="1">
      <c r="C140" s="7">
        <f t="shared" si="4"/>
        <v>136</v>
      </c>
      <c r="D140" s="8" t="s">
        <v>137</v>
      </c>
      <c r="E140" s="8" t="s">
        <v>138</v>
      </c>
      <c r="F140" s="9"/>
      <c r="G140" s="8"/>
      <c r="H140" s="8">
        <v>63</v>
      </c>
      <c r="I140" s="7">
        <v>65.400000000000006</v>
      </c>
      <c r="J140" s="8">
        <f t="shared" si="5"/>
        <v>10363.799999999997</v>
      </c>
      <c r="K140" s="8">
        <v>1.06</v>
      </c>
      <c r="L140" s="8"/>
    </row>
    <row r="141" spans="3:12" hidden="1">
      <c r="C141" s="7">
        <f t="shared" si="4"/>
        <v>137</v>
      </c>
      <c r="D141" s="8" t="s">
        <v>139</v>
      </c>
      <c r="E141" s="8" t="s">
        <v>140</v>
      </c>
      <c r="F141" s="9"/>
      <c r="G141" s="8"/>
      <c r="H141" s="8">
        <v>63</v>
      </c>
      <c r="I141" s="7">
        <v>39.6</v>
      </c>
      <c r="J141" s="8">
        <f t="shared" si="5"/>
        <v>10403.399999999998</v>
      </c>
      <c r="K141" s="8">
        <v>1.06</v>
      </c>
      <c r="L141" s="8"/>
    </row>
    <row r="142" spans="3:12">
      <c r="C142" s="7">
        <f t="shared" si="4"/>
        <v>138</v>
      </c>
      <c r="D142" s="8" t="s">
        <v>141</v>
      </c>
      <c r="E142" s="8" t="s">
        <v>142</v>
      </c>
      <c r="F142" s="8" t="s">
        <v>16</v>
      </c>
      <c r="G142" s="8">
        <v>0.36</v>
      </c>
      <c r="H142" s="8">
        <v>63</v>
      </c>
      <c r="I142" s="7">
        <v>3</v>
      </c>
      <c r="J142" s="8">
        <f t="shared" si="5"/>
        <v>10406.399999999998</v>
      </c>
      <c r="K142" s="8">
        <v>1.06</v>
      </c>
      <c r="L142" s="8"/>
    </row>
    <row r="143" spans="3:12" hidden="1">
      <c r="C143" s="7">
        <f t="shared" si="4"/>
        <v>139</v>
      </c>
      <c r="D143" s="8" t="s">
        <v>141</v>
      </c>
      <c r="E143" s="8" t="s">
        <v>142</v>
      </c>
      <c r="F143" s="9"/>
      <c r="G143" s="8"/>
      <c r="H143" s="8">
        <v>63</v>
      </c>
      <c r="I143" s="7">
        <v>65.599999999999994</v>
      </c>
      <c r="J143" s="8">
        <f t="shared" si="5"/>
        <v>10471.999999999998</v>
      </c>
      <c r="K143" s="8">
        <v>1.06</v>
      </c>
      <c r="L143" s="8"/>
    </row>
    <row r="144" spans="3:12" hidden="1">
      <c r="C144" s="7">
        <f t="shared" si="4"/>
        <v>140</v>
      </c>
      <c r="D144" s="8" t="s">
        <v>143</v>
      </c>
      <c r="E144" s="8" t="s">
        <v>144</v>
      </c>
      <c r="F144" s="9"/>
      <c r="G144" s="8"/>
      <c r="H144" s="8">
        <v>63</v>
      </c>
      <c r="I144" s="7">
        <v>63.1</v>
      </c>
      <c r="J144" s="8">
        <f t="shared" si="5"/>
        <v>10535.099999999999</v>
      </c>
      <c r="K144" s="8">
        <v>1.06</v>
      </c>
      <c r="L144" s="8"/>
    </row>
    <row r="145" spans="3:12">
      <c r="C145" s="7">
        <f t="shared" si="4"/>
        <v>141</v>
      </c>
      <c r="D145" s="8" t="s">
        <v>145</v>
      </c>
      <c r="E145" s="8" t="s">
        <v>146</v>
      </c>
      <c r="F145" s="8" t="s">
        <v>16</v>
      </c>
      <c r="G145" s="8">
        <v>0.36</v>
      </c>
      <c r="H145" s="8">
        <v>63</v>
      </c>
      <c r="I145" s="7">
        <v>3</v>
      </c>
      <c r="J145" s="8">
        <f t="shared" si="5"/>
        <v>10538.099999999999</v>
      </c>
      <c r="K145" s="8">
        <v>1.06</v>
      </c>
      <c r="L145" s="8"/>
    </row>
    <row r="146" spans="3:12" hidden="1">
      <c r="C146" s="7">
        <f t="shared" si="4"/>
        <v>142</v>
      </c>
      <c r="D146" s="8" t="s">
        <v>145</v>
      </c>
      <c r="E146" s="8" t="s">
        <v>146</v>
      </c>
      <c r="F146" s="9"/>
      <c r="G146" s="8"/>
      <c r="H146" s="8">
        <v>63</v>
      </c>
      <c r="I146" s="7">
        <v>64.599999999999994</v>
      </c>
      <c r="J146" s="8">
        <f t="shared" si="5"/>
        <v>10602.699999999999</v>
      </c>
      <c r="K146" s="8">
        <v>1.06</v>
      </c>
      <c r="L146" s="8"/>
    </row>
    <row r="147" spans="3:12">
      <c r="C147" s="7">
        <f t="shared" si="4"/>
        <v>143</v>
      </c>
      <c r="D147" s="8" t="s">
        <v>147</v>
      </c>
      <c r="E147" s="8" t="s">
        <v>148</v>
      </c>
      <c r="F147" s="8" t="s">
        <v>22</v>
      </c>
      <c r="G147" s="8">
        <v>0.36</v>
      </c>
      <c r="H147" s="8">
        <v>63</v>
      </c>
      <c r="I147" s="7">
        <f>14.5</f>
        <v>14.5</v>
      </c>
      <c r="J147" s="8">
        <f t="shared" si="5"/>
        <v>10617.199999999999</v>
      </c>
      <c r="K147" s="8">
        <v>1.06</v>
      </c>
      <c r="L147" s="8"/>
    </row>
    <row r="148" spans="3:12">
      <c r="C148" s="7">
        <f t="shared" si="4"/>
        <v>144</v>
      </c>
      <c r="D148" s="8" t="s">
        <v>147</v>
      </c>
      <c r="E148" s="8" t="s">
        <v>148</v>
      </c>
      <c r="F148" s="8" t="s">
        <v>124</v>
      </c>
      <c r="G148" s="8">
        <v>0.36</v>
      </c>
      <c r="H148" s="8">
        <v>63</v>
      </c>
      <c r="I148" s="7">
        <v>7.6</v>
      </c>
      <c r="J148" s="8">
        <f t="shared" si="5"/>
        <v>10624.8</v>
      </c>
      <c r="K148" s="8">
        <v>1.06</v>
      </c>
      <c r="L148" s="8"/>
    </row>
    <row r="149" spans="3:12" hidden="1">
      <c r="C149" s="7">
        <f t="shared" si="4"/>
        <v>145</v>
      </c>
      <c r="D149" s="8" t="s">
        <v>147</v>
      </c>
      <c r="E149" s="8" t="s">
        <v>148</v>
      </c>
      <c r="F149" s="9"/>
      <c r="G149" s="8"/>
      <c r="H149" s="8">
        <v>63</v>
      </c>
      <c r="I149" s="7">
        <v>6.7</v>
      </c>
      <c r="J149" s="8">
        <f t="shared" si="5"/>
        <v>10631.5</v>
      </c>
      <c r="K149" s="8">
        <v>1.06</v>
      </c>
      <c r="L149" s="8"/>
    </row>
    <row r="150" spans="3:12">
      <c r="C150" s="7">
        <f t="shared" si="4"/>
        <v>146</v>
      </c>
      <c r="D150" s="8" t="s">
        <v>149</v>
      </c>
      <c r="E150" s="8" t="s">
        <v>150</v>
      </c>
      <c r="F150" s="8" t="s">
        <v>22</v>
      </c>
      <c r="G150" s="8">
        <v>0.36</v>
      </c>
      <c r="H150" s="8">
        <v>63</v>
      </c>
      <c r="I150" s="7">
        <v>3.6</v>
      </c>
      <c r="J150" s="8">
        <f t="shared" si="5"/>
        <v>10635.1</v>
      </c>
      <c r="K150" s="8">
        <v>1.06</v>
      </c>
      <c r="L150" s="8"/>
    </row>
    <row r="151" spans="3:12" hidden="1">
      <c r="C151" s="7">
        <f t="shared" si="4"/>
        <v>147</v>
      </c>
      <c r="D151" s="8" t="s">
        <v>149</v>
      </c>
      <c r="E151" s="8" t="s">
        <v>150</v>
      </c>
      <c r="F151" s="9"/>
      <c r="G151" s="8"/>
      <c r="H151" s="8">
        <v>63</v>
      </c>
      <c r="I151" s="7">
        <v>50</v>
      </c>
      <c r="J151" s="8">
        <f t="shared" si="5"/>
        <v>10685.1</v>
      </c>
      <c r="K151" s="8">
        <v>1.06</v>
      </c>
      <c r="L151" s="8"/>
    </row>
    <row r="152" spans="3:12">
      <c r="C152" s="7">
        <f t="shared" si="4"/>
        <v>148</v>
      </c>
      <c r="D152" s="8" t="s">
        <v>150</v>
      </c>
      <c r="E152" s="8" t="s">
        <v>151</v>
      </c>
      <c r="F152" s="8" t="s">
        <v>124</v>
      </c>
      <c r="G152" s="8">
        <v>0.36</v>
      </c>
      <c r="H152" s="8">
        <v>63</v>
      </c>
      <c r="I152" s="7">
        <v>4.5</v>
      </c>
      <c r="J152" s="8">
        <f t="shared" si="5"/>
        <v>10689.6</v>
      </c>
      <c r="K152" s="8">
        <v>1.06</v>
      </c>
      <c r="L152" s="8"/>
    </row>
    <row r="153" spans="3:12" hidden="1">
      <c r="C153" s="7">
        <f t="shared" si="4"/>
        <v>149</v>
      </c>
      <c r="D153" s="8" t="s">
        <v>150</v>
      </c>
      <c r="E153" s="8" t="s">
        <v>151</v>
      </c>
      <c r="F153" s="9"/>
      <c r="G153" s="8"/>
      <c r="H153" s="8">
        <v>63</v>
      </c>
      <c r="I153" s="7">
        <v>19.3</v>
      </c>
      <c r="J153" s="8">
        <f t="shared" si="5"/>
        <v>10708.9</v>
      </c>
      <c r="K153" s="8">
        <v>1.06</v>
      </c>
      <c r="L153" s="8"/>
    </row>
    <row r="154" spans="3:12" hidden="1">
      <c r="C154" s="7">
        <f t="shared" si="4"/>
        <v>150</v>
      </c>
      <c r="D154" s="8" t="s">
        <v>152</v>
      </c>
      <c r="E154" s="8" t="s">
        <v>153</v>
      </c>
      <c r="F154" s="9"/>
      <c r="G154" s="8"/>
      <c r="H154" s="8">
        <v>63</v>
      </c>
      <c r="I154" s="7">
        <v>16.100000000000001</v>
      </c>
      <c r="J154" s="8">
        <f t="shared" si="5"/>
        <v>10725</v>
      </c>
      <c r="K154" s="8">
        <v>1.06</v>
      </c>
      <c r="L154" s="8"/>
    </row>
    <row r="155" spans="3:12" hidden="1">
      <c r="C155" s="7">
        <f t="shared" si="4"/>
        <v>151</v>
      </c>
      <c r="D155" s="8" t="s">
        <v>152</v>
      </c>
      <c r="E155" s="8" t="s">
        <v>153</v>
      </c>
      <c r="F155" s="9"/>
      <c r="G155" s="8"/>
      <c r="H155" s="8">
        <v>63</v>
      </c>
      <c r="I155" s="7">
        <v>3.7</v>
      </c>
      <c r="J155" s="8">
        <f t="shared" si="5"/>
        <v>10728.7</v>
      </c>
      <c r="K155" s="8">
        <v>1.06</v>
      </c>
      <c r="L155" s="8"/>
    </row>
    <row r="156" spans="3:12" hidden="1">
      <c r="C156" s="7">
        <f t="shared" si="4"/>
        <v>152</v>
      </c>
      <c r="D156" s="8" t="s">
        <v>151</v>
      </c>
      <c r="E156" s="8" t="s">
        <v>154</v>
      </c>
      <c r="F156" s="9"/>
      <c r="G156" s="8"/>
      <c r="H156" s="8">
        <v>63</v>
      </c>
      <c r="I156" s="7">
        <v>47.8</v>
      </c>
      <c r="J156" s="8">
        <f t="shared" si="5"/>
        <v>10776.5</v>
      </c>
      <c r="K156" s="8">
        <v>1.06</v>
      </c>
      <c r="L156" s="8"/>
    </row>
    <row r="157" spans="3:12">
      <c r="C157" s="7">
        <f t="shared" si="4"/>
        <v>153</v>
      </c>
      <c r="D157" s="8" t="s">
        <v>149</v>
      </c>
      <c r="E157" s="8" t="s">
        <v>155</v>
      </c>
      <c r="F157" s="8" t="s">
        <v>124</v>
      </c>
      <c r="G157" s="8">
        <v>0.36</v>
      </c>
      <c r="H157" s="8">
        <v>63</v>
      </c>
      <c r="I157" s="7">
        <v>3</v>
      </c>
      <c r="J157" s="8">
        <f t="shared" si="5"/>
        <v>10779.5</v>
      </c>
      <c r="K157" s="8">
        <v>1.06</v>
      </c>
      <c r="L157" s="8"/>
    </row>
    <row r="158" spans="3:12" hidden="1">
      <c r="C158" s="7">
        <f t="shared" si="4"/>
        <v>154</v>
      </c>
      <c r="D158" s="8" t="s">
        <v>149</v>
      </c>
      <c r="E158" s="8" t="s">
        <v>155</v>
      </c>
      <c r="F158" s="9"/>
      <c r="G158" s="8"/>
      <c r="H158" s="8">
        <v>63</v>
      </c>
      <c r="I158" s="7">
        <v>20.100000000000001</v>
      </c>
      <c r="J158" s="8">
        <f t="shared" si="5"/>
        <v>10799.6</v>
      </c>
      <c r="K158" s="8">
        <v>1.06</v>
      </c>
      <c r="L158" s="8"/>
    </row>
    <row r="159" spans="3:12" hidden="1">
      <c r="C159" s="7">
        <f t="shared" si="4"/>
        <v>155</v>
      </c>
      <c r="D159" s="8" t="s">
        <v>133</v>
      </c>
      <c r="E159" s="8" t="s">
        <v>156</v>
      </c>
      <c r="F159" s="8"/>
      <c r="G159" s="8"/>
      <c r="H159" s="8">
        <v>63</v>
      </c>
      <c r="I159" s="7">
        <v>203</v>
      </c>
      <c r="J159" s="8">
        <f t="shared" si="5"/>
        <v>11002.6</v>
      </c>
      <c r="K159" s="8">
        <v>1.06</v>
      </c>
      <c r="L159" s="8"/>
    </row>
    <row r="160" spans="3:12" hidden="1">
      <c r="C160" s="7">
        <f t="shared" si="4"/>
        <v>156</v>
      </c>
      <c r="D160" s="8" t="s">
        <v>156</v>
      </c>
      <c r="E160" s="8" t="s">
        <v>157</v>
      </c>
      <c r="F160" s="8"/>
      <c r="G160" s="8"/>
      <c r="H160" s="8">
        <v>63</v>
      </c>
      <c r="I160" s="7">
        <v>248.5</v>
      </c>
      <c r="J160" s="8">
        <f t="shared" si="5"/>
        <v>11251.1</v>
      </c>
      <c r="K160" s="8">
        <v>1.06</v>
      </c>
      <c r="L160" s="8"/>
    </row>
    <row r="161" spans="3:12" hidden="1">
      <c r="C161" s="7">
        <f t="shared" si="4"/>
        <v>157</v>
      </c>
      <c r="D161" s="8" t="s">
        <v>158</v>
      </c>
      <c r="E161" s="8" t="s">
        <v>159</v>
      </c>
      <c r="F161" s="8"/>
      <c r="G161" s="8"/>
      <c r="H161" s="8">
        <v>63</v>
      </c>
      <c r="I161" s="7">
        <v>158.4</v>
      </c>
      <c r="J161" s="8">
        <f t="shared" si="5"/>
        <v>11409.5</v>
      </c>
      <c r="K161" s="8">
        <v>1.06</v>
      </c>
      <c r="L161" s="8"/>
    </row>
    <row r="162" spans="3:12">
      <c r="C162" s="7">
        <f t="shared" si="4"/>
        <v>158</v>
      </c>
      <c r="D162" s="8" t="s">
        <v>158</v>
      </c>
      <c r="E162" s="8" t="s">
        <v>159</v>
      </c>
      <c r="F162" s="8" t="s">
        <v>22</v>
      </c>
      <c r="G162" s="8">
        <v>0.36</v>
      </c>
      <c r="H162" s="8">
        <v>63</v>
      </c>
      <c r="I162" s="7">
        <v>4.2</v>
      </c>
      <c r="J162" s="8">
        <f t="shared" si="5"/>
        <v>11413.7</v>
      </c>
      <c r="K162" s="8">
        <v>1.06</v>
      </c>
      <c r="L162" s="8"/>
    </row>
    <row r="163" spans="3:12" hidden="1">
      <c r="C163" s="7">
        <f t="shared" si="4"/>
        <v>159</v>
      </c>
      <c r="D163" s="8" t="s">
        <v>159</v>
      </c>
      <c r="E163" s="8" t="s">
        <v>160</v>
      </c>
      <c r="F163" s="8"/>
      <c r="G163" s="8"/>
      <c r="H163" s="8">
        <v>63</v>
      </c>
      <c r="I163" s="7">
        <v>298.89999999999998</v>
      </c>
      <c r="J163" s="8">
        <f t="shared" si="5"/>
        <v>11712.6</v>
      </c>
      <c r="K163" s="8">
        <v>1.06</v>
      </c>
      <c r="L163" s="8"/>
    </row>
    <row r="164" spans="3:12" hidden="1">
      <c r="C164" s="7">
        <f t="shared" si="4"/>
        <v>160</v>
      </c>
      <c r="D164" s="8" t="s">
        <v>159</v>
      </c>
      <c r="E164" s="8" t="s">
        <v>161</v>
      </c>
      <c r="F164" s="8"/>
      <c r="G164" s="8"/>
      <c r="H164" s="8">
        <v>63</v>
      </c>
      <c r="I164" s="7">
        <v>371.1</v>
      </c>
      <c r="J164" s="8">
        <f t="shared" si="5"/>
        <v>12083.7</v>
      </c>
      <c r="K164" s="8">
        <v>1.06</v>
      </c>
      <c r="L164" s="8"/>
    </row>
    <row r="165" spans="3:12">
      <c r="C165" s="7">
        <f t="shared" si="4"/>
        <v>161</v>
      </c>
      <c r="D165" s="8" t="s">
        <v>158</v>
      </c>
      <c r="E165" s="8" t="s">
        <v>162</v>
      </c>
      <c r="F165" s="8" t="s">
        <v>22</v>
      </c>
      <c r="G165" s="8">
        <v>0.36</v>
      </c>
      <c r="H165" s="8">
        <v>63</v>
      </c>
      <c r="I165" s="7">
        <v>3</v>
      </c>
      <c r="J165" s="8">
        <f t="shared" si="5"/>
        <v>12086.7</v>
      </c>
      <c r="K165" s="8">
        <v>1.06</v>
      </c>
      <c r="L165" s="8"/>
    </row>
    <row r="166" spans="3:12" hidden="1">
      <c r="C166" s="7">
        <f t="shared" si="4"/>
        <v>162</v>
      </c>
      <c r="D166" s="8" t="s">
        <v>158</v>
      </c>
      <c r="E166" s="8" t="s">
        <v>162</v>
      </c>
      <c r="F166" s="8"/>
      <c r="G166" s="8"/>
      <c r="H166" s="8">
        <v>63</v>
      </c>
      <c r="I166" s="7">
        <v>152.5</v>
      </c>
      <c r="J166" s="8">
        <f t="shared" si="5"/>
        <v>12239.2</v>
      </c>
      <c r="K166" s="8">
        <v>1.06</v>
      </c>
      <c r="L166" s="8"/>
    </row>
    <row r="167" spans="3:12" hidden="1">
      <c r="C167" s="7">
        <f t="shared" si="4"/>
        <v>163</v>
      </c>
      <c r="D167" s="8" t="s">
        <v>162</v>
      </c>
      <c r="E167" s="8" t="s">
        <v>163</v>
      </c>
      <c r="F167" s="8"/>
      <c r="G167" s="8"/>
      <c r="H167" s="8">
        <v>63</v>
      </c>
      <c r="I167" s="7">
        <v>98.9</v>
      </c>
      <c r="J167" s="8">
        <f t="shared" si="5"/>
        <v>12338.1</v>
      </c>
      <c r="K167" s="8">
        <v>1.06</v>
      </c>
      <c r="L167" s="8"/>
    </row>
    <row r="168" spans="3:12" hidden="1">
      <c r="C168" s="7">
        <f t="shared" si="4"/>
        <v>164</v>
      </c>
      <c r="D168" s="8" t="s">
        <v>162</v>
      </c>
      <c r="E168" s="8" t="s">
        <v>164</v>
      </c>
      <c r="F168" s="8"/>
      <c r="G168" s="8"/>
      <c r="H168" s="8">
        <v>63</v>
      </c>
      <c r="I168" s="7">
        <v>42.9</v>
      </c>
      <c r="J168" s="8">
        <f t="shared" si="5"/>
        <v>12381</v>
      </c>
      <c r="K168" s="8">
        <v>1.06</v>
      </c>
      <c r="L168" s="8"/>
    </row>
    <row r="169" spans="3:12" hidden="1">
      <c r="C169" s="7">
        <f t="shared" si="4"/>
        <v>165</v>
      </c>
      <c r="D169" s="8" t="s">
        <v>164</v>
      </c>
      <c r="E169" s="8" t="s">
        <v>165</v>
      </c>
      <c r="F169" s="8"/>
      <c r="G169" s="8"/>
      <c r="H169" s="8">
        <v>63</v>
      </c>
      <c r="I169" s="7">
        <v>33</v>
      </c>
      <c r="J169" s="8">
        <f t="shared" si="5"/>
        <v>12414</v>
      </c>
      <c r="K169" s="8">
        <v>1.06</v>
      </c>
      <c r="L169" s="8"/>
    </row>
    <row r="170" spans="3:12" hidden="1">
      <c r="C170" s="7">
        <f t="shared" si="4"/>
        <v>166</v>
      </c>
      <c r="D170" s="8" t="s">
        <v>164</v>
      </c>
      <c r="E170" s="8" t="s">
        <v>166</v>
      </c>
      <c r="F170" s="8"/>
      <c r="G170" s="8"/>
      <c r="H170" s="8">
        <v>63</v>
      </c>
      <c r="I170" s="7">
        <v>41.3</v>
      </c>
      <c r="J170" s="8">
        <f t="shared" si="5"/>
        <v>12455.3</v>
      </c>
      <c r="K170" s="8">
        <v>1.06</v>
      </c>
      <c r="L170" s="8"/>
    </row>
    <row r="171" spans="3:12">
      <c r="C171" s="7">
        <f t="shared" si="4"/>
        <v>167</v>
      </c>
      <c r="D171" s="8" t="s">
        <v>166</v>
      </c>
      <c r="E171" s="8" t="s">
        <v>132</v>
      </c>
      <c r="F171" s="8" t="s">
        <v>22</v>
      </c>
      <c r="G171" s="8">
        <v>0.36</v>
      </c>
      <c r="H171" s="8">
        <v>63</v>
      </c>
      <c r="I171" s="7">
        <v>55.3</v>
      </c>
      <c r="J171" s="8">
        <f t="shared" si="5"/>
        <v>12510.599999999999</v>
      </c>
      <c r="K171" s="8">
        <v>1.06</v>
      </c>
      <c r="L171" s="8"/>
    </row>
    <row r="172" spans="3:12">
      <c r="C172" s="7">
        <f t="shared" si="4"/>
        <v>168</v>
      </c>
      <c r="D172" s="8" t="s">
        <v>166</v>
      </c>
      <c r="E172" s="8" t="s">
        <v>132</v>
      </c>
      <c r="F172" s="8" t="s">
        <v>22</v>
      </c>
      <c r="G172" s="8">
        <v>0.36</v>
      </c>
      <c r="H172" s="8">
        <v>63</v>
      </c>
      <c r="I172" s="7">
        <v>75.599999999999994</v>
      </c>
      <c r="J172" s="8">
        <f t="shared" si="5"/>
        <v>12586.199999999999</v>
      </c>
      <c r="K172" s="8">
        <v>1.06</v>
      </c>
      <c r="L172" s="8"/>
    </row>
    <row r="173" spans="3:12" hidden="1">
      <c r="C173" s="7">
        <f t="shared" si="4"/>
        <v>169</v>
      </c>
      <c r="D173" s="8" t="s">
        <v>166</v>
      </c>
      <c r="E173" s="8" t="s">
        <v>132</v>
      </c>
      <c r="F173" s="8"/>
      <c r="G173" s="8"/>
      <c r="H173" s="8">
        <v>63</v>
      </c>
      <c r="I173" s="7">
        <v>29</v>
      </c>
      <c r="J173" s="8">
        <f t="shared" si="5"/>
        <v>12615.199999999999</v>
      </c>
      <c r="K173" s="8">
        <v>1.06</v>
      </c>
      <c r="L173" s="8"/>
    </row>
    <row r="174" spans="3:12">
      <c r="C174" s="7">
        <f t="shared" si="4"/>
        <v>170</v>
      </c>
      <c r="D174" s="8" t="s">
        <v>166</v>
      </c>
      <c r="E174" s="8" t="s">
        <v>132</v>
      </c>
      <c r="F174" s="8" t="s">
        <v>22</v>
      </c>
      <c r="G174" s="8">
        <v>0.36</v>
      </c>
      <c r="H174" s="8">
        <v>63</v>
      </c>
      <c r="I174" s="7">
        <v>3</v>
      </c>
      <c r="J174" s="8">
        <f t="shared" si="5"/>
        <v>12618.199999999999</v>
      </c>
      <c r="K174" s="8">
        <v>1.06</v>
      </c>
      <c r="L174" s="8"/>
    </row>
    <row r="175" spans="3:12">
      <c r="C175" s="7">
        <f t="shared" si="4"/>
        <v>171</v>
      </c>
      <c r="D175" s="8" t="s">
        <v>166</v>
      </c>
      <c r="E175" s="8" t="s">
        <v>167</v>
      </c>
      <c r="F175" s="8" t="s">
        <v>16</v>
      </c>
      <c r="G175" s="8">
        <v>0.36</v>
      </c>
      <c r="H175" s="8">
        <v>63</v>
      </c>
      <c r="I175" s="7">
        <v>74.3</v>
      </c>
      <c r="J175" s="8">
        <f t="shared" si="5"/>
        <v>12692.499999999998</v>
      </c>
      <c r="K175" s="8">
        <v>1.06</v>
      </c>
      <c r="L175" s="8"/>
    </row>
    <row r="176" spans="3:12">
      <c r="C176" s="7">
        <f t="shared" si="4"/>
        <v>172</v>
      </c>
      <c r="D176" s="8" t="s">
        <v>167</v>
      </c>
      <c r="E176" s="8" t="s">
        <v>168</v>
      </c>
      <c r="F176" s="8" t="s">
        <v>22</v>
      </c>
      <c r="G176" s="8">
        <v>0.36</v>
      </c>
      <c r="H176" s="8">
        <v>63</v>
      </c>
      <c r="I176" s="7">
        <v>49.1</v>
      </c>
      <c r="J176" s="8">
        <f t="shared" si="5"/>
        <v>12741.599999999999</v>
      </c>
      <c r="K176" s="8">
        <v>1.06</v>
      </c>
      <c r="L176" s="8"/>
    </row>
    <row r="177" spans="3:12" hidden="1">
      <c r="C177" s="7">
        <f t="shared" si="4"/>
        <v>173</v>
      </c>
      <c r="D177" s="8" t="s">
        <v>167</v>
      </c>
      <c r="E177" s="8" t="s">
        <v>168</v>
      </c>
      <c r="F177" s="8"/>
      <c r="G177" s="8"/>
      <c r="H177" s="8">
        <v>63</v>
      </c>
      <c r="I177" s="7">
        <v>36.700000000000003</v>
      </c>
      <c r="J177" s="8">
        <f t="shared" si="5"/>
        <v>12778.3</v>
      </c>
      <c r="K177" s="8">
        <v>1.06</v>
      </c>
      <c r="L177" s="8"/>
    </row>
    <row r="178" spans="3:12">
      <c r="C178" s="7">
        <f t="shared" si="4"/>
        <v>174</v>
      </c>
      <c r="D178" s="8" t="s">
        <v>167</v>
      </c>
      <c r="E178" s="8" t="s">
        <v>169</v>
      </c>
      <c r="F178" s="8" t="s">
        <v>22</v>
      </c>
      <c r="G178" s="8">
        <v>0.36</v>
      </c>
      <c r="H178" s="8">
        <v>63</v>
      </c>
      <c r="I178" s="7">
        <v>4.2</v>
      </c>
      <c r="J178" s="8">
        <f t="shared" si="5"/>
        <v>12782.5</v>
      </c>
      <c r="K178" s="8">
        <v>1.06</v>
      </c>
      <c r="L178" s="8"/>
    </row>
    <row r="179" spans="3:12">
      <c r="C179" s="7">
        <f t="shared" si="4"/>
        <v>175</v>
      </c>
      <c r="D179" s="8" t="s">
        <v>167</v>
      </c>
      <c r="E179" s="8" t="s">
        <v>169</v>
      </c>
      <c r="F179" s="8" t="s">
        <v>16</v>
      </c>
      <c r="G179" s="8">
        <v>0.36</v>
      </c>
      <c r="H179" s="8">
        <v>63</v>
      </c>
      <c r="I179" s="7">
        <v>63</v>
      </c>
      <c r="J179" s="8">
        <f t="shared" si="5"/>
        <v>12845.5</v>
      </c>
      <c r="K179" s="8">
        <v>1.06</v>
      </c>
      <c r="L179" s="8"/>
    </row>
    <row r="180" spans="3:12" hidden="1">
      <c r="C180" s="7">
        <f t="shared" si="4"/>
        <v>176</v>
      </c>
      <c r="D180" s="8" t="s">
        <v>167</v>
      </c>
      <c r="E180" s="8" t="s">
        <v>169</v>
      </c>
      <c r="F180" s="8"/>
      <c r="G180" s="8"/>
      <c r="H180" s="8">
        <v>63</v>
      </c>
      <c r="I180" s="7">
        <v>49.8</v>
      </c>
      <c r="J180" s="8">
        <f t="shared" si="5"/>
        <v>12895.3</v>
      </c>
      <c r="K180" s="8">
        <v>1.06</v>
      </c>
      <c r="L180" s="8"/>
    </row>
    <row r="181" spans="3:12" hidden="1">
      <c r="C181" s="7">
        <f t="shared" si="4"/>
        <v>177</v>
      </c>
      <c r="D181" s="8" t="s">
        <v>169</v>
      </c>
      <c r="E181" s="8" t="s">
        <v>146</v>
      </c>
      <c r="F181" s="8"/>
      <c r="G181" s="8"/>
      <c r="H181" s="8">
        <v>63</v>
      </c>
      <c r="I181" s="7">
        <v>98.7</v>
      </c>
      <c r="J181" s="8">
        <f t="shared" si="5"/>
        <v>12994</v>
      </c>
      <c r="K181" s="8">
        <v>1.06</v>
      </c>
      <c r="L181" s="8"/>
    </row>
    <row r="182" spans="3:12" hidden="1">
      <c r="C182" s="7">
        <f t="shared" si="4"/>
        <v>178</v>
      </c>
      <c r="D182" s="8" t="s">
        <v>169</v>
      </c>
      <c r="E182" s="8" t="s">
        <v>170</v>
      </c>
      <c r="F182" s="8"/>
      <c r="G182" s="8"/>
      <c r="H182" s="8">
        <v>63</v>
      </c>
      <c r="I182" s="7">
        <v>58</v>
      </c>
      <c r="J182" s="8">
        <f t="shared" si="5"/>
        <v>13052</v>
      </c>
      <c r="K182" s="8">
        <v>1.06</v>
      </c>
      <c r="L182" s="8"/>
    </row>
    <row r="183" spans="3:12">
      <c r="C183" s="7">
        <f t="shared" si="4"/>
        <v>179</v>
      </c>
      <c r="D183" s="8" t="s">
        <v>169</v>
      </c>
      <c r="E183" s="8" t="s">
        <v>170</v>
      </c>
      <c r="F183" s="8" t="s">
        <v>16</v>
      </c>
      <c r="G183" s="8">
        <v>0.36</v>
      </c>
      <c r="H183" s="8">
        <v>63</v>
      </c>
      <c r="I183" s="7">
        <v>4</v>
      </c>
      <c r="J183" s="8">
        <f t="shared" si="5"/>
        <v>13056</v>
      </c>
      <c r="K183" s="8">
        <v>1.06</v>
      </c>
      <c r="L183" s="8"/>
    </row>
    <row r="184" spans="3:12" hidden="1">
      <c r="C184" s="7">
        <f t="shared" si="4"/>
        <v>180</v>
      </c>
      <c r="D184" s="8" t="s">
        <v>169</v>
      </c>
      <c r="E184" s="8" t="s">
        <v>170</v>
      </c>
      <c r="F184" s="8"/>
      <c r="G184" s="8"/>
      <c r="H184" s="8">
        <v>63</v>
      </c>
      <c r="I184" s="7">
        <v>43.2</v>
      </c>
      <c r="J184" s="8">
        <f t="shared" si="5"/>
        <v>13099.2</v>
      </c>
      <c r="K184" s="8">
        <v>1.06</v>
      </c>
      <c r="L184" s="8"/>
    </row>
    <row r="185" spans="3:12" hidden="1">
      <c r="C185" s="7">
        <f t="shared" si="4"/>
        <v>181</v>
      </c>
      <c r="D185" s="8" t="s">
        <v>48</v>
      </c>
      <c r="E185" s="8" t="s">
        <v>50</v>
      </c>
      <c r="F185" s="8"/>
      <c r="G185" s="8"/>
      <c r="H185" s="8">
        <v>75</v>
      </c>
      <c r="I185" s="7">
        <v>3.7</v>
      </c>
      <c r="J185" s="8">
        <f t="shared" si="5"/>
        <v>13102.900000000001</v>
      </c>
      <c r="K185" s="8">
        <v>1.07</v>
      </c>
      <c r="L185" s="8"/>
    </row>
    <row r="186" spans="3:12" hidden="1">
      <c r="C186" s="7">
        <f t="shared" si="4"/>
        <v>182</v>
      </c>
      <c r="D186" s="8" t="s">
        <v>50</v>
      </c>
      <c r="E186" s="8" t="s">
        <v>11</v>
      </c>
      <c r="F186" s="8"/>
      <c r="G186" s="8"/>
      <c r="H186" s="8">
        <v>75</v>
      </c>
      <c r="I186" s="7">
        <v>81.8</v>
      </c>
      <c r="J186" s="8">
        <f t="shared" si="5"/>
        <v>13184.7</v>
      </c>
      <c r="K186" s="8">
        <v>1.07</v>
      </c>
      <c r="L186" s="8"/>
    </row>
    <row r="187" spans="3:12">
      <c r="C187" s="7">
        <f t="shared" si="4"/>
        <v>183</v>
      </c>
      <c r="D187" s="8" t="s">
        <v>50</v>
      </c>
      <c r="E187" s="8" t="s">
        <v>11</v>
      </c>
      <c r="F187" s="8" t="s">
        <v>16</v>
      </c>
      <c r="G187" s="8">
        <v>0.38</v>
      </c>
      <c r="H187" s="8">
        <v>75</v>
      </c>
      <c r="I187" s="7">
        <v>6.1</v>
      </c>
      <c r="J187" s="8">
        <f t="shared" si="5"/>
        <v>13190.800000000001</v>
      </c>
      <c r="K187" s="8">
        <v>1.07</v>
      </c>
      <c r="L187" s="8"/>
    </row>
    <row r="188" spans="3:12" hidden="1">
      <c r="C188" s="7">
        <f t="shared" si="4"/>
        <v>184</v>
      </c>
      <c r="D188" s="8" t="s">
        <v>11</v>
      </c>
      <c r="E188" s="8" t="s">
        <v>65</v>
      </c>
      <c r="F188" s="8"/>
      <c r="G188" s="8"/>
      <c r="H188" s="8">
        <v>75</v>
      </c>
      <c r="I188" s="7">
        <v>78.5</v>
      </c>
      <c r="J188" s="8">
        <f t="shared" si="5"/>
        <v>13269.300000000001</v>
      </c>
      <c r="K188" s="8">
        <v>1.07</v>
      </c>
      <c r="L188" s="8"/>
    </row>
    <row r="189" spans="3:12" hidden="1">
      <c r="C189" s="7">
        <f t="shared" si="4"/>
        <v>185</v>
      </c>
      <c r="D189" s="8" t="s">
        <v>65</v>
      </c>
      <c r="E189" s="8" t="s">
        <v>52</v>
      </c>
      <c r="F189" s="8"/>
      <c r="G189" s="8"/>
      <c r="H189" s="8">
        <v>75</v>
      </c>
      <c r="I189" s="7">
        <v>11.4</v>
      </c>
      <c r="J189" s="8">
        <f t="shared" si="5"/>
        <v>13280.7</v>
      </c>
      <c r="K189" s="8">
        <v>1.07</v>
      </c>
      <c r="L189" s="8"/>
    </row>
    <row r="190" spans="3:12" hidden="1">
      <c r="C190" s="7">
        <f t="shared" si="4"/>
        <v>186</v>
      </c>
      <c r="D190" s="8" t="s">
        <v>52</v>
      </c>
      <c r="E190" s="8" t="s">
        <v>57</v>
      </c>
      <c r="F190" s="8"/>
      <c r="G190" s="8"/>
      <c r="H190" s="8">
        <v>75</v>
      </c>
      <c r="I190" s="7">
        <v>94.6</v>
      </c>
      <c r="J190" s="8">
        <f t="shared" si="5"/>
        <v>13375.300000000001</v>
      </c>
      <c r="K190" s="8">
        <v>1.07</v>
      </c>
      <c r="L190" s="8"/>
    </row>
    <row r="191" spans="3:12">
      <c r="C191" s="7">
        <f t="shared" si="4"/>
        <v>187</v>
      </c>
      <c r="D191" s="8" t="s">
        <v>57</v>
      </c>
      <c r="E191" s="8" t="s">
        <v>59</v>
      </c>
      <c r="F191" s="8" t="s">
        <v>22</v>
      </c>
      <c r="G191" s="8">
        <v>0.38</v>
      </c>
      <c r="H191" s="8">
        <v>75</v>
      </c>
      <c r="I191" s="7">
        <v>3.8</v>
      </c>
      <c r="J191" s="8">
        <f t="shared" si="5"/>
        <v>13379.1</v>
      </c>
      <c r="K191" s="8">
        <v>1.07</v>
      </c>
      <c r="L191" s="8"/>
    </row>
    <row r="192" spans="3:12" hidden="1">
      <c r="C192" s="7">
        <f t="shared" si="4"/>
        <v>188</v>
      </c>
      <c r="D192" s="8" t="s">
        <v>57</v>
      </c>
      <c r="E192" s="8" t="s">
        <v>59</v>
      </c>
      <c r="F192" s="8"/>
      <c r="G192" s="8"/>
      <c r="H192" s="8">
        <v>75</v>
      </c>
      <c r="I192" s="7">
        <v>24.1</v>
      </c>
      <c r="J192" s="8">
        <f t="shared" si="5"/>
        <v>13403.2</v>
      </c>
      <c r="K192" s="8">
        <v>1.07</v>
      </c>
      <c r="L192" s="8"/>
    </row>
    <row r="193" spans="3:12" hidden="1">
      <c r="C193" s="7">
        <f t="shared" si="4"/>
        <v>189</v>
      </c>
      <c r="D193" s="8" t="s">
        <v>171</v>
      </c>
      <c r="E193" s="8" t="s">
        <v>62</v>
      </c>
      <c r="F193" s="8"/>
      <c r="G193" s="8"/>
      <c r="H193" s="8">
        <v>75</v>
      </c>
      <c r="I193" s="7">
        <v>55.1</v>
      </c>
      <c r="J193" s="8">
        <f t="shared" si="5"/>
        <v>13458.300000000001</v>
      </c>
      <c r="K193" s="8">
        <v>1.07</v>
      </c>
      <c r="L193" s="8"/>
    </row>
    <row r="194" spans="3:12" hidden="1">
      <c r="C194" s="7">
        <f t="shared" si="4"/>
        <v>190</v>
      </c>
      <c r="D194" s="8" t="s">
        <v>172</v>
      </c>
      <c r="E194" s="8" t="s">
        <v>173</v>
      </c>
      <c r="F194" s="8"/>
      <c r="G194" s="8"/>
      <c r="H194" s="8">
        <v>75</v>
      </c>
      <c r="I194" s="7">
        <v>14</v>
      </c>
      <c r="J194" s="8">
        <f t="shared" si="5"/>
        <v>13472.300000000001</v>
      </c>
      <c r="K194" s="8">
        <v>1.07</v>
      </c>
      <c r="L194" s="8"/>
    </row>
    <row r="195" spans="3:12" hidden="1">
      <c r="C195" s="7">
        <f t="shared" si="4"/>
        <v>191</v>
      </c>
      <c r="D195" s="8" t="s">
        <v>173</v>
      </c>
      <c r="E195" s="8" t="s">
        <v>74</v>
      </c>
      <c r="F195" s="8"/>
      <c r="G195" s="8"/>
      <c r="H195" s="8">
        <v>75</v>
      </c>
      <c r="I195" s="7">
        <v>81.400000000000006</v>
      </c>
      <c r="J195" s="8">
        <f t="shared" si="5"/>
        <v>13553.7</v>
      </c>
      <c r="K195" s="8">
        <v>1.07</v>
      </c>
      <c r="L195" s="8"/>
    </row>
    <row r="196" spans="3:12" hidden="1">
      <c r="C196" s="7">
        <f t="shared" si="4"/>
        <v>192</v>
      </c>
      <c r="D196" s="8" t="s">
        <v>84</v>
      </c>
      <c r="E196" s="8" t="s">
        <v>142</v>
      </c>
      <c r="F196" s="8"/>
      <c r="G196" s="8"/>
      <c r="H196" s="8">
        <v>75</v>
      </c>
      <c r="I196" s="7">
        <v>86.8</v>
      </c>
      <c r="J196" s="8">
        <f t="shared" si="5"/>
        <v>13640.5</v>
      </c>
      <c r="K196" s="8">
        <v>1.07</v>
      </c>
      <c r="L196" s="8"/>
    </row>
    <row r="197" spans="3:12" hidden="1">
      <c r="C197" s="7">
        <f t="shared" si="4"/>
        <v>193</v>
      </c>
      <c r="D197" s="8" t="s">
        <v>89</v>
      </c>
      <c r="E197" s="8" t="s">
        <v>90</v>
      </c>
      <c r="F197" s="8"/>
      <c r="G197" s="8"/>
      <c r="H197" s="8">
        <v>75</v>
      </c>
      <c r="I197" s="7">
        <v>43.3</v>
      </c>
      <c r="J197" s="8">
        <f t="shared" si="5"/>
        <v>13683.8</v>
      </c>
      <c r="K197" s="8">
        <v>1.07</v>
      </c>
      <c r="L197" s="8"/>
    </row>
    <row r="198" spans="3:12" hidden="1">
      <c r="C198" s="7">
        <f t="shared" si="4"/>
        <v>194</v>
      </c>
      <c r="D198" s="8" t="s">
        <v>95</v>
      </c>
      <c r="E198" s="8" t="s">
        <v>174</v>
      </c>
      <c r="F198" s="8"/>
      <c r="G198" s="8"/>
      <c r="H198" s="8">
        <v>75</v>
      </c>
      <c r="I198" s="7">
        <v>69.099999999999994</v>
      </c>
      <c r="J198" s="8">
        <f t="shared" si="5"/>
        <v>13752.9</v>
      </c>
      <c r="K198" s="8">
        <v>1.07</v>
      </c>
      <c r="L198" s="8"/>
    </row>
    <row r="199" spans="3:12" hidden="1">
      <c r="C199" s="7">
        <f t="shared" ref="C199:C249" si="6">1+C198</f>
        <v>195</v>
      </c>
      <c r="D199" s="8" t="s">
        <v>100</v>
      </c>
      <c r="E199" s="8" t="s">
        <v>90</v>
      </c>
      <c r="F199" s="8"/>
      <c r="G199" s="8"/>
      <c r="H199" s="8">
        <v>75</v>
      </c>
      <c r="I199" s="7">
        <v>31</v>
      </c>
      <c r="J199" s="8">
        <f t="shared" ref="J199:J249" si="7">+J198+I199</f>
        <v>13783.9</v>
      </c>
      <c r="K199" s="8">
        <v>1.07</v>
      </c>
      <c r="L199" s="8"/>
    </row>
    <row r="200" spans="3:12">
      <c r="C200" s="7">
        <f t="shared" si="6"/>
        <v>196</v>
      </c>
      <c r="D200" s="8" t="s">
        <v>170</v>
      </c>
      <c r="E200" s="8" t="s">
        <v>175</v>
      </c>
      <c r="F200" s="8" t="s">
        <v>22</v>
      </c>
      <c r="G200" s="8">
        <v>0.38</v>
      </c>
      <c r="H200" s="8">
        <v>75</v>
      </c>
      <c r="I200" s="7">
        <v>6.6</v>
      </c>
      <c r="J200" s="8">
        <f t="shared" si="7"/>
        <v>13790.5</v>
      </c>
      <c r="K200" s="8">
        <v>1.07</v>
      </c>
      <c r="L200" s="8"/>
    </row>
    <row r="201" spans="3:12" hidden="1">
      <c r="C201" s="7">
        <f t="shared" si="6"/>
        <v>197</v>
      </c>
      <c r="D201" s="8" t="s">
        <v>168</v>
      </c>
      <c r="E201" s="8" t="s">
        <v>132</v>
      </c>
      <c r="F201" s="8"/>
      <c r="G201" s="8"/>
      <c r="H201" s="8">
        <v>75</v>
      </c>
      <c r="I201" s="7">
        <v>104</v>
      </c>
      <c r="J201" s="8">
        <f t="shared" si="7"/>
        <v>13894.5</v>
      </c>
      <c r="K201" s="8">
        <v>1.07</v>
      </c>
      <c r="L201" s="8"/>
    </row>
    <row r="202" spans="3:12" hidden="1">
      <c r="C202" s="7">
        <f t="shared" si="6"/>
        <v>198</v>
      </c>
      <c r="D202" s="8" t="s">
        <v>132</v>
      </c>
      <c r="E202" s="8" t="s">
        <v>158</v>
      </c>
      <c r="F202" s="8"/>
      <c r="G202" s="8"/>
      <c r="H202" s="8">
        <v>75</v>
      </c>
      <c r="I202" s="7">
        <v>23.6</v>
      </c>
      <c r="J202" s="8">
        <f t="shared" si="7"/>
        <v>13918.1</v>
      </c>
      <c r="K202" s="8">
        <v>1.07</v>
      </c>
      <c r="L202" s="8"/>
    </row>
    <row r="203" spans="3:12">
      <c r="C203" s="7">
        <f t="shared" si="6"/>
        <v>199</v>
      </c>
      <c r="D203" s="8" t="s">
        <v>170</v>
      </c>
      <c r="E203" s="8" t="s">
        <v>175</v>
      </c>
      <c r="F203" s="8" t="s">
        <v>16</v>
      </c>
      <c r="G203" s="8">
        <v>0.38</v>
      </c>
      <c r="H203" s="8">
        <v>75</v>
      </c>
      <c r="I203" s="7">
        <v>6.1</v>
      </c>
      <c r="J203" s="8">
        <f t="shared" si="7"/>
        <v>13924.2</v>
      </c>
      <c r="K203" s="8">
        <v>1.07</v>
      </c>
      <c r="L203" s="8"/>
    </row>
    <row r="204" spans="3:12" hidden="1">
      <c r="C204" s="7">
        <f t="shared" si="6"/>
        <v>200</v>
      </c>
      <c r="D204" s="8" t="s">
        <v>170</v>
      </c>
      <c r="E204" s="8" t="s">
        <v>175</v>
      </c>
      <c r="F204" s="8"/>
      <c r="G204" s="8"/>
      <c r="H204" s="8">
        <v>75</v>
      </c>
      <c r="I204" s="7">
        <v>141.1</v>
      </c>
      <c r="J204" s="8">
        <f t="shared" si="7"/>
        <v>14065.300000000001</v>
      </c>
      <c r="K204" s="8">
        <v>1.07</v>
      </c>
      <c r="L204" s="8"/>
    </row>
    <row r="205" spans="3:12" hidden="1">
      <c r="C205" s="7">
        <f t="shared" si="6"/>
        <v>201</v>
      </c>
      <c r="D205" s="8" t="s">
        <v>176</v>
      </c>
      <c r="E205" s="8" t="s">
        <v>177</v>
      </c>
      <c r="F205" s="9"/>
      <c r="G205" s="9"/>
      <c r="H205" s="8">
        <v>75</v>
      </c>
      <c r="I205" s="7">
        <v>21.5</v>
      </c>
      <c r="J205" s="8">
        <f t="shared" si="7"/>
        <v>14086.800000000001</v>
      </c>
      <c r="K205" s="8">
        <v>1.07</v>
      </c>
      <c r="L205" s="8"/>
    </row>
    <row r="206" spans="3:12" hidden="1">
      <c r="C206" s="7">
        <f t="shared" si="6"/>
        <v>202</v>
      </c>
      <c r="D206" s="8" t="s">
        <v>145</v>
      </c>
      <c r="E206" s="8" t="s">
        <v>168</v>
      </c>
      <c r="F206" s="8"/>
      <c r="G206" s="8"/>
      <c r="H206" s="8">
        <v>90</v>
      </c>
      <c r="I206" s="7">
        <v>134.6</v>
      </c>
      <c r="J206" s="8">
        <f t="shared" si="7"/>
        <v>14221.400000000001</v>
      </c>
      <c r="K206" s="10">
        <v>1.0900000000000001</v>
      </c>
      <c r="L206" s="8"/>
    </row>
    <row r="207" spans="3:12" hidden="1">
      <c r="C207" s="7">
        <f t="shared" si="6"/>
        <v>203</v>
      </c>
      <c r="D207" s="8" t="s">
        <v>168</v>
      </c>
      <c r="E207" s="8" t="s">
        <v>61</v>
      </c>
      <c r="F207" s="9"/>
      <c r="G207" s="9"/>
      <c r="H207" s="8">
        <v>110</v>
      </c>
      <c r="I207" s="7">
        <v>132.80000000000001</v>
      </c>
      <c r="J207" s="8">
        <f t="shared" si="7"/>
        <v>14354.2</v>
      </c>
      <c r="K207" s="8">
        <v>1.1100000000000001</v>
      </c>
      <c r="L207" s="9"/>
    </row>
    <row r="208" spans="3:12" hidden="1">
      <c r="C208" s="7">
        <f t="shared" si="6"/>
        <v>204</v>
      </c>
      <c r="D208" s="8" t="s">
        <v>61</v>
      </c>
      <c r="E208" s="8" t="s">
        <v>171</v>
      </c>
      <c r="F208" s="9"/>
      <c r="G208" s="9"/>
      <c r="H208" s="8">
        <v>110</v>
      </c>
      <c r="I208" s="7">
        <v>52.8</v>
      </c>
      <c r="J208" s="8">
        <f t="shared" si="7"/>
        <v>14407</v>
      </c>
      <c r="K208" s="8">
        <v>1.1100000000000001</v>
      </c>
      <c r="L208" s="9"/>
    </row>
    <row r="209" spans="3:12" hidden="1">
      <c r="C209" s="7">
        <f t="shared" si="6"/>
        <v>205</v>
      </c>
      <c r="D209" s="8" t="s">
        <v>178</v>
      </c>
      <c r="E209" s="8" t="s">
        <v>72</v>
      </c>
      <c r="F209" s="9"/>
      <c r="G209" s="9"/>
      <c r="H209" s="8">
        <v>110</v>
      </c>
      <c r="I209" s="7">
        <v>17.600000000000001</v>
      </c>
      <c r="J209" s="8">
        <f t="shared" si="7"/>
        <v>14424.6</v>
      </c>
      <c r="K209" s="8">
        <v>1.1100000000000001</v>
      </c>
      <c r="L209" s="9"/>
    </row>
    <row r="210" spans="3:12" hidden="1">
      <c r="C210" s="7">
        <f t="shared" si="6"/>
        <v>206</v>
      </c>
      <c r="D210" s="8" t="s">
        <v>72</v>
      </c>
      <c r="E210" s="8" t="s">
        <v>137</v>
      </c>
      <c r="F210" s="9"/>
      <c r="G210" s="9"/>
      <c r="H210" s="8">
        <v>110</v>
      </c>
      <c r="I210" s="7">
        <v>57.7</v>
      </c>
      <c r="J210" s="8">
        <f t="shared" si="7"/>
        <v>14482.300000000001</v>
      </c>
      <c r="K210" s="8">
        <v>1.1100000000000001</v>
      </c>
      <c r="L210" s="9"/>
    </row>
    <row r="211" spans="3:12" hidden="1">
      <c r="C211" s="7">
        <f t="shared" si="6"/>
        <v>207</v>
      </c>
      <c r="D211" s="8" t="s">
        <v>137</v>
      </c>
      <c r="E211" s="8" t="s">
        <v>179</v>
      </c>
      <c r="F211" s="9"/>
      <c r="G211" s="9"/>
      <c r="H211" s="8">
        <v>110</v>
      </c>
      <c r="I211" s="7">
        <v>39.200000000000003</v>
      </c>
      <c r="J211" s="8">
        <f t="shared" si="7"/>
        <v>14521.500000000002</v>
      </c>
      <c r="K211" s="8">
        <v>1.1100000000000001</v>
      </c>
      <c r="L211" s="9"/>
    </row>
    <row r="212" spans="3:12" hidden="1">
      <c r="C212" s="7">
        <f t="shared" si="6"/>
        <v>208</v>
      </c>
      <c r="D212" s="8" t="s">
        <v>179</v>
      </c>
      <c r="E212" s="8" t="s">
        <v>172</v>
      </c>
      <c r="F212" s="9"/>
      <c r="G212" s="9"/>
      <c r="H212" s="8">
        <v>110</v>
      </c>
      <c r="I212" s="7">
        <v>63.5</v>
      </c>
      <c r="J212" s="8">
        <f t="shared" si="7"/>
        <v>14585.000000000002</v>
      </c>
      <c r="K212" s="8">
        <v>1.1100000000000001</v>
      </c>
      <c r="L212" s="9"/>
    </row>
    <row r="213" spans="3:12">
      <c r="C213" s="7">
        <f t="shared" si="6"/>
        <v>209</v>
      </c>
      <c r="D213" s="8" t="s">
        <v>179</v>
      </c>
      <c r="E213" s="8" t="s">
        <v>172</v>
      </c>
      <c r="F213" s="8" t="s">
        <v>16</v>
      </c>
      <c r="G213" s="8">
        <v>0.41</v>
      </c>
      <c r="H213" s="8">
        <v>110</v>
      </c>
      <c r="I213" s="7">
        <v>3.5</v>
      </c>
      <c r="J213" s="8">
        <f t="shared" si="7"/>
        <v>14588.500000000002</v>
      </c>
      <c r="K213" s="8">
        <v>1.1100000000000001</v>
      </c>
      <c r="L213" s="9"/>
    </row>
    <row r="214" spans="3:12" hidden="1">
      <c r="C214" s="7">
        <f t="shared" si="6"/>
        <v>210</v>
      </c>
      <c r="D214" s="8" t="s">
        <v>101</v>
      </c>
      <c r="E214" s="8" t="s">
        <v>180</v>
      </c>
      <c r="F214" s="9"/>
      <c r="G214" s="9"/>
      <c r="H214" s="8">
        <v>110</v>
      </c>
      <c r="I214" s="7">
        <v>27.4</v>
      </c>
      <c r="J214" s="8">
        <f t="shared" si="7"/>
        <v>14615.900000000001</v>
      </c>
      <c r="K214" s="8">
        <v>1.1100000000000001</v>
      </c>
      <c r="L214" s="9"/>
    </row>
    <row r="215" spans="3:12" hidden="1">
      <c r="C215" s="7">
        <f t="shared" si="6"/>
        <v>211</v>
      </c>
      <c r="D215" s="8" t="s">
        <v>175</v>
      </c>
      <c r="E215" s="8" t="s">
        <v>145</v>
      </c>
      <c r="F215" s="9"/>
      <c r="G215" s="9"/>
      <c r="H215" s="8">
        <v>110</v>
      </c>
      <c r="I215" s="7">
        <v>175.3</v>
      </c>
      <c r="J215" s="8">
        <f t="shared" si="7"/>
        <v>14791.2</v>
      </c>
      <c r="K215" s="8">
        <v>1.1100000000000001</v>
      </c>
      <c r="L215" s="9"/>
    </row>
    <row r="216" spans="3:12" hidden="1">
      <c r="C216" s="7">
        <f t="shared" si="6"/>
        <v>212</v>
      </c>
      <c r="D216" s="8" t="s">
        <v>181</v>
      </c>
      <c r="E216" s="8" t="s">
        <v>175</v>
      </c>
      <c r="F216" s="9"/>
      <c r="G216" s="9"/>
      <c r="H216" s="8">
        <v>110</v>
      </c>
      <c r="I216" s="7">
        <v>37.299999999999997</v>
      </c>
      <c r="J216" s="8">
        <f t="shared" si="7"/>
        <v>14828.5</v>
      </c>
      <c r="K216" s="8">
        <v>1.1100000000000001</v>
      </c>
      <c r="L216" s="9"/>
    </row>
    <row r="217" spans="3:12" hidden="1">
      <c r="C217" s="7">
        <f t="shared" si="6"/>
        <v>213</v>
      </c>
      <c r="D217" s="8" t="s">
        <v>171</v>
      </c>
      <c r="E217" s="8" t="s">
        <v>66</v>
      </c>
      <c r="F217" s="9"/>
      <c r="G217" s="9"/>
      <c r="H217" s="8">
        <v>140</v>
      </c>
      <c r="I217" s="7">
        <f>326.8+25</f>
        <v>351.8</v>
      </c>
      <c r="J217" s="8">
        <f t="shared" si="7"/>
        <v>15180.3</v>
      </c>
      <c r="K217" s="10">
        <v>1.1399999999999999</v>
      </c>
      <c r="L217" s="9"/>
    </row>
    <row r="218" spans="3:12">
      <c r="C218" s="7">
        <f t="shared" si="6"/>
        <v>214</v>
      </c>
      <c r="D218" s="8" t="s">
        <v>171</v>
      </c>
      <c r="E218" s="8" t="s">
        <v>66</v>
      </c>
      <c r="F218" s="8" t="s">
        <v>16</v>
      </c>
      <c r="G218" s="8">
        <v>0.44</v>
      </c>
      <c r="H218" s="8">
        <v>140</v>
      </c>
      <c r="I218" s="7">
        <v>3</v>
      </c>
      <c r="J218" s="8">
        <f t="shared" si="7"/>
        <v>15183.3</v>
      </c>
      <c r="K218" s="10">
        <v>1.1399999999999999</v>
      </c>
      <c r="L218" s="9"/>
    </row>
    <row r="219" spans="3:12" hidden="1">
      <c r="C219" s="7">
        <f t="shared" si="6"/>
        <v>215</v>
      </c>
      <c r="D219" s="8" t="s">
        <v>66</v>
      </c>
      <c r="E219" s="8" t="s">
        <v>182</v>
      </c>
      <c r="F219" s="9"/>
      <c r="G219" s="9"/>
      <c r="H219" s="8">
        <v>140</v>
      </c>
      <c r="I219" s="7">
        <f>225.5+20</f>
        <v>245.5</v>
      </c>
      <c r="J219" s="8">
        <f t="shared" si="7"/>
        <v>15428.8</v>
      </c>
      <c r="K219" s="10">
        <v>1.1399999999999999</v>
      </c>
      <c r="L219" s="9"/>
    </row>
    <row r="220" spans="3:12" hidden="1">
      <c r="C220" s="7">
        <f t="shared" si="6"/>
        <v>216</v>
      </c>
      <c r="D220" s="8" t="s">
        <v>66</v>
      </c>
      <c r="E220" s="8" t="s">
        <v>182</v>
      </c>
      <c r="F220" s="8" t="s">
        <v>127</v>
      </c>
      <c r="G220" s="9"/>
      <c r="H220" s="8">
        <v>140</v>
      </c>
      <c r="I220" s="7">
        <v>29.1</v>
      </c>
      <c r="J220" s="8">
        <f t="shared" si="7"/>
        <v>15457.9</v>
      </c>
      <c r="K220" s="10">
        <v>1.1399999999999999</v>
      </c>
      <c r="L220" s="8" t="s">
        <v>127</v>
      </c>
    </row>
    <row r="221" spans="3:12" hidden="1">
      <c r="C221" s="7">
        <f t="shared" si="6"/>
        <v>217</v>
      </c>
      <c r="D221" s="8" t="s">
        <v>66</v>
      </c>
      <c r="E221" s="8" t="s">
        <v>182</v>
      </c>
      <c r="F221" s="9"/>
      <c r="G221" s="9"/>
      <c r="H221" s="8">
        <v>140</v>
      </c>
      <c r="I221" s="7">
        <f>57.6+5</f>
        <v>62.6</v>
      </c>
      <c r="J221" s="8">
        <f t="shared" si="7"/>
        <v>15520.5</v>
      </c>
      <c r="K221" s="10">
        <v>1.1399999999999999</v>
      </c>
      <c r="L221" s="9"/>
    </row>
    <row r="222" spans="3:12">
      <c r="C222" s="7">
        <f t="shared" si="6"/>
        <v>218</v>
      </c>
      <c r="D222" s="8" t="s">
        <v>182</v>
      </c>
      <c r="E222" s="8" t="s">
        <v>183</v>
      </c>
      <c r="F222" s="8" t="s">
        <v>16</v>
      </c>
      <c r="G222" s="8">
        <v>0.46</v>
      </c>
      <c r="H222" s="8">
        <v>160</v>
      </c>
      <c r="I222" s="7">
        <v>8</v>
      </c>
      <c r="J222" s="8">
        <f t="shared" si="7"/>
        <v>15528.5</v>
      </c>
      <c r="K222" s="8">
        <v>1.1599999999999999</v>
      </c>
      <c r="L222" s="9"/>
    </row>
    <row r="223" spans="3:12" hidden="1">
      <c r="C223" s="7">
        <f t="shared" si="6"/>
        <v>219</v>
      </c>
      <c r="D223" s="8" t="s">
        <v>182</v>
      </c>
      <c r="E223" s="8" t="s">
        <v>183</v>
      </c>
      <c r="F223" s="9"/>
      <c r="G223" s="9"/>
      <c r="H223" s="8">
        <v>160</v>
      </c>
      <c r="I223" s="7">
        <f>34.5-3</f>
        <v>31.5</v>
      </c>
      <c r="J223" s="8">
        <f t="shared" si="7"/>
        <v>15560</v>
      </c>
      <c r="K223" s="8">
        <v>1.1599999999999999</v>
      </c>
      <c r="L223" s="9"/>
    </row>
    <row r="224" spans="3:12" hidden="1">
      <c r="C224" s="7">
        <f t="shared" si="6"/>
        <v>220</v>
      </c>
      <c r="D224" s="8" t="s">
        <v>183</v>
      </c>
      <c r="E224" s="8" t="s">
        <v>68</v>
      </c>
      <c r="F224" s="9"/>
      <c r="G224" s="9"/>
      <c r="H224" s="8">
        <v>160</v>
      </c>
      <c r="I224" s="7">
        <f>77.9-9.4</f>
        <v>68.5</v>
      </c>
      <c r="J224" s="8">
        <f t="shared" si="7"/>
        <v>15628.5</v>
      </c>
      <c r="K224" s="8">
        <v>1.1599999999999999</v>
      </c>
      <c r="L224" s="9"/>
    </row>
    <row r="225" spans="3:12">
      <c r="C225" s="7">
        <f t="shared" si="6"/>
        <v>221</v>
      </c>
      <c r="D225" s="8" t="s">
        <v>68</v>
      </c>
      <c r="E225" s="8" t="s">
        <v>129</v>
      </c>
      <c r="F225" s="8" t="s">
        <v>16</v>
      </c>
      <c r="G225" s="8">
        <v>0.46</v>
      </c>
      <c r="H225" s="8">
        <v>160</v>
      </c>
      <c r="I225" s="7">
        <v>8.5</v>
      </c>
      <c r="J225" s="8">
        <f t="shared" si="7"/>
        <v>15637</v>
      </c>
      <c r="K225" s="8">
        <v>1.1599999999999999</v>
      </c>
      <c r="L225" s="9"/>
    </row>
    <row r="226" spans="3:12" hidden="1">
      <c r="C226" s="7">
        <f t="shared" si="6"/>
        <v>222</v>
      </c>
      <c r="D226" s="8" t="s">
        <v>68</v>
      </c>
      <c r="E226" s="8" t="s">
        <v>129</v>
      </c>
      <c r="F226" s="9"/>
      <c r="G226" s="9"/>
      <c r="H226" s="8">
        <v>160</v>
      </c>
      <c r="I226" s="7">
        <f>272.7-20</f>
        <v>252.7</v>
      </c>
      <c r="J226" s="8">
        <f t="shared" si="7"/>
        <v>15889.7</v>
      </c>
      <c r="K226" s="8">
        <v>1.1599999999999999</v>
      </c>
      <c r="L226" s="9"/>
    </row>
    <row r="227" spans="3:12" hidden="1">
      <c r="C227" s="7">
        <f t="shared" si="6"/>
        <v>223</v>
      </c>
      <c r="D227" s="8" t="s">
        <v>68</v>
      </c>
      <c r="E227" s="8" t="s">
        <v>129</v>
      </c>
      <c r="F227" s="8" t="s">
        <v>127</v>
      </c>
      <c r="G227" s="9"/>
      <c r="H227" s="8">
        <v>160</v>
      </c>
      <c r="I227" s="7">
        <v>7.1</v>
      </c>
      <c r="J227" s="8">
        <f t="shared" si="7"/>
        <v>15896.800000000001</v>
      </c>
      <c r="K227" s="8">
        <v>1.1599999999999999</v>
      </c>
      <c r="L227" s="8" t="s">
        <v>127</v>
      </c>
    </row>
    <row r="228" spans="3:12" hidden="1">
      <c r="C228" s="7">
        <f t="shared" si="6"/>
        <v>224</v>
      </c>
      <c r="D228" s="8" t="s">
        <v>129</v>
      </c>
      <c r="E228" s="8" t="s">
        <v>184</v>
      </c>
      <c r="F228" s="8" t="s">
        <v>127</v>
      </c>
      <c r="G228" s="9"/>
      <c r="H228" s="8">
        <v>160</v>
      </c>
      <c r="I228" s="7">
        <v>7.1</v>
      </c>
      <c r="J228" s="8">
        <f t="shared" si="7"/>
        <v>15903.900000000001</v>
      </c>
      <c r="K228" s="8">
        <v>1.1599999999999999</v>
      </c>
      <c r="L228" s="8" t="s">
        <v>127</v>
      </c>
    </row>
    <row r="229" spans="3:12" hidden="1">
      <c r="C229" s="7">
        <f t="shared" si="6"/>
        <v>225</v>
      </c>
      <c r="D229" s="8" t="s">
        <v>129</v>
      </c>
      <c r="E229" s="8" t="s">
        <v>184</v>
      </c>
      <c r="F229" s="9"/>
      <c r="G229" s="9"/>
      <c r="H229" s="8">
        <v>160</v>
      </c>
      <c r="I229" s="7">
        <f>83.4-4-4.7</f>
        <v>74.7</v>
      </c>
      <c r="J229" s="8">
        <f t="shared" si="7"/>
        <v>15978.600000000002</v>
      </c>
      <c r="K229" s="8">
        <v>1.1599999999999999</v>
      </c>
      <c r="L229" s="9"/>
    </row>
    <row r="230" spans="3:12">
      <c r="C230" s="7">
        <f t="shared" si="6"/>
        <v>226</v>
      </c>
      <c r="D230" s="8" t="s">
        <v>184</v>
      </c>
      <c r="E230" s="8" t="s">
        <v>97</v>
      </c>
      <c r="F230" s="8" t="s">
        <v>124</v>
      </c>
      <c r="G230" s="8">
        <v>0.46</v>
      </c>
      <c r="H230" s="8">
        <v>160</v>
      </c>
      <c r="I230" s="7">
        <v>5.9</v>
      </c>
      <c r="J230" s="8">
        <f t="shared" si="7"/>
        <v>15984.500000000002</v>
      </c>
      <c r="K230" s="8">
        <v>1.1599999999999999</v>
      </c>
      <c r="L230" s="9"/>
    </row>
    <row r="231" spans="3:12" hidden="1">
      <c r="C231" s="7">
        <f t="shared" si="6"/>
        <v>227</v>
      </c>
      <c r="D231" s="8" t="s">
        <v>184</v>
      </c>
      <c r="E231" s="8" t="s">
        <v>97</v>
      </c>
      <c r="F231" s="9"/>
      <c r="G231" s="9"/>
      <c r="H231" s="8">
        <v>160</v>
      </c>
      <c r="I231" s="7">
        <f>221.9-20-4.7</f>
        <v>197.20000000000002</v>
      </c>
      <c r="J231" s="8">
        <f t="shared" si="7"/>
        <v>16181.700000000003</v>
      </c>
      <c r="K231" s="8">
        <v>1.1599999999999999</v>
      </c>
      <c r="L231" s="9"/>
    </row>
    <row r="232" spans="3:12">
      <c r="C232" s="7">
        <f t="shared" si="6"/>
        <v>228</v>
      </c>
      <c r="D232" s="8" t="s">
        <v>184</v>
      </c>
      <c r="E232" s="8" t="s">
        <v>97</v>
      </c>
      <c r="F232" s="8" t="s">
        <v>22</v>
      </c>
      <c r="G232" s="8">
        <v>0.46</v>
      </c>
      <c r="H232" s="8">
        <v>160</v>
      </c>
      <c r="I232" s="7">
        <v>5.6</v>
      </c>
      <c r="J232" s="8">
        <f t="shared" si="7"/>
        <v>16187.300000000003</v>
      </c>
      <c r="K232" s="8">
        <v>1.1599999999999999</v>
      </c>
      <c r="L232" s="9"/>
    </row>
    <row r="233" spans="3:12" hidden="1">
      <c r="C233" s="7">
        <f t="shared" si="6"/>
        <v>229</v>
      </c>
      <c r="D233" s="8" t="s">
        <v>184</v>
      </c>
      <c r="E233" s="8" t="s">
        <v>97</v>
      </c>
      <c r="F233" s="9"/>
      <c r="G233" s="9"/>
      <c r="H233" s="8">
        <v>160</v>
      </c>
      <c r="I233" s="7">
        <f>120.1-10-4.7</f>
        <v>105.39999999999999</v>
      </c>
      <c r="J233" s="8">
        <f t="shared" si="7"/>
        <v>16292.700000000003</v>
      </c>
      <c r="K233" s="8">
        <v>1.1599999999999999</v>
      </c>
      <c r="L233" s="9"/>
    </row>
    <row r="234" spans="3:12" hidden="1">
      <c r="C234" s="7">
        <f t="shared" si="6"/>
        <v>230</v>
      </c>
      <c r="D234" s="8" t="s">
        <v>97</v>
      </c>
      <c r="E234" s="8" t="s">
        <v>174</v>
      </c>
      <c r="F234" s="9"/>
      <c r="G234" s="9"/>
      <c r="H234" s="8">
        <v>160</v>
      </c>
      <c r="I234" s="7">
        <f>334.1-13-8-4.7</f>
        <v>308.40000000000003</v>
      </c>
      <c r="J234" s="8">
        <f t="shared" si="7"/>
        <v>16601.100000000002</v>
      </c>
      <c r="K234" s="8">
        <v>1.1599999999999999</v>
      </c>
      <c r="L234" s="9"/>
    </row>
    <row r="235" spans="3:12">
      <c r="C235" s="7">
        <f t="shared" si="6"/>
        <v>231</v>
      </c>
      <c r="D235" s="8" t="s">
        <v>97</v>
      </c>
      <c r="E235" s="8" t="s">
        <v>174</v>
      </c>
      <c r="F235" s="8" t="s">
        <v>16</v>
      </c>
      <c r="G235" s="8">
        <v>0.46</v>
      </c>
      <c r="H235" s="8">
        <v>160</v>
      </c>
      <c r="I235" s="7">
        <v>5.0999999999999996</v>
      </c>
      <c r="J235" s="8">
        <f t="shared" si="7"/>
        <v>16606.2</v>
      </c>
      <c r="K235" s="8">
        <v>1.1599999999999999</v>
      </c>
      <c r="L235" s="9"/>
    </row>
    <row r="236" spans="3:12" hidden="1">
      <c r="C236" s="7">
        <f t="shared" si="6"/>
        <v>232</v>
      </c>
      <c r="D236" s="8" t="s">
        <v>97</v>
      </c>
      <c r="E236" s="8" t="s">
        <v>174</v>
      </c>
      <c r="F236" s="9"/>
      <c r="G236" s="9"/>
      <c r="H236" s="8">
        <v>160</v>
      </c>
      <c r="I236" s="7">
        <v>1.2</v>
      </c>
      <c r="J236" s="8">
        <f t="shared" si="7"/>
        <v>16607.400000000001</v>
      </c>
      <c r="K236" s="8">
        <v>1.1599999999999999</v>
      </c>
      <c r="L236" s="9"/>
    </row>
    <row r="237" spans="3:12" hidden="1">
      <c r="C237" s="7">
        <f t="shared" si="6"/>
        <v>233</v>
      </c>
      <c r="D237" s="8" t="s">
        <v>174</v>
      </c>
      <c r="E237" s="8" t="s">
        <v>99</v>
      </c>
      <c r="F237" s="9"/>
      <c r="G237" s="9"/>
      <c r="H237" s="8">
        <v>160</v>
      </c>
      <c r="I237" s="7">
        <v>14.2</v>
      </c>
      <c r="J237" s="8">
        <f t="shared" si="7"/>
        <v>16621.600000000002</v>
      </c>
      <c r="K237" s="8">
        <v>1.1599999999999999</v>
      </c>
      <c r="L237" s="9"/>
    </row>
    <row r="238" spans="3:12">
      <c r="C238" s="7">
        <f t="shared" si="6"/>
        <v>234</v>
      </c>
      <c r="D238" s="8" t="s">
        <v>174</v>
      </c>
      <c r="E238" s="8" t="s">
        <v>99</v>
      </c>
      <c r="F238" s="8" t="s">
        <v>22</v>
      </c>
      <c r="G238" s="8">
        <v>0.46</v>
      </c>
      <c r="H238" s="8">
        <v>160</v>
      </c>
      <c r="I238" s="7">
        <v>10</v>
      </c>
      <c r="J238" s="8">
        <f t="shared" si="7"/>
        <v>16631.600000000002</v>
      </c>
      <c r="K238" s="8">
        <v>1.1599999999999999</v>
      </c>
      <c r="L238" s="9"/>
    </row>
    <row r="239" spans="3:12" hidden="1">
      <c r="C239" s="7">
        <f t="shared" si="6"/>
        <v>235</v>
      </c>
      <c r="D239" s="8" t="s">
        <v>174</v>
      </c>
      <c r="E239" s="8" t="s">
        <v>99</v>
      </c>
      <c r="F239" s="9"/>
      <c r="G239" s="9"/>
      <c r="H239" s="8">
        <v>160</v>
      </c>
      <c r="I239" s="7">
        <v>5.2</v>
      </c>
      <c r="J239" s="8">
        <f t="shared" si="7"/>
        <v>16636.800000000003</v>
      </c>
      <c r="K239" s="8">
        <v>1.1599999999999999</v>
      </c>
      <c r="L239" s="9"/>
    </row>
    <row r="240" spans="3:12" hidden="1">
      <c r="C240" s="7">
        <f t="shared" si="6"/>
        <v>236</v>
      </c>
      <c r="D240" s="8" t="s">
        <v>99</v>
      </c>
      <c r="E240" s="8" t="s">
        <v>109</v>
      </c>
      <c r="F240" s="9"/>
      <c r="G240" s="9"/>
      <c r="H240" s="8">
        <v>160</v>
      </c>
      <c r="I240" s="7">
        <f>172.1-15</f>
        <v>157.1</v>
      </c>
      <c r="J240" s="8">
        <f t="shared" si="7"/>
        <v>16793.900000000001</v>
      </c>
      <c r="K240" s="8">
        <v>1.1599999999999999</v>
      </c>
      <c r="L240" s="9"/>
    </row>
    <row r="241" spans="3:12">
      <c r="C241" s="7">
        <f t="shared" si="6"/>
        <v>237</v>
      </c>
      <c r="D241" s="8" t="s">
        <v>109</v>
      </c>
      <c r="E241" s="8" t="s">
        <v>70</v>
      </c>
      <c r="F241" s="8" t="s">
        <v>22</v>
      </c>
      <c r="G241" s="8">
        <v>0.46</v>
      </c>
      <c r="H241" s="8">
        <v>160</v>
      </c>
      <c r="I241" s="7">
        <v>5.7</v>
      </c>
      <c r="J241" s="8">
        <f t="shared" si="7"/>
        <v>16799.600000000002</v>
      </c>
      <c r="K241" s="8">
        <v>1.1599999999999999</v>
      </c>
      <c r="L241" s="9"/>
    </row>
    <row r="242" spans="3:12" hidden="1">
      <c r="C242" s="7">
        <f t="shared" si="6"/>
        <v>238</v>
      </c>
      <c r="D242" s="8" t="s">
        <v>109</v>
      </c>
      <c r="E242" s="8" t="s">
        <v>70</v>
      </c>
      <c r="F242" s="9"/>
      <c r="G242" s="9"/>
      <c r="H242" s="8">
        <v>160</v>
      </c>
      <c r="I242" s="7">
        <f>118.3-8-4.7</f>
        <v>105.6</v>
      </c>
      <c r="J242" s="8">
        <f t="shared" si="7"/>
        <v>16905.2</v>
      </c>
      <c r="K242" s="8">
        <v>1.1599999999999999</v>
      </c>
      <c r="L242" s="9"/>
    </row>
    <row r="243" spans="3:12" hidden="1">
      <c r="C243" s="7">
        <f t="shared" si="6"/>
        <v>239</v>
      </c>
      <c r="D243" s="8" t="s">
        <v>70</v>
      </c>
      <c r="E243" s="8" t="s">
        <v>178</v>
      </c>
      <c r="F243" s="9"/>
      <c r="G243" s="9"/>
      <c r="H243" s="8">
        <v>160</v>
      </c>
      <c r="I243" s="7">
        <f>194-12</f>
        <v>182</v>
      </c>
      <c r="J243" s="8">
        <f t="shared" si="7"/>
        <v>17087.2</v>
      </c>
      <c r="K243" s="8">
        <v>1.1599999999999999</v>
      </c>
      <c r="L243" s="9"/>
    </row>
    <row r="244" spans="3:12" hidden="1">
      <c r="C244" s="7">
        <f t="shared" si="6"/>
        <v>240</v>
      </c>
      <c r="D244" s="8" t="s">
        <v>178</v>
      </c>
      <c r="E244" s="8" t="s">
        <v>72</v>
      </c>
      <c r="F244" s="9"/>
      <c r="G244" s="9"/>
      <c r="H244" s="8">
        <v>160</v>
      </c>
      <c r="I244" s="7">
        <f>35.5-2</f>
        <v>33.5</v>
      </c>
      <c r="J244" s="8">
        <f t="shared" si="7"/>
        <v>17120.7</v>
      </c>
      <c r="K244" s="8">
        <v>1.1599999999999999</v>
      </c>
      <c r="L244" s="9"/>
    </row>
    <row r="245" spans="3:12" hidden="1">
      <c r="C245" s="7">
        <f t="shared" si="6"/>
        <v>241</v>
      </c>
      <c r="D245" s="8" t="s">
        <v>183</v>
      </c>
      <c r="E245" s="8" t="s">
        <v>130</v>
      </c>
      <c r="F245" s="9"/>
      <c r="G245" s="9"/>
      <c r="H245" s="8">
        <v>160</v>
      </c>
      <c r="I245" s="7">
        <f>140.2-12-1</f>
        <v>127.19999999999999</v>
      </c>
      <c r="J245" s="8">
        <f t="shared" si="7"/>
        <v>17247.900000000001</v>
      </c>
      <c r="K245" s="8">
        <v>1.1599999999999999</v>
      </c>
      <c r="L245" s="9"/>
    </row>
    <row r="246" spans="3:12" hidden="1">
      <c r="C246" s="7">
        <f t="shared" si="6"/>
        <v>242</v>
      </c>
      <c r="D246" s="8" t="s">
        <v>178</v>
      </c>
      <c r="E246" s="8" t="s">
        <v>185</v>
      </c>
      <c r="F246" s="9"/>
      <c r="G246" s="9"/>
      <c r="H246" s="8">
        <v>160</v>
      </c>
      <c r="I246" s="7">
        <f>29.5-4.7</f>
        <v>24.8</v>
      </c>
      <c r="J246" s="8">
        <f t="shared" si="7"/>
        <v>17272.7</v>
      </c>
      <c r="K246" s="8">
        <v>1.1599999999999999</v>
      </c>
      <c r="L246" s="9"/>
    </row>
    <row r="247" spans="3:12" hidden="1">
      <c r="C247" s="7">
        <f t="shared" si="6"/>
        <v>243</v>
      </c>
      <c r="D247" s="8" t="s">
        <v>180</v>
      </c>
      <c r="E247" s="8" t="s">
        <v>186</v>
      </c>
      <c r="F247" s="9"/>
      <c r="G247" s="9"/>
      <c r="H247" s="8">
        <v>160</v>
      </c>
      <c r="I247" s="7">
        <f>20-4.7</f>
        <v>15.3</v>
      </c>
      <c r="J247" s="8">
        <f t="shared" si="7"/>
        <v>17288</v>
      </c>
      <c r="K247" s="8">
        <v>1.1599999999999999</v>
      </c>
      <c r="L247" s="9"/>
    </row>
    <row r="248" spans="3:12" hidden="1">
      <c r="C248" s="7">
        <f t="shared" si="6"/>
        <v>244</v>
      </c>
      <c r="D248" s="8" t="s">
        <v>186</v>
      </c>
      <c r="E248" s="8" t="s">
        <v>187</v>
      </c>
      <c r="F248" s="9"/>
      <c r="G248" s="9"/>
      <c r="H248" s="8">
        <v>160</v>
      </c>
      <c r="I248" s="7">
        <f>76.3-5</f>
        <v>71.3</v>
      </c>
      <c r="J248" s="8">
        <f t="shared" si="7"/>
        <v>17359.3</v>
      </c>
      <c r="K248" s="8">
        <v>1.1599999999999999</v>
      </c>
      <c r="L248" s="9"/>
    </row>
    <row r="249" spans="3:12" hidden="1">
      <c r="C249" s="7">
        <f t="shared" si="6"/>
        <v>245</v>
      </c>
      <c r="D249" s="8" t="s">
        <v>130</v>
      </c>
      <c r="E249" s="8" t="s">
        <v>181</v>
      </c>
      <c r="F249" s="9"/>
      <c r="G249" s="9"/>
      <c r="H249" s="8">
        <v>160</v>
      </c>
      <c r="I249" s="7">
        <f>17.6-4.7</f>
        <v>12.900000000000002</v>
      </c>
      <c r="J249" s="8">
        <f t="shared" si="7"/>
        <v>17372.2</v>
      </c>
      <c r="K249" s="8">
        <v>1.1599999999999999</v>
      </c>
      <c r="L249" s="9"/>
    </row>
    <row r="250" spans="3:12">
      <c r="C250" s="11"/>
      <c r="D250" s="8"/>
      <c r="E250" s="8"/>
      <c r="F250" s="9"/>
      <c r="G250" s="9"/>
      <c r="H250" s="8"/>
      <c r="I250" s="8"/>
      <c r="J250" s="9"/>
      <c r="K250" s="9"/>
      <c r="L250" s="9"/>
    </row>
    <row r="251" spans="3:12">
      <c r="C251" s="9"/>
      <c r="D251" s="8">
        <v>63</v>
      </c>
      <c r="E251" s="8">
        <v>75</v>
      </c>
      <c r="F251" s="8">
        <v>90</v>
      </c>
      <c r="G251" s="8">
        <v>110</v>
      </c>
      <c r="H251" s="8">
        <v>140</v>
      </c>
      <c r="I251" s="12">
        <v>160</v>
      </c>
      <c r="J251" s="9"/>
      <c r="K251" s="9"/>
      <c r="L251" s="9"/>
    </row>
    <row r="252" spans="3:12">
      <c r="C252" s="9"/>
      <c r="D252" s="8">
        <f>13094.2+3+2</f>
        <v>13099.2</v>
      </c>
      <c r="E252" s="8">
        <v>987.6</v>
      </c>
      <c r="F252" s="8">
        <f>+SUMIF($H$5:$H$249,F251,$I$5:$I$249)</f>
        <v>134.6</v>
      </c>
      <c r="G252" s="8">
        <f>+SUMIF($H$5:$H$249,G251,$I$5:$I$249)</f>
        <v>607.09999999999991</v>
      </c>
      <c r="H252" s="8">
        <f>+SUMIF($H$5:$H$249,H251,$I$5:$I$249)</f>
        <v>692</v>
      </c>
      <c r="I252" s="8">
        <f>+SUMIF($H$5:$H$249,I251,$I$5:$I$249)</f>
        <v>1851.7</v>
      </c>
      <c r="J252" s="8">
        <f>+SUM(D252:I252)</f>
        <v>17372.2</v>
      </c>
      <c r="K252" s="9"/>
      <c r="L252" s="9"/>
    </row>
    <row r="253" spans="3:12">
      <c r="C253" s="13"/>
      <c r="D253" s="14">
        <v>13286</v>
      </c>
      <c r="E253" s="14">
        <v>1094</v>
      </c>
      <c r="F253" s="14">
        <v>123</v>
      </c>
      <c r="G253" s="14">
        <v>536</v>
      </c>
      <c r="H253" s="14">
        <v>693</v>
      </c>
      <c r="I253" s="14">
        <v>1924</v>
      </c>
      <c r="J253" s="14">
        <f>+SUM(D253:I253)</f>
        <v>17656</v>
      </c>
      <c r="K253" s="9"/>
      <c r="L253" s="9"/>
    </row>
    <row r="254" spans="3:12" ht="15.75">
      <c r="C254" s="15" t="s">
        <v>188</v>
      </c>
      <c r="D254" s="15"/>
      <c r="E254" s="15"/>
      <c r="F254" s="15"/>
      <c r="G254" s="16" t="s">
        <v>189</v>
      </c>
      <c r="H254" s="16"/>
      <c r="I254" s="16"/>
      <c r="J254" s="17" t="s">
        <v>190</v>
      </c>
      <c r="K254" s="17"/>
      <c r="L254" s="17"/>
    </row>
    <row r="255" spans="3:12" ht="21.75" customHeight="1">
      <c r="C255" s="18" t="s">
        <v>191</v>
      </c>
      <c r="D255" s="13"/>
      <c r="E255" s="19"/>
      <c r="F255" s="20"/>
      <c r="G255" s="9" t="s">
        <v>191</v>
      </c>
      <c r="H255" s="17"/>
      <c r="I255" s="17"/>
      <c r="J255" s="9" t="s">
        <v>191</v>
      </c>
      <c r="K255" s="17"/>
      <c r="L255" s="17"/>
    </row>
    <row r="256" spans="3:12" ht="21.75" customHeight="1">
      <c r="C256" s="18" t="s">
        <v>192</v>
      </c>
      <c r="D256" s="17"/>
      <c r="E256" s="17"/>
      <c r="F256" s="17"/>
      <c r="G256" s="9" t="s">
        <v>192</v>
      </c>
      <c r="H256" s="17"/>
      <c r="I256" s="17"/>
      <c r="J256" s="9" t="s">
        <v>192</v>
      </c>
      <c r="K256" s="17"/>
      <c r="L256" s="17"/>
    </row>
    <row r="257" spans="3:12" ht="33" customHeight="1">
      <c r="C257" s="21" t="s">
        <v>193</v>
      </c>
      <c r="D257" s="22"/>
      <c r="E257" s="22"/>
      <c r="F257" s="23"/>
      <c r="G257" s="9" t="s">
        <v>193</v>
      </c>
      <c r="H257" s="17"/>
      <c r="I257" s="17"/>
      <c r="J257" s="9" t="s">
        <v>193</v>
      </c>
      <c r="K257" s="17"/>
      <c r="L257" s="17"/>
    </row>
    <row r="266" spans="3:12">
      <c r="D266" s="24"/>
    </row>
    <row r="267" spans="3:12">
      <c r="D267" s="24"/>
      <c r="H267" s="24"/>
    </row>
    <row r="268" spans="3:12">
      <c r="H268" s="24"/>
      <c r="I268" s="24"/>
    </row>
    <row r="269" spans="3:12">
      <c r="I269" s="25"/>
    </row>
  </sheetData>
  <autoFilter ref="C4:L249">
    <filterColumn colId="3">
      <filters>
        <filter val="B.T ROAD"/>
        <filter val="BRICK ROAD"/>
        <filter val="INTERLOCKING"/>
      </filters>
    </filterColumn>
  </autoFilter>
  <mergeCells count="11">
    <mergeCell ref="D256:F256"/>
    <mergeCell ref="H256:I256"/>
    <mergeCell ref="K256:L256"/>
    <mergeCell ref="H257:I257"/>
    <mergeCell ref="K257:L257"/>
    <mergeCell ref="C3:L3"/>
    <mergeCell ref="C254:F254"/>
    <mergeCell ref="G254:I254"/>
    <mergeCell ref="J254:L254"/>
    <mergeCell ref="H255:I255"/>
    <mergeCell ref="K255:L255"/>
  </mergeCells>
  <printOptions horizontalCentered="1"/>
  <pageMargins left="0.25" right="0.25" top="0.25" bottom="0.35" header="0.3" footer="0.3"/>
  <pageSetup paperSize="9" scale="99" fitToHeight="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59"/>
  <sheetViews>
    <sheetView tabSelected="1" workbookViewId="0">
      <selection activeCell="M4" sqref="M4"/>
    </sheetView>
  </sheetViews>
  <sheetFormatPr defaultRowHeight="15"/>
  <cols>
    <col min="3" max="3" width="6.42578125" customWidth="1"/>
    <col min="4" max="4" width="14.140625" customWidth="1"/>
    <col min="5" max="5" width="16.28515625" customWidth="1"/>
    <col min="6" max="6" width="19.28515625" customWidth="1"/>
    <col min="10" max="10" width="19.140625" customWidth="1"/>
  </cols>
  <sheetData>
    <row r="2" spans="3:11" ht="18.75">
      <c r="C2" s="1" t="s">
        <v>196</v>
      </c>
      <c r="D2" s="1"/>
      <c r="E2" s="1"/>
      <c r="F2" s="1"/>
      <c r="G2" s="1"/>
      <c r="H2" s="1"/>
      <c r="I2" s="1"/>
      <c r="J2" s="1"/>
      <c r="K2" s="1"/>
    </row>
    <row r="3" spans="3:11" ht="63">
      <c r="C3" s="3" t="s">
        <v>1</v>
      </c>
      <c r="D3" s="3" t="s">
        <v>2</v>
      </c>
      <c r="E3" s="3" t="s">
        <v>3</v>
      </c>
      <c r="F3" s="4" t="s">
        <v>4</v>
      </c>
      <c r="G3" s="5" t="s">
        <v>5</v>
      </c>
      <c r="H3" s="4" t="s">
        <v>6</v>
      </c>
      <c r="I3" s="6" t="s">
        <v>7</v>
      </c>
      <c r="J3" s="4" t="s">
        <v>194</v>
      </c>
      <c r="K3" s="4" t="s">
        <v>10</v>
      </c>
    </row>
    <row r="4" spans="3:11">
      <c r="C4" s="26">
        <v>1</v>
      </c>
      <c r="D4" s="8" t="s">
        <v>14</v>
      </c>
      <c r="E4" s="8" t="s">
        <v>15</v>
      </c>
      <c r="F4" s="8" t="s">
        <v>16</v>
      </c>
      <c r="G4" s="8">
        <v>0.36</v>
      </c>
      <c r="H4" s="8">
        <v>63</v>
      </c>
      <c r="I4" s="7">
        <v>3</v>
      </c>
      <c r="J4" s="8">
        <f>+I4*G4</f>
        <v>1.08</v>
      </c>
      <c r="K4" s="26" t="s">
        <v>195</v>
      </c>
    </row>
    <row r="5" spans="3:11">
      <c r="C5" s="26">
        <f>1+C4</f>
        <v>2</v>
      </c>
      <c r="D5" s="8" t="s">
        <v>20</v>
      </c>
      <c r="E5" s="8" t="s">
        <v>21</v>
      </c>
      <c r="F5" s="8" t="s">
        <v>22</v>
      </c>
      <c r="G5" s="8">
        <v>0.36</v>
      </c>
      <c r="H5" s="8">
        <v>63</v>
      </c>
      <c r="I5" s="7">
        <v>3.1</v>
      </c>
      <c r="J5" s="8">
        <f t="shared" ref="J5:J59" si="0">+I5*G5</f>
        <v>1.1159999999999999</v>
      </c>
      <c r="K5" s="26" t="s">
        <v>195</v>
      </c>
    </row>
    <row r="6" spans="3:11">
      <c r="C6" s="26">
        <f t="shared" ref="C6:C59" si="1">1+C5</f>
        <v>3</v>
      </c>
      <c r="D6" s="8" t="s">
        <v>35</v>
      </c>
      <c r="E6" s="8" t="s">
        <v>37</v>
      </c>
      <c r="F6" s="8" t="s">
        <v>16</v>
      </c>
      <c r="G6" s="8">
        <v>0.36</v>
      </c>
      <c r="H6" s="8">
        <v>63</v>
      </c>
      <c r="I6" s="7">
        <v>4.7</v>
      </c>
      <c r="J6" s="8">
        <f t="shared" si="0"/>
        <v>1.6919999999999999</v>
      </c>
      <c r="K6" s="26" t="s">
        <v>195</v>
      </c>
    </row>
    <row r="7" spans="3:11">
      <c r="C7" s="26">
        <f t="shared" si="1"/>
        <v>4</v>
      </c>
      <c r="D7" s="8" t="s">
        <v>37</v>
      </c>
      <c r="E7" s="8" t="s">
        <v>38</v>
      </c>
      <c r="F7" s="8" t="s">
        <v>16</v>
      </c>
      <c r="G7" s="8">
        <v>0.36</v>
      </c>
      <c r="H7" s="8">
        <v>63</v>
      </c>
      <c r="I7" s="7">
        <v>4.7</v>
      </c>
      <c r="J7" s="8">
        <f t="shared" si="0"/>
        <v>1.6919999999999999</v>
      </c>
      <c r="K7" s="26" t="s">
        <v>195</v>
      </c>
    </row>
    <row r="8" spans="3:11">
      <c r="C8" s="26">
        <f t="shared" si="1"/>
        <v>5</v>
      </c>
      <c r="D8" s="8" t="s">
        <v>39</v>
      </c>
      <c r="E8" s="8" t="s">
        <v>40</v>
      </c>
      <c r="F8" s="8" t="s">
        <v>16</v>
      </c>
      <c r="G8" s="8">
        <v>0.36</v>
      </c>
      <c r="H8" s="8">
        <v>63</v>
      </c>
      <c r="I8" s="7">
        <v>5.2</v>
      </c>
      <c r="J8" s="8">
        <f t="shared" si="0"/>
        <v>1.8719999999999999</v>
      </c>
      <c r="K8" s="26" t="s">
        <v>195</v>
      </c>
    </row>
    <row r="9" spans="3:11">
      <c r="C9" s="26">
        <f t="shared" si="1"/>
        <v>6</v>
      </c>
      <c r="D9" s="8" t="s">
        <v>42</v>
      </c>
      <c r="E9" s="8" t="s">
        <v>43</v>
      </c>
      <c r="F9" s="8" t="s">
        <v>16</v>
      </c>
      <c r="G9" s="8">
        <v>0.36</v>
      </c>
      <c r="H9" s="8">
        <v>63</v>
      </c>
      <c r="I9" s="7">
        <v>3.3</v>
      </c>
      <c r="J9" s="8">
        <f t="shared" si="0"/>
        <v>1.1879999999999999</v>
      </c>
      <c r="K9" s="26" t="s">
        <v>195</v>
      </c>
    </row>
    <row r="10" spans="3:11">
      <c r="C10" s="26">
        <f t="shared" si="1"/>
        <v>7</v>
      </c>
      <c r="D10" s="8" t="s">
        <v>44</v>
      </c>
      <c r="E10" s="8" t="s">
        <v>45</v>
      </c>
      <c r="F10" s="8" t="s">
        <v>16</v>
      </c>
      <c r="G10" s="8">
        <v>0.36</v>
      </c>
      <c r="H10" s="8">
        <v>63</v>
      </c>
      <c r="I10" s="7">
        <v>3.2</v>
      </c>
      <c r="J10" s="8">
        <f t="shared" si="0"/>
        <v>1.1519999999999999</v>
      </c>
      <c r="K10" s="26" t="s">
        <v>195</v>
      </c>
    </row>
    <row r="11" spans="3:11">
      <c r="C11" s="26">
        <f t="shared" si="1"/>
        <v>8</v>
      </c>
      <c r="D11" s="8" t="s">
        <v>46</v>
      </c>
      <c r="E11" s="8" t="s">
        <v>47</v>
      </c>
      <c r="F11" s="8" t="s">
        <v>16</v>
      </c>
      <c r="G11" s="8">
        <v>0.36</v>
      </c>
      <c r="H11" s="8">
        <v>63</v>
      </c>
      <c r="I11" s="7">
        <v>3</v>
      </c>
      <c r="J11" s="8">
        <f t="shared" si="0"/>
        <v>1.08</v>
      </c>
      <c r="K11" s="26" t="s">
        <v>195</v>
      </c>
    </row>
    <row r="12" spans="3:11">
      <c r="C12" s="26">
        <f t="shared" si="1"/>
        <v>9</v>
      </c>
      <c r="D12" s="8" t="s">
        <v>48</v>
      </c>
      <c r="E12" s="8" t="s">
        <v>51</v>
      </c>
      <c r="F12" s="8" t="s">
        <v>16</v>
      </c>
      <c r="G12" s="8">
        <v>0.36</v>
      </c>
      <c r="H12" s="8">
        <v>63</v>
      </c>
      <c r="I12" s="7">
        <v>3</v>
      </c>
      <c r="J12" s="8">
        <f t="shared" si="0"/>
        <v>1.08</v>
      </c>
      <c r="K12" s="26" t="s">
        <v>195</v>
      </c>
    </row>
    <row r="13" spans="3:11">
      <c r="C13" s="26">
        <f t="shared" si="1"/>
        <v>10</v>
      </c>
      <c r="D13" s="8" t="s">
        <v>54</v>
      </c>
      <c r="E13" s="8" t="s">
        <v>55</v>
      </c>
      <c r="F13" s="8" t="s">
        <v>16</v>
      </c>
      <c r="G13" s="8">
        <v>0.36</v>
      </c>
      <c r="H13" s="8">
        <v>63</v>
      </c>
      <c r="I13" s="7">
        <v>3</v>
      </c>
      <c r="J13" s="8">
        <f t="shared" si="0"/>
        <v>1.08</v>
      </c>
      <c r="K13" s="26" t="s">
        <v>195</v>
      </c>
    </row>
    <row r="14" spans="3:11">
      <c r="C14" s="26">
        <f t="shared" si="1"/>
        <v>11</v>
      </c>
      <c r="D14" s="8" t="s">
        <v>53</v>
      </c>
      <c r="E14" s="8" t="s">
        <v>37</v>
      </c>
      <c r="F14" s="8" t="s">
        <v>16</v>
      </c>
      <c r="G14" s="8">
        <v>0.36</v>
      </c>
      <c r="H14" s="8">
        <v>63</v>
      </c>
      <c r="I14" s="7">
        <v>7.8</v>
      </c>
      <c r="J14" s="8">
        <f t="shared" si="0"/>
        <v>2.8079999999999998</v>
      </c>
      <c r="K14" s="26" t="s">
        <v>195</v>
      </c>
    </row>
    <row r="15" spans="3:11">
      <c r="C15" s="26">
        <f t="shared" si="1"/>
        <v>12</v>
      </c>
      <c r="D15" s="8" t="s">
        <v>63</v>
      </c>
      <c r="E15" s="8" t="s">
        <v>64</v>
      </c>
      <c r="F15" s="8" t="s">
        <v>16</v>
      </c>
      <c r="G15" s="8">
        <v>0.36</v>
      </c>
      <c r="H15" s="8">
        <v>63</v>
      </c>
      <c r="I15" s="7">
        <v>4</v>
      </c>
      <c r="J15" s="8">
        <f t="shared" si="0"/>
        <v>1.44</v>
      </c>
      <c r="K15" s="26" t="s">
        <v>195</v>
      </c>
    </row>
    <row r="16" spans="3:11">
      <c r="C16" s="26">
        <f t="shared" si="1"/>
        <v>13</v>
      </c>
      <c r="D16" s="8" t="s">
        <v>75</v>
      </c>
      <c r="E16" s="8" t="s">
        <v>76</v>
      </c>
      <c r="F16" s="8" t="s">
        <v>16</v>
      </c>
      <c r="G16" s="8">
        <v>0.36</v>
      </c>
      <c r="H16" s="8">
        <v>63</v>
      </c>
      <c r="I16" s="7">
        <v>4.2</v>
      </c>
      <c r="J16" s="8">
        <f t="shared" si="0"/>
        <v>1.512</v>
      </c>
      <c r="K16" s="26" t="s">
        <v>195</v>
      </c>
    </row>
    <row r="17" spans="3:11">
      <c r="C17" s="26">
        <f t="shared" si="1"/>
        <v>14</v>
      </c>
      <c r="D17" s="8" t="s">
        <v>78</v>
      </c>
      <c r="E17" s="8" t="s">
        <v>80</v>
      </c>
      <c r="F17" s="8" t="s">
        <v>22</v>
      </c>
      <c r="G17" s="8">
        <v>0.36</v>
      </c>
      <c r="H17" s="8">
        <v>63</v>
      </c>
      <c r="I17" s="7">
        <v>3</v>
      </c>
      <c r="J17" s="8">
        <f t="shared" si="0"/>
        <v>1.08</v>
      </c>
      <c r="K17" s="26" t="s">
        <v>195</v>
      </c>
    </row>
    <row r="18" spans="3:11">
      <c r="C18" s="26">
        <f t="shared" si="1"/>
        <v>15</v>
      </c>
      <c r="D18" s="8" t="s">
        <v>81</v>
      </c>
      <c r="E18" s="8" t="s">
        <v>92</v>
      </c>
      <c r="F18" s="8" t="s">
        <v>22</v>
      </c>
      <c r="G18" s="8">
        <v>0.36</v>
      </c>
      <c r="H18" s="8">
        <v>63</v>
      </c>
      <c r="I18" s="7">
        <v>51.4</v>
      </c>
      <c r="J18" s="8">
        <f t="shared" si="0"/>
        <v>18.503999999999998</v>
      </c>
      <c r="K18" s="26" t="s">
        <v>195</v>
      </c>
    </row>
    <row r="19" spans="3:11">
      <c r="C19" s="26">
        <f t="shared" si="1"/>
        <v>16</v>
      </c>
      <c r="D19" s="8" t="s">
        <v>92</v>
      </c>
      <c r="E19" s="8" t="s">
        <v>95</v>
      </c>
      <c r="F19" s="8" t="s">
        <v>16</v>
      </c>
      <c r="G19" s="8">
        <v>0.36</v>
      </c>
      <c r="H19" s="8">
        <v>63</v>
      </c>
      <c r="I19" s="7">
        <v>4.3</v>
      </c>
      <c r="J19" s="8">
        <f t="shared" si="0"/>
        <v>1.5479999999999998</v>
      </c>
      <c r="K19" s="26" t="s">
        <v>195</v>
      </c>
    </row>
    <row r="20" spans="3:11">
      <c r="C20" s="26">
        <f t="shared" si="1"/>
        <v>17</v>
      </c>
      <c r="D20" s="8" t="s">
        <v>94</v>
      </c>
      <c r="E20" s="8" t="s">
        <v>96</v>
      </c>
      <c r="F20" s="8" t="s">
        <v>16</v>
      </c>
      <c r="G20" s="8">
        <v>0.36</v>
      </c>
      <c r="H20" s="8">
        <v>63</v>
      </c>
      <c r="I20" s="7">
        <v>3.8</v>
      </c>
      <c r="J20" s="8">
        <f t="shared" si="0"/>
        <v>1.3679999999999999</v>
      </c>
      <c r="K20" s="26" t="s">
        <v>195</v>
      </c>
    </row>
    <row r="21" spans="3:11">
      <c r="C21" s="26">
        <f t="shared" si="1"/>
        <v>18</v>
      </c>
      <c r="D21" s="8" t="s">
        <v>104</v>
      </c>
      <c r="E21" s="8" t="s">
        <v>108</v>
      </c>
      <c r="F21" s="8" t="s">
        <v>22</v>
      </c>
      <c r="G21" s="8">
        <v>0.36</v>
      </c>
      <c r="H21" s="8">
        <v>63</v>
      </c>
      <c r="I21" s="7">
        <v>21.8</v>
      </c>
      <c r="J21" s="8">
        <f t="shared" si="0"/>
        <v>7.8479999999999999</v>
      </c>
      <c r="K21" s="26" t="s">
        <v>195</v>
      </c>
    </row>
    <row r="22" spans="3:11">
      <c r="C22" s="26">
        <f t="shared" si="1"/>
        <v>19</v>
      </c>
      <c r="D22" s="8" t="s">
        <v>109</v>
      </c>
      <c r="E22" s="8" t="s">
        <v>108</v>
      </c>
      <c r="F22" s="8" t="s">
        <v>22</v>
      </c>
      <c r="G22" s="8">
        <v>0.36</v>
      </c>
      <c r="H22" s="8">
        <v>63</v>
      </c>
      <c r="I22" s="7">
        <v>29</v>
      </c>
      <c r="J22" s="8">
        <f t="shared" si="0"/>
        <v>10.44</v>
      </c>
      <c r="K22" s="26" t="s">
        <v>195</v>
      </c>
    </row>
    <row r="23" spans="3:11">
      <c r="C23" s="26">
        <f t="shared" si="1"/>
        <v>20</v>
      </c>
      <c r="D23" s="8" t="s">
        <v>111</v>
      </c>
      <c r="E23" s="8" t="s">
        <v>113</v>
      </c>
      <c r="F23" s="8" t="s">
        <v>16</v>
      </c>
      <c r="G23" s="8">
        <v>0.36</v>
      </c>
      <c r="H23" s="8">
        <v>63</v>
      </c>
      <c r="I23" s="7">
        <v>3</v>
      </c>
      <c r="J23" s="8">
        <f t="shared" si="0"/>
        <v>1.08</v>
      </c>
      <c r="K23" s="26" t="s">
        <v>195</v>
      </c>
    </row>
    <row r="24" spans="3:11">
      <c r="C24" s="26">
        <f t="shared" si="1"/>
        <v>21</v>
      </c>
      <c r="D24" s="8" t="s">
        <v>114</v>
      </c>
      <c r="E24" s="8" t="s">
        <v>115</v>
      </c>
      <c r="F24" s="8" t="s">
        <v>16</v>
      </c>
      <c r="G24" s="8">
        <v>0.36</v>
      </c>
      <c r="H24" s="8">
        <v>63</v>
      </c>
      <c r="I24" s="7">
        <v>3.4</v>
      </c>
      <c r="J24" s="8">
        <f t="shared" si="0"/>
        <v>1.224</v>
      </c>
      <c r="K24" s="26" t="s">
        <v>195</v>
      </c>
    </row>
    <row r="25" spans="3:11">
      <c r="C25" s="26">
        <f t="shared" si="1"/>
        <v>22</v>
      </c>
      <c r="D25" s="8" t="s">
        <v>122</v>
      </c>
      <c r="E25" s="8" t="s">
        <v>123</v>
      </c>
      <c r="F25" s="8" t="s">
        <v>16</v>
      </c>
      <c r="G25" s="8">
        <v>0.36</v>
      </c>
      <c r="H25" s="8">
        <v>63</v>
      </c>
      <c r="I25" s="7">
        <v>2.9</v>
      </c>
      <c r="J25" s="8">
        <f t="shared" si="0"/>
        <v>1.044</v>
      </c>
      <c r="K25" s="26" t="s">
        <v>195</v>
      </c>
    </row>
    <row r="26" spans="3:11">
      <c r="C26" s="26">
        <f t="shared" si="1"/>
        <v>23</v>
      </c>
      <c r="D26" s="8" t="s">
        <v>122</v>
      </c>
      <c r="E26" s="8" t="s">
        <v>123</v>
      </c>
      <c r="F26" s="8" t="s">
        <v>124</v>
      </c>
      <c r="G26" s="8">
        <v>0.36</v>
      </c>
      <c r="H26" s="8">
        <v>63</v>
      </c>
      <c r="I26" s="7">
        <v>58.9</v>
      </c>
      <c r="J26" s="8">
        <f t="shared" si="0"/>
        <v>21.203999999999997</v>
      </c>
      <c r="K26" s="26" t="s">
        <v>195</v>
      </c>
    </row>
    <row r="27" spans="3:11">
      <c r="C27" s="26">
        <f t="shared" si="1"/>
        <v>24</v>
      </c>
      <c r="D27" s="8" t="s">
        <v>125</v>
      </c>
      <c r="E27" s="8" t="s">
        <v>128</v>
      </c>
      <c r="F27" s="8" t="s">
        <v>16</v>
      </c>
      <c r="G27" s="8">
        <v>0.36</v>
      </c>
      <c r="H27" s="8">
        <v>63</v>
      </c>
      <c r="I27" s="7">
        <v>2.8</v>
      </c>
      <c r="J27" s="8">
        <f t="shared" si="0"/>
        <v>1.008</v>
      </c>
      <c r="K27" s="26" t="s">
        <v>195</v>
      </c>
    </row>
    <row r="28" spans="3:11">
      <c r="C28" s="26">
        <f t="shared" si="1"/>
        <v>25</v>
      </c>
      <c r="D28" s="8" t="s">
        <v>114</v>
      </c>
      <c r="E28" s="8" t="s">
        <v>129</v>
      </c>
      <c r="F28" s="8" t="s">
        <v>16</v>
      </c>
      <c r="G28" s="8">
        <v>0.36</v>
      </c>
      <c r="H28" s="8">
        <v>63</v>
      </c>
      <c r="I28" s="7">
        <v>3.6</v>
      </c>
      <c r="J28" s="8">
        <f t="shared" si="0"/>
        <v>1.296</v>
      </c>
      <c r="K28" s="26" t="s">
        <v>195</v>
      </c>
    </row>
    <row r="29" spans="3:11">
      <c r="C29" s="26">
        <f t="shared" si="1"/>
        <v>26</v>
      </c>
      <c r="D29" s="8" t="s">
        <v>130</v>
      </c>
      <c r="E29" s="8" t="s">
        <v>131</v>
      </c>
      <c r="F29" s="8" t="s">
        <v>16</v>
      </c>
      <c r="G29" s="8">
        <v>0.36</v>
      </c>
      <c r="H29" s="8">
        <v>63</v>
      </c>
      <c r="I29" s="7">
        <v>3.1</v>
      </c>
      <c r="J29" s="8">
        <f t="shared" si="0"/>
        <v>1.1159999999999999</v>
      </c>
      <c r="K29" s="26" t="s">
        <v>195</v>
      </c>
    </row>
    <row r="30" spans="3:11">
      <c r="C30" s="26">
        <f t="shared" si="1"/>
        <v>27</v>
      </c>
      <c r="D30" s="8" t="s">
        <v>141</v>
      </c>
      <c r="E30" s="8" t="s">
        <v>142</v>
      </c>
      <c r="F30" s="8" t="s">
        <v>16</v>
      </c>
      <c r="G30" s="8">
        <v>0.36</v>
      </c>
      <c r="H30" s="8">
        <v>63</v>
      </c>
      <c r="I30" s="7">
        <v>3</v>
      </c>
      <c r="J30" s="8">
        <f t="shared" si="0"/>
        <v>1.08</v>
      </c>
      <c r="K30" s="26" t="s">
        <v>195</v>
      </c>
    </row>
    <row r="31" spans="3:11">
      <c r="C31" s="26">
        <f t="shared" si="1"/>
        <v>28</v>
      </c>
      <c r="D31" s="8" t="s">
        <v>145</v>
      </c>
      <c r="E31" s="8" t="s">
        <v>146</v>
      </c>
      <c r="F31" s="8" t="s">
        <v>16</v>
      </c>
      <c r="G31" s="8">
        <v>0.36</v>
      </c>
      <c r="H31" s="8">
        <v>63</v>
      </c>
      <c r="I31" s="7">
        <v>3</v>
      </c>
      <c r="J31" s="8">
        <f t="shared" si="0"/>
        <v>1.08</v>
      </c>
      <c r="K31" s="26" t="s">
        <v>195</v>
      </c>
    </row>
    <row r="32" spans="3:11">
      <c r="C32" s="26">
        <f t="shared" si="1"/>
        <v>29</v>
      </c>
      <c r="D32" s="8" t="s">
        <v>147</v>
      </c>
      <c r="E32" s="8" t="s">
        <v>148</v>
      </c>
      <c r="F32" s="8" t="s">
        <v>22</v>
      </c>
      <c r="G32" s="8">
        <v>0.36</v>
      </c>
      <c r="H32" s="8">
        <v>63</v>
      </c>
      <c r="I32" s="7">
        <v>14.5</v>
      </c>
      <c r="J32" s="8">
        <f t="shared" si="0"/>
        <v>5.22</v>
      </c>
      <c r="K32" s="26" t="s">
        <v>195</v>
      </c>
    </row>
    <row r="33" spans="3:11">
      <c r="C33" s="26">
        <f t="shared" si="1"/>
        <v>30</v>
      </c>
      <c r="D33" s="8" t="s">
        <v>147</v>
      </c>
      <c r="E33" s="8" t="s">
        <v>148</v>
      </c>
      <c r="F33" s="8" t="s">
        <v>124</v>
      </c>
      <c r="G33" s="8">
        <v>0.36</v>
      </c>
      <c r="H33" s="8">
        <v>63</v>
      </c>
      <c r="I33" s="7">
        <v>7.6</v>
      </c>
      <c r="J33" s="8">
        <f t="shared" si="0"/>
        <v>2.7359999999999998</v>
      </c>
      <c r="K33" s="26" t="s">
        <v>195</v>
      </c>
    </row>
    <row r="34" spans="3:11">
      <c r="C34" s="26">
        <f t="shared" si="1"/>
        <v>31</v>
      </c>
      <c r="D34" s="8" t="s">
        <v>149</v>
      </c>
      <c r="E34" s="8" t="s">
        <v>150</v>
      </c>
      <c r="F34" s="8" t="s">
        <v>22</v>
      </c>
      <c r="G34" s="8">
        <v>0.36</v>
      </c>
      <c r="H34" s="8">
        <v>63</v>
      </c>
      <c r="I34" s="7">
        <v>3.6</v>
      </c>
      <c r="J34" s="8">
        <f t="shared" si="0"/>
        <v>1.296</v>
      </c>
      <c r="K34" s="26" t="s">
        <v>195</v>
      </c>
    </row>
    <row r="35" spans="3:11">
      <c r="C35" s="26">
        <f t="shared" si="1"/>
        <v>32</v>
      </c>
      <c r="D35" s="8" t="s">
        <v>150</v>
      </c>
      <c r="E35" s="8" t="s">
        <v>151</v>
      </c>
      <c r="F35" s="8" t="s">
        <v>124</v>
      </c>
      <c r="G35" s="8">
        <v>0.36</v>
      </c>
      <c r="H35" s="8">
        <v>63</v>
      </c>
      <c r="I35" s="7">
        <v>4.5</v>
      </c>
      <c r="J35" s="8">
        <f t="shared" si="0"/>
        <v>1.6199999999999999</v>
      </c>
      <c r="K35" s="26" t="s">
        <v>195</v>
      </c>
    </row>
    <row r="36" spans="3:11">
      <c r="C36" s="26">
        <f t="shared" si="1"/>
        <v>33</v>
      </c>
      <c r="D36" s="8" t="s">
        <v>149</v>
      </c>
      <c r="E36" s="8" t="s">
        <v>155</v>
      </c>
      <c r="F36" s="8" t="s">
        <v>124</v>
      </c>
      <c r="G36" s="8">
        <v>0.36</v>
      </c>
      <c r="H36" s="8">
        <v>63</v>
      </c>
      <c r="I36" s="7">
        <v>3</v>
      </c>
      <c r="J36" s="8">
        <f t="shared" si="0"/>
        <v>1.08</v>
      </c>
      <c r="K36" s="26" t="s">
        <v>195</v>
      </c>
    </row>
    <row r="37" spans="3:11">
      <c r="C37" s="26">
        <f t="shared" si="1"/>
        <v>34</v>
      </c>
      <c r="D37" s="8" t="s">
        <v>158</v>
      </c>
      <c r="E37" s="8" t="s">
        <v>159</v>
      </c>
      <c r="F37" s="8" t="s">
        <v>22</v>
      </c>
      <c r="G37" s="8">
        <v>0.36</v>
      </c>
      <c r="H37" s="8">
        <v>63</v>
      </c>
      <c r="I37" s="7">
        <v>4.2</v>
      </c>
      <c r="J37" s="8">
        <f t="shared" si="0"/>
        <v>1.512</v>
      </c>
      <c r="K37" s="26" t="s">
        <v>195</v>
      </c>
    </row>
    <row r="38" spans="3:11">
      <c r="C38" s="26">
        <f t="shared" si="1"/>
        <v>35</v>
      </c>
      <c r="D38" s="8" t="s">
        <v>158</v>
      </c>
      <c r="E38" s="8" t="s">
        <v>162</v>
      </c>
      <c r="F38" s="8" t="s">
        <v>22</v>
      </c>
      <c r="G38" s="8">
        <v>0.36</v>
      </c>
      <c r="H38" s="8">
        <v>63</v>
      </c>
      <c r="I38" s="7">
        <v>3</v>
      </c>
      <c r="J38" s="8">
        <f t="shared" si="0"/>
        <v>1.08</v>
      </c>
      <c r="K38" s="26" t="s">
        <v>195</v>
      </c>
    </row>
    <row r="39" spans="3:11">
      <c r="C39" s="26">
        <f t="shared" si="1"/>
        <v>36</v>
      </c>
      <c r="D39" s="8" t="s">
        <v>166</v>
      </c>
      <c r="E39" s="8" t="s">
        <v>132</v>
      </c>
      <c r="F39" s="8" t="s">
        <v>22</v>
      </c>
      <c r="G39" s="8">
        <v>0.36</v>
      </c>
      <c r="H39" s="8">
        <v>63</v>
      </c>
      <c r="I39" s="7">
        <v>55.3</v>
      </c>
      <c r="J39" s="8">
        <f t="shared" si="0"/>
        <v>19.907999999999998</v>
      </c>
      <c r="K39" s="26" t="s">
        <v>195</v>
      </c>
    </row>
    <row r="40" spans="3:11">
      <c r="C40" s="26">
        <f t="shared" si="1"/>
        <v>37</v>
      </c>
      <c r="D40" s="8" t="s">
        <v>166</v>
      </c>
      <c r="E40" s="8" t="s">
        <v>132</v>
      </c>
      <c r="F40" s="8" t="s">
        <v>22</v>
      </c>
      <c r="G40" s="8">
        <v>0.36</v>
      </c>
      <c r="H40" s="8">
        <v>63</v>
      </c>
      <c r="I40" s="7">
        <v>75.599999999999994</v>
      </c>
      <c r="J40" s="8">
        <f t="shared" si="0"/>
        <v>27.215999999999998</v>
      </c>
      <c r="K40" s="26" t="s">
        <v>195</v>
      </c>
    </row>
    <row r="41" spans="3:11">
      <c r="C41" s="26">
        <f t="shared" si="1"/>
        <v>38</v>
      </c>
      <c r="D41" s="8" t="s">
        <v>166</v>
      </c>
      <c r="E41" s="8" t="s">
        <v>132</v>
      </c>
      <c r="F41" s="8" t="s">
        <v>22</v>
      </c>
      <c r="G41" s="8">
        <v>0.36</v>
      </c>
      <c r="H41" s="8">
        <v>63</v>
      </c>
      <c r="I41" s="7">
        <v>3</v>
      </c>
      <c r="J41" s="8">
        <f t="shared" si="0"/>
        <v>1.08</v>
      </c>
      <c r="K41" s="26" t="s">
        <v>195</v>
      </c>
    </row>
    <row r="42" spans="3:11">
      <c r="C42" s="26">
        <f t="shared" si="1"/>
        <v>39</v>
      </c>
      <c r="D42" s="8" t="s">
        <v>166</v>
      </c>
      <c r="E42" s="8" t="s">
        <v>167</v>
      </c>
      <c r="F42" s="8" t="s">
        <v>16</v>
      </c>
      <c r="G42" s="8">
        <v>0.36</v>
      </c>
      <c r="H42" s="8">
        <v>63</v>
      </c>
      <c r="I42" s="7">
        <v>74.3</v>
      </c>
      <c r="J42" s="8">
        <f t="shared" si="0"/>
        <v>26.747999999999998</v>
      </c>
      <c r="K42" s="26" t="s">
        <v>195</v>
      </c>
    </row>
    <row r="43" spans="3:11">
      <c r="C43" s="26">
        <f t="shared" si="1"/>
        <v>40</v>
      </c>
      <c r="D43" s="8" t="s">
        <v>167</v>
      </c>
      <c r="E43" s="8" t="s">
        <v>168</v>
      </c>
      <c r="F43" s="8" t="s">
        <v>22</v>
      </c>
      <c r="G43" s="8">
        <v>0.36</v>
      </c>
      <c r="H43" s="8">
        <v>63</v>
      </c>
      <c r="I43" s="7">
        <v>49.1</v>
      </c>
      <c r="J43" s="8">
        <f t="shared" si="0"/>
        <v>17.675999999999998</v>
      </c>
      <c r="K43" s="26" t="s">
        <v>195</v>
      </c>
    </row>
    <row r="44" spans="3:11">
      <c r="C44" s="26">
        <f t="shared" si="1"/>
        <v>41</v>
      </c>
      <c r="D44" s="8" t="s">
        <v>167</v>
      </c>
      <c r="E44" s="8" t="s">
        <v>169</v>
      </c>
      <c r="F44" s="8" t="s">
        <v>22</v>
      </c>
      <c r="G44" s="8">
        <v>0.36</v>
      </c>
      <c r="H44" s="8">
        <v>63</v>
      </c>
      <c r="I44" s="7">
        <v>4.2</v>
      </c>
      <c r="J44" s="8">
        <f t="shared" si="0"/>
        <v>1.512</v>
      </c>
      <c r="K44" s="26" t="s">
        <v>195</v>
      </c>
    </row>
    <row r="45" spans="3:11">
      <c r="C45" s="26">
        <f t="shared" si="1"/>
        <v>42</v>
      </c>
      <c r="D45" s="8" t="s">
        <v>167</v>
      </c>
      <c r="E45" s="8" t="s">
        <v>169</v>
      </c>
      <c r="F45" s="8" t="s">
        <v>16</v>
      </c>
      <c r="G45" s="8">
        <v>0.36</v>
      </c>
      <c r="H45" s="8">
        <v>63</v>
      </c>
      <c r="I45" s="7">
        <v>63</v>
      </c>
      <c r="J45" s="8">
        <f t="shared" si="0"/>
        <v>22.68</v>
      </c>
      <c r="K45" s="26" t="s">
        <v>195</v>
      </c>
    </row>
    <row r="46" spans="3:11">
      <c r="C46" s="26">
        <f t="shared" si="1"/>
        <v>43</v>
      </c>
      <c r="D46" s="8" t="s">
        <v>169</v>
      </c>
      <c r="E46" s="8" t="s">
        <v>170</v>
      </c>
      <c r="F46" s="8" t="s">
        <v>16</v>
      </c>
      <c r="G46" s="8">
        <v>0.36</v>
      </c>
      <c r="H46" s="8">
        <v>63</v>
      </c>
      <c r="I46" s="7">
        <v>4</v>
      </c>
      <c r="J46" s="8">
        <f t="shared" si="0"/>
        <v>1.44</v>
      </c>
      <c r="K46" s="26" t="s">
        <v>195</v>
      </c>
    </row>
    <row r="47" spans="3:11">
      <c r="C47" s="26">
        <f t="shared" si="1"/>
        <v>44</v>
      </c>
      <c r="D47" s="8" t="s">
        <v>50</v>
      </c>
      <c r="E47" s="8" t="s">
        <v>11</v>
      </c>
      <c r="F47" s="8" t="s">
        <v>16</v>
      </c>
      <c r="G47" s="8">
        <v>0.38</v>
      </c>
      <c r="H47" s="8">
        <v>75</v>
      </c>
      <c r="I47" s="7">
        <v>6.1</v>
      </c>
      <c r="J47" s="8">
        <f t="shared" si="0"/>
        <v>2.3180000000000001</v>
      </c>
      <c r="K47" s="26" t="s">
        <v>195</v>
      </c>
    </row>
    <row r="48" spans="3:11">
      <c r="C48" s="26">
        <f t="shared" si="1"/>
        <v>45</v>
      </c>
      <c r="D48" s="8" t="s">
        <v>57</v>
      </c>
      <c r="E48" s="8" t="s">
        <v>59</v>
      </c>
      <c r="F48" s="8" t="s">
        <v>22</v>
      </c>
      <c r="G48" s="8">
        <v>0.38</v>
      </c>
      <c r="H48" s="8">
        <v>75</v>
      </c>
      <c r="I48" s="7">
        <v>3.8</v>
      </c>
      <c r="J48" s="8">
        <f t="shared" si="0"/>
        <v>1.444</v>
      </c>
      <c r="K48" s="26" t="s">
        <v>195</v>
      </c>
    </row>
    <row r="49" spans="3:11">
      <c r="C49" s="26">
        <f t="shared" si="1"/>
        <v>46</v>
      </c>
      <c r="D49" s="8" t="s">
        <v>170</v>
      </c>
      <c r="E49" s="8" t="s">
        <v>175</v>
      </c>
      <c r="F49" s="8" t="s">
        <v>22</v>
      </c>
      <c r="G49" s="8">
        <v>0.38</v>
      </c>
      <c r="H49" s="8">
        <v>75</v>
      </c>
      <c r="I49" s="7">
        <v>6.6</v>
      </c>
      <c r="J49" s="8">
        <f t="shared" si="0"/>
        <v>2.508</v>
      </c>
      <c r="K49" s="26" t="s">
        <v>195</v>
      </c>
    </row>
    <row r="50" spans="3:11">
      <c r="C50" s="26">
        <f t="shared" si="1"/>
        <v>47</v>
      </c>
      <c r="D50" s="8" t="s">
        <v>170</v>
      </c>
      <c r="E50" s="8" t="s">
        <v>175</v>
      </c>
      <c r="F50" s="8" t="s">
        <v>16</v>
      </c>
      <c r="G50" s="8">
        <v>0.38</v>
      </c>
      <c r="H50" s="8">
        <v>75</v>
      </c>
      <c r="I50" s="7">
        <v>6.1</v>
      </c>
      <c r="J50" s="8">
        <f t="shared" si="0"/>
        <v>2.3180000000000001</v>
      </c>
      <c r="K50" s="26" t="s">
        <v>195</v>
      </c>
    </row>
    <row r="51" spans="3:11">
      <c r="C51" s="26">
        <f t="shared" si="1"/>
        <v>48</v>
      </c>
      <c r="D51" s="8" t="s">
        <v>179</v>
      </c>
      <c r="E51" s="8" t="s">
        <v>172</v>
      </c>
      <c r="F51" s="8" t="s">
        <v>16</v>
      </c>
      <c r="G51" s="8">
        <v>0.41</v>
      </c>
      <c r="H51" s="8">
        <v>110</v>
      </c>
      <c r="I51" s="7">
        <v>3.5</v>
      </c>
      <c r="J51" s="8">
        <f t="shared" si="0"/>
        <v>1.4349999999999998</v>
      </c>
      <c r="K51" s="26" t="s">
        <v>195</v>
      </c>
    </row>
    <row r="52" spans="3:11">
      <c r="C52" s="26">
        <f t="shared" si="1"/>
        <v>49</v>
      </c>
      <c r="D52" s="8" t="s">
        <v>171</v>
      </c>
      <c r="E52" s="8" t="s">
        <v>66</v>
      </c>
      <c r="F52" s="8" t="s">
        <v>16</v>
      </c>
      <c r="G52" s="8">
        <v>0.44</v>
      </c>
      <c r="H52" s="8">
        <v>140</v>
      </c>
      <c r="I52" s="7">
        <v>3</v>
      </c>
      <c r="J52" s="8">
        <f t="shared" si="0"/>
        <v>1.32</v>
      </c>
      <c r="K52" s="26" t="s">
        <v>195</v>
      </c>
    </row>
    <row r="53" spans="3:11">
      <c r="C53" s="26">
        <f t="shared" si="1"/>
        <v>50</v>
      </c>
      <c r="D53" s="8" t="s">
        <v>182</v>
      </c>
      <c r="E53" s="8" t="s">
        <v>183</v>
      </c>
      <c r="F53" s="8" t="s">
        <v>16</v>
      </c>
      <c r="G53" s="8">
        <v>0.46</v>
      </c>
      <c r="H53" s="8">
        <v>160</v>
      </c>
      <c r="I53" s="7">
        <v>8</v>
      </c>
      <c r="J53" s="8">
        <f t="shared" si="0"/>
        <v>3.68</v>
      </c>
      <c r="K53" s="26" t="s">
        <v>195</v>
      </c>
    </row>
    <row r="54" spans="3:11">
      <c r="C54" s="26">
        <f t="shared" si="1"/>
        <v>51</v>
      </c>
      <c r="D54" s="8" t="s">
        <v>68</v>
      </c>
      <c r="E54" s="8" t="s">
        <v>129</v>
      </c>
      <c r="F54" s="8" t="s">
        <v>16</v>
      </c>
      <c r="G54" s="8">
        <v>0.46</v>
      </c>
      <c r="H54" s="8">
        <v>160</v>
      </c>
      <c r="I54" s="7">
        <v>8.5</v>
      </c>
      <c r="J54" s="8">
        <f t="shared" si="0"/>
        <v>3.91</v>
      </c>
      <c r="K54" s="26" t="s">
        <v>195</v>
      </c>
    </row>
    <row r="55" spans="3:11">
      <c r="C55" s="26">
        <f t="shared" si="1"/>
        <v>52</v>
      </c>
      <c r="D55" s="8" t="s">
        <v>184</v>
      </c>
      <c r="E55" s="8" t="s">
        <v>97</v>
      </c>
      <c r="F55" s="8" t="s">
        <v>124</v>
      </c>
      <c r="G55" s="8">
        <v>0.46</v>
      </c>
      <c r="H55" s="8">
        <v>160</v>
      </c>
      <c r="I55" s="7">
        <v>5.9</v>
      </c>
      <c r="J55" s="8">
        <f t="shared" si="0"/>
        <v>2.7140000000000004</v>
      </c>
      <c r="K55" s="26" t="s">
        <v>195</v>
      </c>
    </row>
    <row r="56" spans="3:11">
      <c r="C56" s="26">
        <f t="shared" si="1"/>
        <v>53</v>
      </c>
      <c r="D56" s="8" t="s">
        <v>184</v>
      </c>
      <c r="E56" s="8" t="s">
        <v>97</v>
      </c>
      <c r="F56" s="8" t="s">
        <v>22</v>
      </c>
      <c r="G56" s="8">
        <v>0.46</v>
      </c>
      <c r="H56" s="8">
        <v>160</v>
      </c>
      <c r="I56" s="7">
        <v>5.6</v>
      </c>
      <c r="J56" s="8">
        <f t="shared" si="0"/>
        <v>2.5760000000000001</v>
      </c>
      <c r="K56" s="26" t="s">
        <v>195</v>
      </c>
    </row>
    <row r="57" spans="3:11">
      <c r="C57" s="26">
        <f t="shared" si="1"/>
        <v>54</v>
      </c>
      <c r="D57" s="8" t="s">
        <v>97</v>
      </c>
      <c r="E57" s="8" t="s">
        <v>174</v>
      </c>
      <c r="F57" s="8" t="s">
        <v>16</v>
      </c>
      <c r="G57" s="8">
        <v>0.46</v>
      </c>
      <c r="H57" s="8">
        <v>160</v>
      </c>
      <c r="I57" s="7">
        <v>5.0999999999999996</v>
      </c>
      <c r="J57" s="8">
        <f t="shared" si="0"/>
        <v>2.3460000000000001</v>
      </c>
      <c r="K57" s="26" t="s">
        <v>195</v>
      </c>
    </row>
    <row r="58" spans="3:11">
      <c r="C58" s="26">
        <f t="shared" si="1"/>
        <v>55</v>
      </c>
      <c r="D58" s="8" t="s">
        <v>174</v>
      </c>
      <c r="E58" s="8" t="s">
        <v>99</v>
      </c>
      <c r="F58" s="8" t="s">
        <v>22</v>
      </c>
      <c r="G58" s="8">
        <v>0.46</v>
      </c>
      <c r="H58" s="8">
        <v>160</v>
      </c>
      <c r="I58" s="7">
        <v>10</v>
      </c>
      <c r="J58" s="8">
        <f t="shared" si="0"/>
        <v>4.6000000000000005</v>
      </c>
      <c r="K58" s="26" t="s">
        <v>195</v>
      </c>
    </row>
    <row r="59" spans="3:11">
      <c r="C59" s="26">
        <f t="shared" si="1"/>
        <v>56</v>
      </c>
      <c r="D59" s="8" t="s">
        <v>109</v>
      </c>
      <c r="E59" s="8" t="s">
        <v>70</v>
      </c>
      <c r="F59" s="8" t="s">
        <v>22</v>
      </c>
      <c r="G59" s="8">
        <v>0.46</v>
      </c>
      <c r="H59" s="8">
        <v>160</v>
      </c>
      <c r="I59" s="7">
        <v>5.7</v>
      </c>
      <c r="J59" s="8">
        <f t="shared" si="0"/>
        <v>2.6220000000000003</v>
      </c>
      <c r="K59" s="26" t="s">
        <v>195</v>
      </c>
    </row>
  </sheetData>
  <mergeCells count="1">
    <mergeCell ref="C2:K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CHOUMARI(MAHADEV)</vt:lpstr>
      <vt:lpstr>choumari restoration</vt:lpstr>
      <vt:lpstr>'CHOUMARI(MAHADEV)'!Print_Area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2024-12-09T11:26:30Z</dcterms:modified>
</cp:coreProperties>
</file>