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3"/>
  </bookViews>
  <sheets>
    <sheet name="Attarsand AK" sheetId="5" r:id="rId1"/>
    <sheet name="ATTARASAND PR" sheetId="4" r:id="rId2"/>
    <sheet name="ATTARASAND KHAYATHI" sheetId="3" r:id="rId3"/>
    <sheet name="ATTARASAND AGS" sheetId="2" r:id="rId4"/>
    <sheet name="Sheet1" sheetId="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2" hidden="1">{"'Sheet1'!$A$4386:$N$4591"}</definedName>
    <definedName name="______________________dec05" localSheetId="1" hidden="1">{"'Sheet1'!$A$4386:$N$4591"}</definedName>
    <definedName name="______________________dec05" localSheetId="0"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2" hidden="1">{"'Sheet1'!$A$4386:$N$4591"}</definedName>
    <definedName name="_____________________dec05" localSheetId="1" hidden="1">{"'Sheet1'!$A$4386:$N$4591"}</definedName>
    <definedName name="_____________________dec05" localSheetId="0"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2" hidden="1">{"'Sheet1'!$A$4386:$N$4591"}</definedName>
    <definedName name="____________________dec05" localSheetId="1" hidden="1">{"'Sheet1'!$A$4386:$N$4591"}</definedName>
    <definedName name="____________________dec05" localSheetId="0"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2" hidden="1">{"'Sheet1'!$A$4386:$N$4591"}</definedName>
    <definedName name="___________________dec05" localSheetId="1" hidden="1">{"'Sheet1'!$A$4386:$N$4591"}</definedName>
    <definedName name="___________________dec05" localSheetId="0"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2" hidden="1">{"'Sheet1'!$A$4386:$N$4591"}</definedName>
    <definedName name="__________________dec05" localSheetId="1" hidden="1">{"'Sheet1'!$A$4386:$N$4591"}</definedName>
    <definedName name="__________________dec05" localSheetId="0"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2" hidden="1">{"'Sheet1'!$A$4386:$N$4591"}</definedName>
    <definedName name="_________________dec05" localSheetId="1" hidden="1">{"'Sheet1'!$A$4386:$N$4591"}</definedName>
    <definedName name="_________________dec05" localSheetId="0"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2" hidden="1">{"'Sheet1'!$A$4386:$N$4591"}</definedName>
    <definedName name="________________dec05" localSheetId="1" hidden="1">{"'Sheet1'!$A$4386:$N$4591"}</definedName>
    <definedName name="________________dec05" localSheetId="0"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2" hidden="1">{"'Sheet1'!$A$4386:$N$4591"}</definedName>
    <definedName name="_______________dec05" localSheetId="1" hidden="1">{"'Sheet1'!$A$4386:$N$4591"}</definedName>
    <definedName name="_______________dec05" localSheetId="0"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2" hidden="1">{"'Sheet1'!$A$4386:$N$4591"}</definedName>
    <definedName name="______________dec05" localSheetId="1" hidden="1">{"'Sheet1'!$A$4386:$N$4591"}</definedName>
    <definedName name="______________dec05" localSheetId="0"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2" hidden="1">{"'Sheet1'!$A$4386:$N$4591"}</definedName>
    <definedName name="_____________dec05" localSheetId="1" hidden="1">{"'Sheet1'!$A$4386:$N$4591"}</definedName>
    <definedName name="_____________dec05" localSheetId="0"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2" hidden="1">{"'Sheet1'!$A$4386:$N$4591"}</definedName>
    <definedName name="____________dec05" localSheetId="1" hidden="1">{"'Sheet1'!$A$4386:$N$4591"}</definedName>
    <definedName name="____________dec05" localSheetId="0"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2" hidden="1">{"'Sheet1'!$A$4386:$N$4591"}</definedName>
    <definedName name="___________dec05" localSheetId="1" hidden="1">{"'Sheet1'!$A$4386:$N$4591"}</definedName>
    <definedName name="___________dec05" localSheetId="0"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2" hidden="1">{"'Sheet1'!$A$4386:$N$4591"}</definedName>
    <definedName name="__________dec05" localSheetId="1" hidden="1">{"'Sheet1'!$A$4386:$N$4591"}</definedName>
    <definedName name="__________dec05" localSheetId="0"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2" hidden="1">{"'Sheet1'!$A$4386:$N$4591"}</definedName>
    <definedName name="_________dec05" localSheetId="1" hidden="1">{"'Sheet1'!$A$4386:$N$4591"}</definedName>
    <definedName name="_________dec05" localSheetId="0"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2" hidden="1">{"'Sheet1'!$A$4386:$N$4591"}</definedName>
    <definedName name="________dec05" localSheetId="1" hidden="1">{"'Sheet1'!$A$4386:$N$4591"}</definedName>
    <definedName name="________dec05" localSheetId="0"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2" hidden="1">{"'Sheet1'!$A$4386:$N$4591"}</definedName>
    <definedName name="_______dec05" localSheetId="1" hidden="1">{"'Sheet1'!$A$4386:$N$4591"}</definedName>
    <definedName name="_______dec05" localSheetId="0"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2" hidden="1">{"'Sheet1'!$A$4386:$N$4591"}</definedName>
    <definedName name="______dec05" localSheetId="1" hidden="1">{"'Sheet1'!$A$4386:$N$4591"}</definedName>
    <definedName name="______dec05" localSheetId="0"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2" hidden="1">{"'Sheet1'!$A$4386:$N$4591"}</definedName>
    <definedName name="_____dec05" localSheetId="1" hidden="1">{"'Sheet1'!$A$4386:$N$4591"}</definedName>
    <definedName name="_____dec05" localSheetId="0"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2" hidden="1">{"'Sheet1'!$A$4386:$N$4591"}</definedName>
    <definedName name="____dec05" localSheetId="1" hidden="1">{"'Sheet1'!$A$4386:$N$4591"}</definedName>
    <definedName name="____dec05" localSheetId="0"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2" hidden="1">{"'Sheet1'!$A$4386:$N$4591"}</definedName>
    <definedName name="___dec05" localSheetId="1" hidden="1">{"'Sheet1'!$A$4386:$N$4591"}</definedName>
    <definedName name="___dec05" localSheetId="0"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2">{#N/A,#N/A,FALSE,"mpph1";#N/A,#N/A,FALSE,"mpmseb";#N/A,#N/A,FALSE,"mpph2"}</definedName>
    <definedName name="__BOQ3" localSheetId="1">{#N/A,#N/A,FALSE,"mpph1";#N/A,#N/A,FALSE,"mpmseb";#N/A,#N/A,FALSE,"mpph2"}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2" hidden="1">{"'Sheet1'!$A$4386:$N$4591"}</definedName>
    <definedName name="__dec05" localSheetId="1" hidden="1">{"'Sheet1'!$A$4386:$N$4591"}</definedName>
    <definedName name="__dec05" localSheetId="0"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2">{#N/A,#N/A,FALSE,"mpph1";#N/A,#N/A,FALSE,"mpmseb";#N/A,#N/A,FALSE,"mpph2"}</definedName>
    <definedName name="_BOQ3" localSheetId="1">{#N/A,#N/A,FALSE,"mpph1";#N/A,#N/A,FALSE,"mpmseb";#N/A,#N/A,FALSE,"mpph2"}</definedName>
    <definedName name="_BOQ3" localSheetId="0">{#N/A,#N/A,FALSE,"mpph1";#N/A,#N/A,FALSE,"mpmseb";#N/A,#N/A,FALSE,"mpph2"}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2" hidden="1">{"'Sheet1'!$A$4386:$N$4591"}</definedName>
    <definedName name="_dec05" localSheetId="1" hidden="1">{"'Sheet1'!$A$4386:$N$4591"}</definedName>
    <definedName name="_dec05" localSheetId="0"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3" hidden="1">'ATTARASAND AGS'!$B$4:$P$130</definedName>
    <definedName name="_xlnm._FilterDatabase" localSheetId="2" hidden="1">'ATTARASAND KHAYATHI'!$B$4:$W$135</definedName>
    <definedName name="_xlnm._FilterDatabase" localSheetId="1" hidden="1">'ATTARASAND PR'!$B$4:$Z$135</definedName>
    <definedName name="_xlnm._FilterDatabase" localSheetId="0" hidden="1">'Attarsand AK'!$B$3:$L$141</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2" hidden="1">{"form-D1",#N/A,FALSE,"FORM-D1";"form-D1_amt",#N/A,FALSE,"FORM-D1"}</definedName>
    <definedName name="AAAA" localSheetId="1" hidden="1">{"form-D1",#N/A,FALSE,"FORM-D1";"form-D1_amt",#N/A,FALSE,"FORM-D1"}</definedName>
    <definedName name="AAAA" localSheetId="0"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2" hidden="1">{"'Sheet1'!$A$4386:$N$4591"}</definedName>
    <definedName name="AD" localSheetId="1" hidden="1">{"'Sheet1'!$A$4386:$N$4591"}</definedName>
    <definedName name="AD" localSheetId="0" hidden="1">{"'Sheet1'!$A$4386:$N$4591"}</definedName>
    <definedName name="AD" hidden="1">{"'Sheet1'!$A$4386:$N$4591"}</definedName>
    <definedName name="adfsdf">#REF!</definedName>
    <definedName name="ADITION" localSheetId="2" hidden="1">{"'장비'!$A$3:$M$12"}</definedName>
    <definedName name="ADITION" localSheetId="1" hidden="1">{"'장비'!$A$3:$M$12"}</definedName>
    <definedName name="ADITION" localSheetId="0"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2" hidden="1">{#N/A,#N/A,FALSE,"CCTV"}</definedName>
    <definedName name="AH" localSheetId="1" hidden="1">{#N/A,#N/A,FALSE,"CCTV"}</definedName>
    <definedName name="AH" localSheetId="0"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2" hidden="1">{"form-D1",#N/A,FALSE,"FORM-D1";"form-D1_amt",#N/A,FALSE,"FORM-D1"}</definedName>
    <definedName name="APR" localSheetId="1" hidden="1">{"form-D1",#N/A,FALSE,"FORM-D1";"form-D1_amt",#N/A,FALSE,"FORM-D1"}</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2">{#N/A,#N/A,FALSE,"mpph1";#N/A,#N/A,FALSE,"mpmseb";#N/A,#N/A,FALSE,"mpph2"}</definedName>
    <definedName name="BADWE" localSheetId="1">{#N/A,#N/A,FALSE,"mpph1";#N/A,#N/A,FALSE,"mpmseb";#N/A,#N/A,FALSE,"mpph2"}</definedName>
    <definedName name="BADWE" localSheetId="0">{#N/A,#N/A,FALSE,"mpph1";#N/A,#N/A,FALSE,"mpmseb";#N/A,#N/A,FALSE,"mpph2"}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2" hidden="1">{"'Sheet1'!$L$16"}</definedName>
    <definedName name="bkd" localSheetId="1" hidden="1">{"'Sheet1'!$L$16"}</definedName>
    <definedName name="bkd" localSheetId="0"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2" hidden="1">{"'Sheet1'!$L$16"}</definedName>
    <definedName name="bm" localSheetId="1" hidden="1">{"'Sheet1'!$L$16"}</definedName>
    <definedName name="bm" localSheetId="0" hidden="1">{"'Sheet1'!$L$16"}</definedName>
    <definedName name="bm" hidden="1">{"'Sheet1'!$L$16"}</definedName>
    <definedName name="bn" localSheetId="2" hidden="1">{"'Sheet1'!$L$16"}</definedName>
    <definedName name="bn" localSheetId="1" hidden="1">{"'Sheet1'!$L$16"}</definedName>
    <definedName name="bn" localSheetId="0"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2" hidden="1">{"'Sheet1'!$A$4386:$N$4591"}</definedName>
    <definedName name="cash" localSheetId="1" hidden="1">{"'Sheet1'!$A$4386:$N$4591"}</definedName>
    <definedName name="cash" localSheetId="0"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2" hidden="1">{"'Sheet1'!$L$16"}</definedName>
    <definedName name="cn" localSheetId="1" hidden="1">{"'Sheet1'!$L$16"}</definedName>
    <definedName name="cn" localSheetId="0"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2">{#N/A,#N/A,FALSE,"mpph1";#N/A,#N/A,FALSE,"mpmseb";#N/A,#N/A,FALSE,"mpph2"}</definedName>
    <definedName name="COMPARISON" localSheetId="1">{#N/A,#N/A,FALSE,"mpph1";#N/A,#N/A,FALSE,"mpmseb";#N/A,#N/A,FALSE,"mpph2"}</definedName>
    <definedName name="COMPARISON" localSheetId="0">{#N/A,#N/A,FALSE,"mpph1";#N/A,#N/A,FALSE,"mpmseb";#N/A,#N/A,FALSE,"mpph2"}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2" hidden="1">{"'장비'!$A$3:$M$12"}</definedName>
    <definedName name="condition" localSheetId="1" hidden="1">{"'장비'!$A$3:$M$12"}</definedName>
    <definedName name="condition" localSheetId="0"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2" hidden="1">{"'Sheet1'!$A$4386:$N$4591"}</definedName>
    <definedName name="d_jp" localSheetId="1" hidden="1">{"'Sheet1'!$A$4386:$N$4591"}</definedName>
    <definedName name="d_jp" localSheetId="0"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2" hidden="1">{"form-D1",#N/A,FALSE,"FORM-D1";"form-D1_amt",#N/A,FALSE,"FORM-D1"}</definedName>
    <definedName name="DDDD" localSheetId="1" hidden="1">{"form-D1",#N/A,FALSE,"FORM-D1";"form-D1_amt",#N/A,FALSE,"FORM-D1"}</definedName>
    <definedName name="DDDD" localSheetId="0" hidden="1">{"form-D1",#N/A,FALSE,"FORM-D1";"form-D1_amt",#N/A,FALSE,"FORM-D1"}</definedName>
    <definedName name="DDDD" hidden="1">{"form-D1",#N/A,FALSE,"FORM-D1";"form-D1_amt",#N/A,FALSE,"FORM-D1"}</definedName>
    <definedName name="DDDDDD">[80]!CLEAR</definedName>
    <definedName name="de" localSheetId="2" hidden="1">{"form-D1",#N/A,FALSE,"FORM-D1";"form-D1_amt",#N/A,FALSE,"FORM-D1"}</definedName>
    <definedName name="de" localSheetId="1" hidden="1">{"form-D1",#N/A,FALSE,"FORM-D1";"form-D1_amt",#N/A,FALSE,"FORM-D1"}</definedName>
    <definedName name="de" localSheetId="0"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2" hidden="1">{"'장비'!$A$3:$M$12"}</definedName>
    <definedName name="dfaf" localSheetId="1" hidden="1">{"'장비'!$A$3:$M$12"}</definedName>
    <definedName name="dfaf" localSheetId="0" hidden="1">{"'장비'!$A$3:$M$12"}</definedName>
    <definedName name="dfaf" hidden="1">{"'장비'!$A$3:$M$12"}</definedName>
    <definedName name="dfdfs" localSheetId="2" hidden="1">{"'Sheet1'!$A$4386:$N$4591"}</definedName>
    <definedName name="dfdfs" localSheetId="1" hidden="1">{"'Sheet1'!$A$4386:$N$4591"}</definedName>
    <definedName name="dfdfs" localSheetId="0"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2" hidden="1">{"'Sheet1'!$A$4386:$N$4591"}</definedName>
    <definedName name="DHTML" localSheetId="1" hidden="1">{"'Sheet1'!$A$4386:$N$4591"}</definedName>
    <definedName name="DHTML" localSheetId="0"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2" hidden="1">{"'Sheet1'!$L$16"}</definedName>
    <definedName name="dw" localSheetId="1" hidden="1">{"'Sheet1'!$L$16"}</definedName>
    <definedName name="dw" localSheetId="0"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2" hidden="1">{"form-D1",#N/A,FALSE,"FORM-D1";"form-D1_amt",#N/A,FALSE,"FORM-D1"}</definedName>
    <definedName name="EEEE" localSheetId="1" hidden="1">{"form-D1",#N/A,FALSE,"FORM-D1";"form-D1_amt",#N/A,FALSE,"FORM-D1"}</definedName>
    <definedName name="EEEE" localSheetId="0"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2" hidden="1">{"'Sheet1'!$L$16"}</definedName>
    <definedName name="es" localSheetId="1" hidden="1">{"'Sheet1'!$L$16"}</definedName>
    <definedName name="es" localSheetId="0"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2" hidden="1">{"'Sheet1'!$L$16"}</definedName>
    <definedName name="et" localSheetId="1" hidden="1">{"'Sheet1'!$L$16"}</definedName>
    <definedName name="et" localSheetId="0"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2" hidden="1">{"'Sheet1'!$L$16"}</definedName>
    <definedName name="fd" localSheetId="1" hidden="1">{"'Sheet1'!$L$16"}</definedName>
    <definedName name="fd" localSheetId="0" hidden="1">{"'Sheet1'!$L$16"}</definedName>
    <definedName name="fd" hidden="1">{"'Sheet1'!$L$16"}</definedName>
    <definedName name="fdgk" localSheetId="2" hidden="1">{"'Sheet1'!$L$16"}</definedName>
    <definedName name="fdgk" localSheetId="1" hidden="1">{"'Sheet1'!$L$16"}</definedName>
    <definedName name="fdgk" localSheetId="0" hidden="1">{"'Sheet1'!$L$16"}</definedName>
    <definedName name="fdgk" hidden="1">{"'Sheet1'!$L$16"}</definedName>
    <definedName name="fdn_no">#REF!</definedName>
    <definedName name="FDNDATA">#REF!</definedName>
    <definedName name="FDNKe">#REF!</definedName>
    <definedName name="fe" localSheetId="2" hidden="1">{"'Sheet1'!$L$16"}</definedName>
    <definedName name="fe" localSheetId="1" hidden="1">{"'Sheet1'!$L$16"}</definedName>
    <definedName name="fe" localSheetId="0"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2" hidden="1">{"'Sheet1'!$A$4386:$N$4591"}</definedName>
    <definedName name="fjhgfd" localSheetId="1" hidden="1">{"'Sheet1'!$A$4386:$N$4591"}</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2" hidden="1">{"'Sheet1'!$L$16"}</definedName>
    <definedName name="fs" localSheetId="1" hidden="1">{"'Sheet1'!$L$16"}</definedName>
    <definedName name="fs" localSheetId="0"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2" hidden="1">{"'Sheet1'!$A$4386:$N$4591"}</definedName>
    <definedName name="funds" localSheetId="1" hidden="1">{"'Sheet1'!$A$4386:$N$4591"}</definedName>
    <definedName name="funds" localSheetId="0"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2" hidden="1">{"'Sheet1'!$L$16"}</definedName>
    <definedName name="gid" localSheetId="1" hidden="1">{"'Sheet1'!$L$16"}</definedName>
    <definedName name="gid" localSheetId="0" hidden="1">{"'Sheet1'!$L$16"}</definedName>
    <definedName name="gid" hidden="1">{"'Sheet1'!$L$16"}</definedName>
    <definedName name="gj" localSheetId="2" hidden="1">{"'Sheet1'!$L$16"}</definedName>
    <definedName name="gj" localSheetId="1" hidden="1">{"'Sheet1'!$L$16"}</definedName>
    <definedName name="gj" localSheetId="0" hidden="1">{"'Sheet1'!$L$16"}</definedName>
    <definedName name="gj" hidden="1">{"'Sheet1'!$L$16"}</definedName>
    <definedName name="gkd" localSheetId="2" hidden="1">{"'Sheet1'!$L$16"}</definedName>
    <definedName name="gkd" localSheetId="1" hidden="1">{"'Sheet1'!$L$16"}</definedName>
    <definedName name="gkd" localSheetId="0"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2" hidden="1">{#N/A,#N/A,FALSE,"CCTV"}</definedName>
    <definedName name="GV" localSheetId="1" hidden="1">{#N/A,#N/A,FALSE,"CCTV"}</definedName>
    <definedName name="GV" localSheetId="0"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2" hidden="1">{"'Sheet1'!$L$16"}</definedName>
    <definedName name="hj" localSheetId="1" hidden="1">{"'Sheet1'!$L$16"}</definedName>
    <definedName name="hj" localSheetId="0"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2" hidden="1">{"'장비'!$A$3:$M$12"}</definedName>
    <definedName name="HTML" localSheetId="1" hidden="1">{"'장비'!$A$3:$M$12"}</definedName>
    <definedName name="HTML" localSheetId="0" hidden="1">{"'장비'!$A$3:$M$12"}</definedName>
    <definedName name="HTML" hidden="1">{"'장비'!$A$3:$M$12"}</definedName>
    <definedName name="HTML_CodePage" hidden="1">1252</definedName>
    <definedName name="HTML_Control" localSheetId="2" hidden="1">{"'Bill No. 7'!$A$1:$G$32"}</definedName>
    <definedName name="HTML_Control" localSheetId="1" hidden="1">{"'Bill No. 7'!$A$1:$G$32"}</definedName>
    <definedName name="HTML_Control" localSheetId="0" hidden="1">{"'Bill No. 7'!$A$1:$G$32"}</definedName>
    <definedName name="HTML_Control" hidden="1">{"'Bill No. 7'!$A$1:$G$32"}</definedName>
    <definedName name="HTML_control2" localSheetId="2" hidden="1">{"'Sheet1'!$A$4386:$N$4591"}</definedName>
    <definedName name="HTML_control2" localSheetId="1"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2" hidden="1">{"'Sheet1'!$A$4386:$N$4591"}</definedName>
    <definedName name="IAM" localSheetId="1" hidden="1">{"'Sheet1'!$A$4386:$N$4591"}</definedName>
    <definedName name="IAM" localSheetId="0" hidden="1">{"'Sheet1'!$A$4386:$N$4591"}</definedName>
    <definedName name="IAM" hidden="1">{"'Sheet1'!$A$4386:$N$4591"}</definedName>
    <definedName name="ic">5%</definedName>
    <definedName name="ie" localSheetId="2" hidden="1">{"'Sheet1'!$L$16"}</definedName>
    <definedName name="ie" localSheetId="1" hidden="1">{"'Sheet1'!$L$16"}</definedName>
    <definedName name="ie" localSheetId="0"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2" hidden="1">{#N/A,#N/A,FALSE,"CCTV"}</definedName>
    <definedName name="ii" localSheetId="1" hidden="1">{#N/A,#N/A,FALSE,"CCTV"}</definedName>
    <definedName name="ii" localSheetId="0"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2" hidden="1">{"'Sheet1'!$L$16"}</definedName>
    <definedName name="iop" localSheetId="1" hidden="1">{"'Sheet1'!$L$16"}</definedName>
    <definedName name="iop" localSheetId="0"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2" hidden="1">{"'Sheet1'!$L$16"}</definedName>
    <definedName name="is" localSheetId="1" hidden="1">{"'Sheet1'!$L$16"}</definedName>
    <definedName name="is" localSheetId="0" hidden="1">{"'Sheet1'!$L$16"}</definedName>
    <definedName name="is" hidden="1">{"'Sheet1'!$L$16"}</definedName>
    <definedName name="issue_summ">'[114]water prop.'!$A$1</definedName>
    <definedName name="issue_summary1">'[115]purpose&amp;input'!#REF!</definedName>
    <definedName name="it" localSheetId="2" hidden="1">{"'Sheet1'!$L$16"}</definedName>
    <definedName name="it" localSheetId="1" hidden="1">{"'Sheet1'!$L$16"}</definedName>
    <definedName name="it" localSheetId="0"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2" hidden="1">{"form-D1",#N/A,FALSE,"FORM-D1";"form-D1_amt",#N/A,FALSE,"FORM-D1"}</definedName>
    <definedName name="k" localSheetId="1" hidden="1">{"form-D1",#N/A,FALSE,"FORM-D1";"form-D1_amt",#N/A,FALSE,"FORM-D1"}</definedName>
    <definedName name="k" localSheetId="0"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2" hidden="1">{#N/A,#N/A,FALSE,"CCTV"}</definedName>
    <definedName name="lk" localSheetId="1" hidden="1">{#N/A,#N/A,FALSE,"CCTV"}</definedName>
    <definedName name="lk" localSheetId="0"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2">{#N/A,#N/A,FALSE,"mpph1";#N/A,#N/A,FALSE,"mpmseb";#N/A,#N/A,FALSE,"mpph2"}</definedName>
    <definedName name="MCBDB" localSheetId="1">{#N/A,#N/A,FALSE,"mpph1";#N/A,#N/A,FALSE,"mpmseb";#N/A,#N/A,FALSE,"mpph2"}</definedName>
    <definedName name="MCBDB" localSheetId="0">{#N/A,#N/A,FALSE,"mpph1";#N/A,#N/A,FALSE,"mpmseb";#N/A,#N/A,FALSE,"mpph2"}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2" hidden="1">{"'장비'!$A$3:$M$12"}</definedName>
    <definedName name="ml" localSheetId="1" hidden="1">{"'장비'!$A$3:$M$12"}</definedName>
    <definedName name="ml" localSheetId="0"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2" hidden="1">{"'Sheet1'!$L$16"}</definedName>
    <definedName name="mn" localSheetId="1" hidden="1">{"'Sheet1'!$L$16"}</definedName>
    <definedName name="mn" localSheetId="0" hidden="1">{"'Sheet1'!$L$16"}</definedName>
    <definedName name="mn" hidden="1">{"'Sheet1'!$L$16"}</definedName>
    <definedName name="MONTH_CONDITION">#REF!</definedName>
    <definedName name="MONTH_DETAILS">#REF!</definedName>
    <definedName name="MP" localSheetId="2" hidden="1">{#N/A,#N/A,FALSE,"CCTV"}</definedName>
    <definedName name="MP" localSheetId="1" hidden="1">{#N/A,#N/A,FALSE,"CCTV"}</definedName>
    <definedName name="MP" localSheetId="0"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2" hidden="1">{#N/A,#N/A,FALSE,"CCTV"}</definedName>
    <definedName name="NEWNAME" localSheetId="1" hidden="1">{#N/A,#N/A,FALSE,"CCTV"}</definedName>
    <definedName name="NEWNAME" localSheetId="0"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2" hidden="1">{"'Sheet1'!$L$16"}</definedName>
    <definedName name="o" localSheetId="1" hidden="1">{"'Sheet1'!$L$16"}</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2" hidden="1">{#N/A,#N/A,FALSE,"CCTV"}</definedName>
    <definedName name="po" localSheetId="1" hidden="1">{#N/A,#N/A,FALSE,"CCTV"}</definedName>
    <definedName name="po" localSheetId="0" hidden="1">{#N/A,#N/A,FALSE,"CCTV"}</definedName>
    <definedName name="po" hidden="1">{#N/A,#N/A,FALSE,"CCTV"}</definedName>
    <definedName name="POC">#REF!</definedName>
    <definedName name="pound">#REF!</definedName>
    <definedName name="pp" localSheetId="2" hidden="1">{#N/A,#N/A,FALSE,"CCTV"}</definedName>
    <definedName name="pp" localSheetId="1" hidden="1">{#N/A,#N/A,FALSE,"CCTV"}</definedName>
    <definedName name="pp" localSheetId="0" hidden="1">{#N/A,#N/A,FALSE,"CCTV"}</definedName>
    <definedName name="pp" hidden="1">{#N/A,#N/A,FALSE,"CCTV"}</definedName>
    <definedName name="ppg">#REF!</definedName>
    <definedName name="PPI">#REF!</definedName>
    <definedName name="PPJ">#REF!</definedName>
    <definedName name="ppp">#REF!</definedName>
    <definedName name="pratap" localSheetId="2" hidden="1">{"'Sheet1'!$A$4386:$N$4591"}</definedName>
    <definedName name="pratap" localSheetId="1" hidden="1">{"'Sheet1'!$A$4386:$N$4591"}</definedName>
    <definedName name="pratap" localSheetId="0"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2">'ATTARASAND KHAYATHI'!$B$3:$K$143</definedName>
    <definedName name="_xlnm.Print_Area" localSheetId="1">'ATTARASAND PR'!$B$3:$P$143</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2" hidden="1">{"form-D1",#N/A,FALSE,"FORM-D1";"form-D1_amt",#N/A,FALSE,"FORM-D1"}</definedName>
    <definedName name="QQ" localSheetId="1"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2" hidden="1">{"form-D1",#N/A,FALSE,"FORM-D1";"form-D1_amt",#N/A,FALSE,"FORM-D1"}</definedName>
    <definedName name="QQQQ" localSheetId="1" hidden="1">{"form-D1",#N/A,FALSE,"FORM-D1";"form-D1_amt",#N/A,FALSE,"FORM-D1"}</definedName>
    <definedName name="QQQQ" localSheetId="0"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2" hidden="1">{"'Sheet1'!$A$4386:$N$4591"}</definedName>
    <definedName name="raaa" localSheetId="1" hidden="1">{"'Sheet1'!$A$4386:$N$4591"}</definedName>
    <definedName name="raaa" localSheetId="0"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2" hidden="1">{#N/A,#N/A,FALSE,"CCTV"}</definedName>
    <definedName name="RF" localSheetId="1" hidden="1">{#N/A,#N/A,FALSE,"CCTV"}</definedName>
    <definedName name="RF" localSheetId="0" hidden="1">{#N/A,#N/A,FALSE,"CCTV"}</definedName>
    <definedName name="RF" hidden="1">{#N/A,#N/A,FALSE,"CCTV"}</definedName>
    <definedName name="ric">#REF!</definedName>
    <definedName name="rid" localSheetId="2" hidden="1">{"'Sheet1'!$L$16"}</definedName>
    <definedName name="rid" localSheetId="1" hidden="1">{"'Sheet1'!$L$16"}</definedName>
    <definedName name="rid" localSheetId="0"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2" hidden="1">{"form-D1",#N/A,FALSE,"FORM-D1";"form-D1_amt",#N/A,FALSE,"FORM-D1"}</definedName>
    <definedName name="slab_p" localSheetId="1" hidden="1">{"form-D1",#N/A,FALSE,"FORM-D1";"form-D1_amt",#N/A,FALSE,"FORM-D1"}</definedName>
    <definedName name="slab_p" localSheetId="0"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2">Sub_class1,Sub_class2,Sub_class3,Sub_class4,Sub_class5,Sub_class6,Sub_class7,Sub_class8,Sub_class9,Sub_class10,Sub_class11,Sub_class12,Sub_class13,Sub_class14,Sub_class15</definedName>
    <definedName name="Sub_classes" localSheetId="1">Sub_class1,Sub_class2,Sub_class3,Sub_class4,Sub_class5,Sub_class6,Sub_class7,Sub_class8,Sub_class9,Sub_class10,Sub_class11,Sub_class12,Sub_class13,Sub_class14,Sub_class15</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2" hidden="1">{"'Sheet1'!$L$16"}</definedName>
    <definedName name="tidf" localSheetId="1" hidden="1">{"'Sheet1'!$L$16"}</definedName>
    <definedName name="tidf" localSheetId="0"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2" hidden="1">{"'장비'!$A$3:$M$12"}</definedName>
    <definedName name="ttt" localSheetId="1" hidden="1">{"'장비'!$A$3:$M$12"}</definedName>
    <definedName name="ttt" localSheetId="0"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2" hidden="1">{"'Sheet1'!$L$16"}</definedName>
    <definedName name="vf" localSheetId="1" hidden="1">{"'Sheet1'!$L$16"}</definedName>
    <definedName name="vf" localSheetId="0"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2" hidden="1">{"'Sheet1'!$L$16"}</definedName>
    <definedName name="vn" localSheetId="1" hidden="1">{"'Sheet1'!$L$16"}</definedName>
    <definedName name="vn" localSheetId="0"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2" hidden="1">{"'Sheet1'!$A$4386:$N$4591"}</definedName>
    <definedName name="water_funds" localSheetId="1" hidden="1">{"'Sheet1'!$A$4386:$N$4591"}</definedName>
    <definedName name="water_funds" localSheetId="0"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2" hidden="1">{#N/A,#N/A,FALSE,"CCTV"}</definedName>
    <definedName name="WE" localSheetId="1" hidden="1">{#N/A,#N/A,FALSE,"CCTV"}</definedName>
    <definedName name="WE" localSheetId="0"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2" hidden="1">{#N/A,#N/A,FALSE,"CCTV"}</definedName>
    <definedName name="WRITE" localSheetId="1" hidden="1">{#N/A,#N/A,FALSE,"CCTV"}</definedName>
    <definedName name="WRITE" localSheetId="0" hidden="1">{#N/A,#N/A,FALSE,"CCTV"}</definedName>
    <definedName name="WRITE" hidden="1">{#N/A,#N/A,FALSE,"CCTV"}</definedName>
    <definedName name="wrn.BM." localSheetId="2" hidden="1">{#N/A,#N/A,FALSE,"CCTV"}</definedName>
    <definedName name="wrn.BM." localSheetId="1" hidden="1">{#N/A,#N/A,FALSE,"CCTV"}</definedName>
    <definedName name="wrn.BM." localSheetId="0" hidden="1">{#N/A,#N/A,FALSE,"CCTV"}</definedName>
    <definedName name="wrn.BM." hidden="1">{#N/A,#N/A,FALSE,"CCTV"}</definedName>
    <definedName name="wrn.budget." localSheetId="2" hidden="1">{"form-D1",#N/A,FALSE,"FORM-D1";"form-D1_amt",#N/A,FALSE,"FORM-D1"}</definedName>
    <definedName name="wrn.budget." localSheetId="1"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2">{#N/A,#N/A,FALSE,"mpph1";#N/A,#N/A,FALSE,"mpmseb";#N/A,#N/A,FALSE,"mpph2"}</definedName>
    <definedName name="wrn.trial." localSheetId="1">{#N/A,#N/A,FALSE,"mpph1";#N/A,#N/A,FALSE,"mpmseb";#N/A,#N/A,FALSE,"mpph2"}</definedName>
    <definedName name="wrn.trial." localSheetId="0">{#N/A,#N/A,FALSE,"mpph1";#N/A,#N/A,FALSE,"mpmseb";#N/A,#N/A,FALSE,"mpph2"}</definedName>
    <definedName name="wrn.trial.">{#N/A,#N/A,FALSE,"mpph1";#N/A,#N/A,FALSE,"mpmseb";#N/A,#N/A,FALSE,"mpph2"}</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2" hidden="1">{"'Sheet1'!$L$16"}</definedName>
    <definedName name="yi" localSheetId="1" hidden="1">{"'Sheet1'!$L$16"}</definedName>
    <definedName name="yi" localSheetId="0"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2" hidden="1">{"'Sheet1'!$L$16"}</definedName>
    <definedName name="ㄹㅇㄴ" localSheetId="1" hidden="1">{"'Sheet1'!$L$16"}</definedName>
    <definedName name="ㄹㅇㄴ" localSheetId="0"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2" hidden="1">{"'Sheet1'!$L$16"}</definedName>
    <definedName name="ㅅㄷ" localSheetId="1" hidden="1">{"'Sheet1'!$L$16"}</definedName>
    <definedName name="ㅅㄷ" localSheetId="0" hidden="1">{"'Sheet1'!$L$16"}</definedName>
    <definedName name="ㅅㄷ" hidden="1">{"'Sheet1'!$L$16"}</definedName>
    <definedName name="소모비">#REF!</definedName>
    <definedName name="소분류동적A">"OFFSET('규격'!$C$1,1,'규격'!$A$15-1,COUNTA(OFFSET('규격'!$E$3,1,'규격'!$H$3-1,10,1),1))"</definedName>
    <definedName name="아" localSheetId="2" hidden="1">{"'Sheet1'!$L$16"}</definedName>
    <definedName name="아" localSheetId="1" hidden="1">{"'Sheet1'!$L$16"}</definedName>
    <definedName name="아" localSheetId="0"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2" hidden="1">{"'Sheet1'!$A$1:$E$59"}</definedName>
    <definedName name="전기" localSheetId="1" hidden="1">{"'Sheet1'!$A$1:$E$59"}</definedName>
    <definedName name="전기" localSheetId="0"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2" hidden="1">{"'Sheet1'!$L$16"}</definedName>
    <definedName name="추" localSheetId="1" hidden="1">{"'Sheet1'!$L$16"}</definedName>
    <definedName name="추" localSheetId="0" hidden="1">{"'Sheet1'!$L$16"}</definedName>
    <definedName name="추" hidden="1">{"'Sheet1'!$L$16"}</definedName>
    <definedName name="추가분" localSheetId="2" hidden="1">{"'장비'!$A$3:$M$12"}</definedName>
    <definedName name="추가분" localSheetId="1" hidden="1">{"'장비'!$A$3:$M$12"}</definedName>
    <definedName name="추가분" localSheetId="0" hidden="1">{"'장비'!$A$3:$M$12"}</definedName>
    <definedName name="추가분" hidden="1">{"'장비'!$A$3:$M$12"}</definedName>
    <definedName name="토목">#REF!</definedName>
    <definedName name="토목변경" localSheetId="2" hidden="1">{"'장비'!$A$3:$M$12"}</definedName>
    <definedName name="토목변경" localSheetId="1" hidden="1">{"'장비'!$A$3:$M$12"}</definedName>
    <definedName name="토목변경" localSheetId="0" hidden="1">{"'장비'!$A$3:$M$12"}</definedName>
    <definedName name="토목변경" hidden="1">{"'장비'!$A$3:$M$12"}</definedName>
    <definedName name="토목실행예산" localSheetId="2" hidden="1">{"'장비'!$A$3:$M$12"}</definedName>
    <definedName name="토목실행예산" localSheetId="1" hidden="1">{"'장비'!$A$3:$M$12"}</definedName>
    <definedName name="토목실행예산" localSheetId="0" hidden="1">{"'장비'!$A$3:$M$12"}</definedName>
    <definedName name="토목실행예산" hidden="1">{"'장비'!$A$3:$M$12"}</definedName>
    <definedName name="토목조정분" localSheetId="2" hidden="1">{"'장비'!$A$3:$M$12"}</definedName>
    <definedName name="토목조정분" localSheetId="1" hidden="1">{"'장비'!$A$3:$M$12"}</definedName>
    <definedName name="토목조정분" localSheetId="0" hidden="1">{"'장비'!$A$3:$M$12"}</definedName>
    <definedName name="토목조정분" hidden="1">{"'장비'!$A$3:$M$12"}</definedName>
    <definedName name="ㅎㅎㄹ" localSheetId="2" hidden="1">{"'장비'!$A$3:$M$12"}</definedName>
    <definedName name="ㅎㅎㄹ" localSheetId="1" hidden="1">{"'장비'!$A$3:$M$12"}</definedName>
    <definedName name="ㅎㅎㄹ" localSheetId="0" hidden="1">{"'장비'!$A$3:$M$12"}</definedName>
    <definedName name="ㅎㅎㄹ" hidden="1">{"'장비'!$A$3:$M$12"}</definedName>
    <definedName name="ㅎㅎㅎ" hidden="1">#REF!</definedName>
    <definedName name="할" localSheetId="2" hidden="1">{"'Sheet1'!$L$16"}</definedName>
    <definedName name="할" localSheetId="1" hidden="1">{"'Sheet1'!$L$16"}</definedName>
    <definedName name="할" localSheetId="0" hidden="1">{"'Sheet1'!$L$16"}</definedName>
    <definedName name="할" hidden="1">{"'Sheet1'!$L$16"}</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2" hidden="1">{"'Sheet1'!$L$16"}</definedName>
    <definedName name="항" localSheetId="1" hidden="1">{"'Sheet1'!$L$16"}</definedName>
    <definedName name="항" localSheetId="0" hidden="1">{"'Sheet1'!$L$16"}</definedName>
    <definedName name="항" hidden="1">{"'Sheet1'!$L$16"}</definedName>
    <definedName name="현장" hidden="1">#REF!</definedName>
    <definedName name="현장관리비">#N/A</definedName>
    <definedName name="ㅑㅅ" localSheetId="2" hidden="1">{"'Sheet1'!$L$16"}</definedName>
    <definedName name="ㅑㅅ" localSheetId="1" hidden="1">{"'Sheet1'!$L$16"}</definedName>
    <definedName name="ㅑㅅ" localSheetId="0" hidden="1">{"'Sheet1'!$L$16"}</definedName>
    <definedName name="ㅑㅅ" hidden="1">{"'Sheet1'!$L$16"}</definedName>
    <definedName name="ㅗ감">#REF!</definedName>
    <definedName name="ㅗ로비ㅕㄱ">#REF!</definedName>
    <definedName name="ㅘ" localSheetId="2" hidden="1">{"'Sheet1'!$L$16"}</definedName>
    <definedName name="ㅘ" localSheetId="1" hidden="1">{"'Sheet1'!$L$16"}</definedName>
    <definedName name="ㅘ" localSheetId="0"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H144" i="5" l="1"/>
  <c r="G144" i="5"/>
  <c r="F144" i="5"/>
  <c r="E144" i="5"/>
  <c r="D144" i="5"/>
  <c r="I144" i="5" s="1"/>
  <c r="B6" i="5"/>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I5" i="5"/>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I71" i="5" s="1"/>
  <c r="I72" i="5" s="1"/>
  <c r="I73" i="5" s="1"/>
  <c r="I74" i="5" s="1"/>
  <c r="I75" i="5" s="1"/>
  <c r="I76" i="5" s="1"/>
  <c r="I77" i="5" s="1"/>
  <c r="I78" i="5" s="1"/>
  <c r="I79" i="5" s="1"/>
  <c r="I80" i="5" s="1"/>
  <c r="I81" i="5" s="1"/>
  <c r="I82" i="5" s="1"/>
  <c r="I83" i="5" s="1"/>
  <c r="I84" i="5" s="1"/>
  <c r="I85" i="5" s="1"/>
  <c r="I86" i="5" s="1"/>
  <c r="I87" i="5" s="1"/>
  <c r="I88" i="5" s="1"/>
  <c r="I89" i="5" s="1"/>
  <c r="I90" i="5" s="1"/>
  <c r="I91" i="5" s="1"/>
  <c r="I92" i="5" s="1"/>
  <c r="I93" i="5" s="1"/>
  <c r="I94" i="5" s="1"/>
  <c r="I95" i="5" s="1"/>
  <c r="I96" i="5" s="1"/>
  <c r="I97" i="5" s="1"/>
  <c r="I98" i="5" s="1"/>
  <c r="I99" i="5" s="1"/>
  <c r="I100" i="5" s="1"/>
  <c r="I101" i="5" s="1"/>
  <c r="I102" i="5" s="1"/>
  <c r="I103" i="5" s="1"/>
  <c r="I104" i="5" s="1"/>
  <c r="I105" i="5" s="1"/>
  <c r="I106" i="5" s="1"/>
  <c r="I107" i="5" s="1"/>
  <c r="I108" i="5" s="1"/>
  <c r="I109" i="5" s="1"/>
  <c r="I110" i="5" s="1"/>
  <c r="I111" i="5" s="1"/>
  <c r="I112" i="5" s="1"/>
  <c r="I113" i="5" s="1"/>
  <c r="I114" i="5" s="1"/>
  <c r="I115" i="5" s="1"/>
  <c r="I116" i="5" s="1"/>
  <c r="I117" i="5" s="1"/>
  <c r="I118" i="5" s="1"/>
  <c r="I119" i="5" s="1"/>
  <c r="I120" i="5" s="1"/>
  <c r="I121" i="5" s="1"/>
  <c r="I122" i="5" s="1"/>
  <c r="I123" i="5" s="1"/>
  <c r="I124" i="5" s="1"/>
  <c r="I125" i="5" s="1"/>
  <c r="I126" i="5" s="1"/>
  <c r="I127" i="5" s="1"/>
  <c r="I128" i="5" s="1"/>
  <c r="I129" i="5" s="1"/>
  <c r="I130" i="5" s="1"/>
  <c r="I131" i="5" s="1"/>
  <c r="I132" i="5" s="1"/>
  <c r="I133" i="5" s="1"/>
  <c r="I134" i="5" s="1"/>
  <c r="I135" i="5" s="1"/>
  <c r="I136" i="5" s="1"/>
  <c r="I137" i="5" s="1"/>
  <c r="I138" i="5" s="1"/>
  <c r="I139" i="5" s="1"/>
  <c r="I140" i="5" s="1"/>
  <c r="I141" i="5" s="1"/>
  <c r="B5" i="5"/>
  <c r="I4" i="5"/>
  <c r="H139" i="4"/>
  <c r="G138" i="4"/>
  <c r="F138" i="4"/>
  <c r="H127" i="4"/>
  <c r="H116" i="4"/>
  <c r="S113" i="4"/>
  <c r="H112" i="4"/>
  <c r="S110" i="4"/>
  <c r="H97" i="4"/>
  <c r="E138" i="4" s="1"/>
  <c r="H84" i="4"/>
  <c r="D138" i="4" s="1"/>
  <c r="H73" i="4"/>
  <c r="C138" i="4" s="1"/>
  <c r="H70" i="4"/>
  <c r="H67" i="4"/>
  <c r="S47" i="4"/>
  <c r="H39" i="4"/>
  <c r="H32" i="4"/>
  <c r="H12" i="4"/>
  <c r="H10" i="4"/>
  <c r="B138" i="4" s="1"/>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N5" i="4"/>
  <c r="N6" i="4" s="1"/>
  <c r="N7" i="4" s="1"/>
  <c r="N8" i="4" s="1"/>
  <c r="N9" i="4" s="1"/>
  <c r="I154" i="3"/>
  <c r="H153" i="3"/>
  <c r="G153" i="3"/>
  <c r="D153" i="3"/>
  <c r="W143" i="3"/>
  <c r="H139" i="3"/>
  <c r="H138" i="3"/>
  <c r="I153" i="3" s="1"/>
  <c r="G138" i="3"/>
  <c r="F138" i="3"/>
  <c r="C138"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H95" i="3"/>
  <c r="L94" i="3"/>
  <c r="H94" i="3"/>
  <c r="F153" i="3" s="1"/>
  <c r="L93" i="3"/>
  <c r="L92" i="3"/>
  <c r="L91" i="3"/>
  <c r="L90" i="3"/>
  <c r="L89" i="3"/>
  <c r="L88" i="3"/>
  <c r="P87" i="3"/>
  <c r="L87" i="3"/>
  <c r="P86" i="3"/>
  <c r="L86" i="3"/>
  <c r="L85" i="3"/>
  <c r="L84" i="3"/>
  <c r="L83" i="3"/>
  <c r="L82" i="3"/>
  <c r="T81" i="3"/>
  <c r="L81" i="3"/>
  <c r="T80" i="3"/>
  <c r="L80" i="3"/>
  <c r="T79" i="3"/>
  <c r="L79" i="3"/>
  <c r="T78" i="3"/>
  <c r="L78" i="3"/>
  <c r="L77" i="3"/>
  <c r="L76" i="3"/>
  <c r="L75" i="3"/>
  <c r="L74" i="3"/>
  <c r="T73" i="3"/>
  <c r="L73" i="3"/>
  <c r="T72" i="3"/>
  <c r="L72" i="3"/>
  <c r="T71" i="3"/>
  <c r="L71" i="3"/>
  <c r="T70" i="3"/>
  <c r="L70" i="3"/>
  <c r="T69" i="3"/>
  <c r="L69" i="3"/>
  <c r="T68" i="3"/>
  <c r="L68" i="3"/>
  <c r="T67" i="3"/>
  <c r="L67" i="3"/>
  <c r="T66" i="3"/>
  <c r="L66" i="3"/>
  <c r="T65" i="3"/>
  <c r="L65" i="3"/>
  <c r="T64" i="3"/>
  <c r="L64" i="3"/>
  <c r="T63" i="3"/>
  <c r="L63" i="3"/>
  <c r="H63" i="3"/>
  <c r="E153" i="3" s="1"/>
  <c r="T62" i="3"/>
  <c r="L62" i="3"/>
  <c r="T61" i="3"/>
  <c r="L61" i="3"/>
  <c r="T60" i="3"/>
  <c r="L60" i="3"/>
  <c r="T59" i="3"/>
  <c r="L59" i="3"/>
  <c r="T58" i="3"/>
  <c r="L58" i="3"/>
  <c r="T57" i="3"/>
  <c r="L57" i="3"/>
  <c r="T56" i="3"/>
  <c r="L56" i="3"/>
  <c r="T55" i="3"/>
  <c r="L55" i="3"/>
  <c r="T54" i="3"/>
  <c r="L54" i="3"/>
  <c r="T53" i="3"/>
  <c r="L53" i="3"/>
  <c r="T52" i="3"/>
  <c r="L52" i="3"/>
  <c r="T51" i="3"/>
  <c r="L51" i="3"/>
  <c r="T50" i="3"/>
  <c r="L50" i="3"/>
  <c r="T49" i="3"/>
  <c r="L49" i="3"/>
  <c r="T48" i="3"/>
  <c r="L48" i="3"/>
  <c r="T47" i="3"/>
  <c r="L47" i="3"/>
  <c r="T46" i="3"/>
  <c r="L46" i="3"/>
  <c r="T45" i="3"/>
  <c r="L45" i="3"/>
  <c r="T44" i="3"/>
  <c r="L44" i="3"/>
  <c r="T43" i="3"/>
  <c r="L43" i="3"/>
  <c r="T42" i="3"/>
  <c r="L42" i="3"/>
  <c r="T41" i="3"/>
  <c r="L41" i="3"/>
  <c r="T40" i="3"/>
  <c r="L40" i="3"/>
  <c r="T39" i="3"/>
  <c r="L39" i="3"/>
  <c r="T38" i="3"/>
  <c r="L38" i="3"/>
  <c r="T37" i="3"/>
  <c r="L37" i="3"/>
  <c r="T36" i="3"/>
  <c r="L36" i="3"/>
  <c r="T35" i="3"/>
  <c r="L35" i="3"/>
  <c r="T34" i="3"/>
  <c r="L34" i="3"/>
  <c r="T33" i="3"/>
  <c r="L33" i="3"/>
  <c r="T32" i="3"/>
  <c r="L32" i="3"/>
  <c r="T31" i="3"/>
  <c r="L31" i="3"/>
  <c r="T30" i="3"/>
  <c r="L30" i="3"/>
  <c r="T29" i="3"/>
  <c r="L29" i="3"/>
  <c r="T28" i="3"/>
  <c r="L28" i="3"/>
  <c r="T27" i="3"/>
  <c r="L27" i="3"/>
  <c r="T26" i="3"/>
  <c r="L26" i="3"/>
  <c r="T25" i="3"/>
  <c r="L25" i="3"/>
  <c r="T24" i="3"/>
  <c r="L24" i="3"/>
  <c r="T23" i="3"/>
  <c r="L23" i="3"/>
  <c r="T22" i="3"/>
  <c r="L22" i="3"/>
  <c r="T21" i="3"/>
  <c r="L21" i="3"/>
  <c r="T20" i="3"/>
  <c r="L20" i="3"/>
  <c r="T19" i="3"/>
  <c r="L19" i="3"/>
  <c r="T18" i="3"/>
  <c r="L18" i="3"/>
  <c r="T17" i="3"/>
  <c r="L17" i="3"/>
  <c r="T16" i="3"/>
  <c r="L16" i="3"/>
  <c r="T15" i="3"/>
  <c r="L15" i="3"/>
  <c r="T14" i="3"/>
  <c r="L14" i="3"/>
  <c r="T13" i="3"/>
  <c r="L13" i="3"/>
  <c r="T12" i="3"/>
  <c r="L12" i="3"/>
  <c r="T11" i="3"/>
  <c r="L11" i="3"/>
  <c r="T10" i="3"/>
  <c r="L10" i="3"/>
  <c r="T9" i="3"/>
  <c r="L9" i="3"/>
  <c r="T8" i="3"/>
  <c r="L8" i="3"/>
  <c r="T7" i="3"/>
  <c r="L7" i="3"/>
  <c r="T6" i="3"/>
  <c r="L6" i="3"/>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T5" i="3"/>
  <c r="L5" i="3"/>
  <c r="I5" i="3"/>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J146" i="2"/>
  <c r="I146" i="2"/>
  <c r="H146" i="2"/>
  <c r="G146" i="2"/>
  <c r="E146" i="2"/>
  <c r="J145" i="2"/>
  <c r="I145" i="2"/>
  <c r="H145" i="2"/>
  <c r="G145" i="2"/>
  <c r="F145" i="2"/>
  <c r="E145" i="2"/>
  <c r="K145" i="2" s="1"/>
  <c r="J144" i="2"/>
  <c r="I144" i="2"/>
  <c r="H144" i="2"/>
  <c r="G144" i="2"/>
  <c r="F144" i="2"/>
  <c r="E144" i="2"/>
  <c r="J143" i="2"/>
  <c r="I143" i="2"/>
  <c r="H143" i="2"/>
  <c r="F143" i="2"/>
  <c r="E143" i="2"/>
  <c r="H135" i="2"/>
  <c r="G134" i="2"/>
  <c r="F134" i="2"/>
  <c r="E134" i="2"/>
  <c r="B134" i="2"/>
  <c r="B88" i="2"/>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H83" i="2"/>
  <c r="G143" i="2" s="1"/>
  <c r="H52" i="2"/>
  <c r="C134" i="2" s="1"/>
  <c r="N6" i="2"/>
  <c r="N7" i="2" s="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N80" i="2" s="1"/>
  <c r="N81" i="2" s="1"/>
  <c r="N82" i="2" s="1"/>
  <c r="N83" i="2" s="1"/>
  <c r="N84" i="2" s="1"/>
  <c r="N85" i="2" s="1"/>
  <c r="N86" i="2" s="1"/>
  <c r="N87" i="2" s="1"/>
  <c r="N88" i="2" s="1"/>
  <c r="N89" i="2" s="1"/>
  <c r="N90" i="2" s="1"/>
  <c r="N91" i="2" s="1"/>
  <c r="N92" i="2" s="1"/>
  <c r="N93" i="2" s="1"/>
  <c r="N94" i="2" s="1"/>
  <c r="N95" i="2" s="1"/>
  <c r="N96" i="2" s="1"/>
  <c r="N97" i="2" s="1"/>
  <c r="N98" i="2" s="1"/>
  <c r="N99" i="2" s="1"/>
  <c r="N100" i="2" s="1"/>
  <c r="N101" i="2" s="1"/>
  <c r="N102" i="2" s="1"/>
  <c r="N103" i="2" s="1"/>
  <c r="N104" i="2" s="1"/>
  <c r="N105" i="2" s="1"/>
  <c r="N106" i="2" s="1"/>
  <c r="N107" i="2" s="1"/>
  <c r="N108" i="2" s="1"/>
  <c r="N109" i="2" s="1"/>
  <c r="N110" i="2" s="1"/>
  <c r="N111" i="2" s="1"/>
  <c r="N112" i="2" s="1"/>
  <c r="N113" i="2" s="1"/>
  <c r="N114" i="2" s="1"/>
  <c r="N115" i="2" s="1"/>
  <c r="N116" i="2" s="1"/>
  <c r="N117" i="2" s="1"/>
  <c r="N118" i="2" s="1"/>
  <c r="N119" i="2" s="1"/>
  <c r="N120" i="2" s="1"/>
  <c r="N121" i="2" s="1"/>
  <c r="N122" i="2" s="1"/>
  <c r="N123" i="2" s="1"/>
  <c r="N124" i="2" s="1"/>
  <c r="N125" i="2" s="1"/>
  <c r="N126" i="2" s="1"/>
  <c r="N127" i="2" s="1"/>
  <c r="N128" i="2" s="1"/>
  <c r="N129" i="2" s="1"/>
  <c r="N130"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F146" i="2" l="1"/>
  <c r="K146" i="2" s="1"/>
  <c r="K144" i="2"/>
  <c r="K143" i="2"/>
  <c r="H138" i="4"/>
  <c r="N10" i="4"/>
  <c r="N11" i="4" s="1"/>
  <c r="N12" i="4" s="1"/>
  <c r="N13" i="4" s="1"/>
  <c r="N14" i="4" s="1"/>
  <c r="N15" i="4" s="1"/>
  <c r="N16" i="4" s="1"/>
  <c r="N17" i="4" s="1"/>
  <c r="N18" i="4" s="1"/>
  <c r="N19" i="4" s="1"/>
  <c r="N20" i="4" s="1"/>
  <c r="N21" i="4" s="1"/>
  <c r="N22" i="4" s="1"/>
  <c r="N23" i="4" s="1"/>
  <c r="N24" i="4" s="1"/>
  <c r="N25" i="4" s="1"/>
  <c r="N26" i="4" s="1"/>
  <c r="N27" i="4" s="1"/>
  <c r="N28" i="4" s="1"/>
  <c r="N29" i="4" s="1"/>
  <c r="N30" i="4" s="1"/>
  <c r="N31" i="4" s="1"/>
  <c r="N32" i="4" s="1"/>
  <c r="N33" i="4" s="1"/>
  <c r="N34" i="4" s="1"/>
  <c r="N35" i="4" s="1"/>
  <c r="N36" i="4" s="1"/>
  <c r="N37" i="4" s="1"/>
  <c r="N38" i="4" s="1"/>
  <c r="N39" i="4" s="1"/>
  <c r="N40" i="4" s="1"/>
  <c r="N41" i="4" s="1"/>
  <c r="N42" i="4" s="1"/>
  <c r="N43" i="4" s="1"/>
  <c r="N44" i="4" s="1"/>
  <c r="N45" i="4" s="1"/>
  <c r="N46" i="4" s="1"/>
  <c r="N47" i="4" s="1"/>
  <c r="N48" i="4" s="1"/>
  <c r="N49" i="4" s="1"/>
  <c r="N50" i="4" s="1"/>
  <c r="N51" i="4" s="1"/>
  <c r="N52" i="4" s="1"/>
  <c r="N53" i="4" s="1"/>
  <c r="N54" i="4" s="1"/>
  <c r="N55" i="4" s="1"/>
  <c r="N56" i="4" s="1"/>
  <c r="N57" i="4" s="1"/>
  <c r="N58" i="4" s="1"/>
  <c r="N59" i="4" s="1"/>
  <c r="N60" i="4" s="1"/>
  <c r="N61" i="4" s="1"/>
  <c r="N62" i="4" s="1"/>
  <c r="N63" i="4" s="1"/>
  <c r="N64" i="4" s="1"/>
  <c r="N65" i="4" s="1"/>
  <c r="N66" i="4" s="1"/>
  <c r="N67" i="4" s="1"/>
  <c r="N68" i="4" s="1"/>
  <c r="N69" i="4" s="1"/>
  <c r="N70" i="4" s="1"/>
  <c r="N71" i="4" s="1"/>
  <c r="N72" i="4" s="1"/>
  <c r="N73" i="4" s="1"/>
  <c r="N74" i="4" s="1"/>
  <c r="N75" i="4" s="1"/>
  <c r="N76" i="4" s="1"/>
  <c r="N77" i="4" s="1"/>
  <c r="N78" i="4" s="1"/>
  <c r="N79" i="4" s="1"/>
  <c r="N80" i="4" s="1"/>
  <c r="N81" i="4" s="1"/>
  <c r="N82" i="4" s="1"/>
  <c r="N83" i="4" s="1"/>
  <c r="N84" i="4" s="1"/>
  <c r="N85" i="4" s="1"/>
  <c r="N86" i="4" s="1"/>
  <c r="N87" i="4" s="1"/>
  <c r="N88" i="4" s="1"/>
  <c r="N89" i="4" s="1"/>
  <c r="N90" i="4" s="1"/>
  <c r="N91" i="4" s="1"/>
  <c r="N92" i="4" s="1"/>
  <c r="N93" i="4" s="1"/>
  <c r="N94" i="4" s="1"/>
  <c r="N95" i="4" s="1"/>
  <c r="N96" i="4" s="1"/>
  <c r="N97" i="4" s="1"/>
  <c r="N98" i="4" s="1"/>
  <c r="N99" i="4" s="1"/>
  <c r="N100" i="4" s="1"/>
  <c r="N101" i="4" s="1"/>
  <c r="N102" i="4" s="1"/>
  <c r="N103" i="4" s="1"/>
  <c r="N104" i="4" s="1"/>
  <c r="N105" i="4" s="1"/>
  <c r="N106" i="4" s="1"/>
  <c r="N107" i="4" s="1"/>
  <c r="N108" i="4" s="1"/>
  <c r="N109" i="4" s="1"/>
  <c r="N110" i="4" s="1"/>
  <c r="N111" i="4" s="1"/>
  <c r="N112" i="4" s="1"/>
  <c r="N113" i="4" s="1"/>
  <c r="N114" i="4" s="1"/>
  <c r="N115" i="4" s="1"/>
  <c r="N116" i="4" s="1"/>
  <c r="N117" i="4" s="1"/>
  <c r="N118" i="4" s="1"/>
  <c r="N119" i="4" s="1"/>
  <c r="N120" i="4" s="1"/>
  <c r="N121" i="4" s="1"/>
  <c r="N122" i="4" s="1"/>
  <c r="N123" i="4" s="1"/>
  <c r="N124" i="4" s="1"/>
  <c r="N125" i="4" s="1"/>
  <c r="N126" i="4" s="1"/>
  <c r="N127" i="4" s="1"/>
  <c r="N128" i="4" s="1"/>
  <c r="N129" i="4" s="1"/>
  <c r="N130" i="4" s="1"/>
  <c r="N131" i="4" s="1"/>
  <c r="N132" i="4" s="1"/>
  <c r="N133" i="4" s="1"/>
  <c r="N134" i="4" s="1"/>
  <c r="N135" i="4" s="1"/>
  <c r="I78" i="3"/>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74" i="3"/>
  <c r="I75" i="3" s="1"/>
  <c r="I76" i="3" s="1"/>
  <c r="I77" i="3" s="1"/>
  <c r="D138" i="3"/>
  <c r="E138" i="3"/>
  <c r="D134" i="2"/>
  <c r="H134" i="2" s="1"/>
  <c r="K147" i="2" l="1"/>
</calcChain>
</file>

<file path=xl/sharedStrings.xml><?xml version="1.0" encoding="utf-8"?>
<sst xmlns="http://schemas.openxmlformats.org/spreadsheetml/2006/main" count="1498" uniqueCount="584">
  <si>
    <t>ATTARSAND AND PARASPUR</t>
  </si>
  <si>
    <t>Sl.No</t>
  </si>
  <si>
    <t>Start Node</t>
  </si>
  <si>
    <t>End Node</t>
  </si>
  <si>
    <t>Type of Road</t>
  </si>
  <si>
    <t>WIDTH OF DISMATLING</t>
  </si>
  <si>
    <t>Dia of pipe</t>
  </si>
  <si>
    <t>Pipe Length (M)</t>
  </si>
  <si>
    <t>CUMMULATIVE</t>
  </si>
  <si>
    <t>RESTORATION</t>
  </si>
  <si>
    <t>75mm</t>
  </si>
  <si>
    <t>90mm</t>
  </si>
  <si>
    <t xml:space="preserve">110mm </t>
  </si>
  <si>
    <t>160mm</t>
  </si>
  <si>
    <t>200mm</t>
  </si>
  <si>
    <t>J149</t>
  </si>
  <si>
    <t>J176</t>
  </si>
  <si>
    <t>KACHA ROAD</t>
  </si>
  <si>
    <t>J25</t>
  </si>
  <si>
    <t>J28</t>
  </si>
  <si>
    <t>J15</t>
  </si>
  <si>
    <t>J32</t>
  </si>
  <si>
    <t>J50</t>
  </si>
  <si>
    <t>J20</t>
  </si>
  <si>
    <t>J59</t>
  </si>
  <si>
    <t>J115</t>
  </si>
  <si>
    <t>J57</t>
  </si>
  <si>
    <t>J10</t>
  </si>
  <si>
    <t>J17</t>
  </si>
  <si>
    <t>J23</t>
  </si>
  <si>
    <t>J53</t>
  </si>
  <si>
    <t>J42</t>
  </si>
  <si>
    <t>J70</t>
  </si>
  <si>
    <t>J36</t>
  </si>
  <si>
    <t>J19</t>
  </si>
  <si>
    <t>J29</t>
  </si>
  <si>
    <t>J31</t>
  </si>
  <si>
    <t>J34</t>
  </si>
  <si>
    <t>J67</t>
  </si>
  <si>
    <t>J63</t>
  </si>
  <si>
    <t>J81</t>
  </si>
  <si>
    <t>J62</t>
  </si>
  <si>
    <t>J122</t>
  </si>
  <si>
    <t>J96</t>
  </si>
  <si>
    <t>J111</t>
  </si>
  <si>
    <t>J152</t>
  </si>
  <si>
    <t>J195</t>
  </si>
  <si>
    <t>J100</t>
  </si>
  <si>
    <t>J214</t>
  </si>
  <si>
    <t>J118</t>
  </si>
  <si>
    <t>J65</t>
  </si>
  <si>
    <t>J77</t>
  </si>
  <si>
    <t>J21</t>
  </si>
  <si>
    <t>J18</t>
  </si>
  <si>
    <t>J14</t>
  </si>
  <si>
    <t>J4</t>
  </si>
  <si>
    <t>J41</t>
  </si>
  <si>
    <t>J188</t>
  </si>
  <si>
    <t>J27</t>
  </si>
  <si>
    <t>J265</t>
  </si>
  <si>
    <t>J52</t>
  </si>
  <si>
    <t>J89</t>
  </si>
  <si>
    <t>J139</t>
  </si>
  <si>
    <t>J82</t>
  </si>
  <si>
    <t>J114</t>
  </si>
  <si>
    <t>J102</t>
  </si>
  <si>
    <t>J174</t>
  </si>
  <si>
    <t>j117</t>
  </si>
  <si>
    <t>j202</t>
  </si>
  <si>
    <t>j85</t>
  </si>
  <si>
    <t>j241</t>
  </si>
  <si>
    <t>j93</t>
  </si>
  <si>
    <t>j64</t>
  </si>
  <si>
    <t>j655</t>
  </si>
  <si>
    <t>j634</t>
  </si>
  <si>
    <t>j731</t>
  </si>
  <si>
    <t>j747</t>
  </si>
  <si>
    <t>j471</t>
  </si>
  <si>
    <t>j575</t>
  </si>
  <si>
    <t>j399</t>
  </si>
  <si>
    <t>j735</t>
  </si>
  <si>
    <t>j708</t>
  </si>
  <si>
    <t>brick road</t>
  </si>
  <si>
    <t>J11</t>
  </si>
  <si>
    <t>J2</t>
  </si>
  <si>
    <t>J101</t>
  </si>
  <si>
    <t>j80</t>
  </si>
  <si>
    <t>j97</t>
  </si>
  <si>
    <t>j76</t>
  </si>
  <si>
    <t>j274</t>
  </si>
  <si>
    <t>j378</t>
  </si>
  <si>
    <t>j474</t>
  </si>
  <si>
    <t>j384</t>
  </si>
  <si>
    <t>j694</t>
  </si>
  <si>
    <t>j700</t>
  </si>
  <si>
    <t>j301</t>
  </si>
  <si>
    <t>j604</t>
  </si>
  <si>
    <t>j505</t>
  </si>
  <si>
    <t>J35</t>
  </si>
  <si>
    <t>J16</t>
  </si>
  <si>
    <t>J58</t>
  </si>
  <si>
    <t>J112</t>
  </si>
  <si>
    <t>J92</t>
  </si>
  <si>
    <t>INTERLOCKING</t>
  </si>
  <si>
    <t>J66</t>
  </si>
  <si>
    <t>J7</t>
  </si>
  <si>
    <t>J48</t>
  </si>
  <si>
    <t>J534</t>
  </si>
  <si>
    <t>J137</t>
  </si>
  <si>
    <t>j79</t>
  </si>
  <si>
    <t>j47</t>
  </si>
  <si>
    <t>j49</t>
  </si>
  <si>
    <t>j499</t>
  </si>
  <si>
    <t>j170</t>
  </si>
  <si>
    <t>j252</t>
  </si>
  <si>
    <t>j725</t>
  </si>
  <si>
    <t>j340</t>
  </si>
  <si>
    <t>J158</t>
  </si>
  <si>
    <t>J24</t>
  </si>
  <si>
    <t>J22</t>
  </si>
  <si>
    <t>J33</t>
  </si>
  <si>
    <t>J72</t>
  </si>
  <si>
    <t>J39</t>
  </si>
  <si>
    <t>j158</t>
  </si>
  <si>
    <t>j488</t>
  </si>
  <si>
    <t>J99</t>
  </si>
  <si>
    <t>J75</t>
  </si>
  <si>
    <t>J145</t>
  </si>
  <si>
    <t>J79</t>
  </si>
  <si>
    <t xml:space="preserve"> </t>
  </si>
  <si>
    <t>j179</t>
  </si>
  <si>
    <t>j145</t>
  </si>
  <si>
    <t>j373</t>
  </si>
  <si>
    <t>j456</t>
  </si>
  <si>
    <t>j228</t>
  </si>
  <si>
    <t>j723</t>
  </si>
  <si>
    <t>j748</t>
  </si>
  <si>
    <t>j0</t>
  </si>
  <si>
    <t>MEDHAJ CONSULTANCY (THIRD PARTY INS.)</t>
  </si>
  <si>
    <t>UTTAR PRADESH JAL NIGAM(RURAL)-CLIENT.</t>
  </si>
  <si>
    <t xml:space="preserve">DESIGNATION </t>
  </si>
  <si>
    <t>NAME</t>
  </si>
  <si>
    <t>SIGN.with date</t>
  </si>
  <si>
    <t>TYPE OF ROAD</t>
  </si>
  <si>
    <t>Cumulative</t>
  </si>
  <si>
    <t>B.T ROAD</t>
  </si>
  <si>
    <t>ATTARASAND AND PARASPUR</t>
  </si>
  <si>
    <t>REMARKS</t>
  </si>
  <si>
    <t>J714</t>
  </si>
  <si>
    <t>J718</t>
  </si>
  <si>
    <t>HDPE</t>
  </si>
  <si>
    <t>J218</t>
  </si>
  <si>
    <t>J448</t>
  </si>
  <si>
    <t>J462</t>
  </si>
  <si>
    <t>J374</t>
  </si>
  <si>
    <t>J479</t>
  </si>
  <si>
    <t>J219</t>
  </si>
  <si>
    <t>J524</t>
  </si>
  <si>
    <t>J382</t>
  </si>
  <si>
    <t>J394</t>
  </si>
  <si>
    <t>J469</t>
  </si>
  <si>
    <t>J379</t>
  </si>
  <si>
    <t>J338</t>
  </si>
  <si>
    <t>J410</t>
  </si>
  <si>
    <t>J171</t>
  </si>
  <si>
    <t>J167</t>
  </si>
  <si>
    <t>J567</t>
  </si>
  <si>
    <t>J358</t>
  </si>
  <si>
    <t>J439</t>
  </si>
  <si>
    <t>J201</t>
  </si>
  <si>
    <t>J544</t>
  </si>
  <si>
    <t>J484</t>
  </si>
  <si>
    <t>JJ166</t>
  </si>
  <si>
    <t>J463</t>
  </si>
  <si>
    <t>J131</t>
  </si>
  <si>
    <t>J589</t>
  </si>
  <si>
    <t>J467</t>
  </si>
  <si>
    <t>J638</t>
  </si>
  <si>
    <t>J266</t>
  </si>
  <si>
    <t>BRICK ROAD</t>
  </si>
  <si>
    <t>J478</t>
  </si>
  <si>
    <t>J597</t>
  </si>
  <si>
    <t>J605</t>
  </si>
  <si>
    <t>J383</t>
  </si>
  <si>
    <t>J543</t>
  </si>
  <si>
    <t>J606</t>
  </si>
  <si>
    <t>ROUTE CHANGE</t>
  </si>
  <si>
    <t>J547</t>
  </si>
  <si>
    <t>J588</t>
  </si>
  <si>
    <t>J243</t>
  </si>
  <si>
    <t>j614</t>
  </si>
  <si>
    <t>j418</t>
  </si>
  <si>
    <t>B.T CROSSING</t>
  </si>
  <si>
    <t>J166</t>
  </si>
  <si>
    <t>j194</t>
  </si>
  <si>
    <t>j680</t>
  </si>
  <si>
    <t>J159</t>
  </si>
  <si>
    <t>J423</t>
  </si>
  <si>
    <t>J509</t>
  </si>
  <si>
    <t>J596</t>
  </si>
  <si>
    <t>J405</t>
  </si>
  <si>
    <t>J508</t>
  </si>
  <si>
    <t>J650</t>
  </si>
  <si>
    <t>J270</t>
  </si>
  <si>
    <t>J286</t>
  </si>
  <si>
    <t>J489</t>
  </si>
  <si>
    <t>J300</t>
  </si>
  <si>
    <t>J652</t>
  </si>
  <si>
    <t>J696</t>
  </si>
  <si>
    <t>J507</t>
  </si>
  <si>
    <t>J501</t>
  </si>
  <si>
    <t>J151</t>
  </si>
  <si>
    <t>JJ548</t>
  </si>
  <si>
    <t>J511</t>
  </si>
  <si>
    <t>J563</t>
  </si>
  <si>
    <t>J491</t>
  </si>
  <si>
    <t>J427</t>
  </si>
  <si>
    <t>J73</t>
  </si>
  <si>
    <t>J216</t>
  </si>
  <si>
    <t>j264</t>
  </si>
  <si>
    <t>J564</t>
  </si>
  <si>
    <t>j420</t>
  </si>
  <si>
    <t>J432</t>
  </si>
  <si>
    <t>J277</t>
  </si>
  <si>
    <t>J614</t>
  </si>
  <si>
    <t>J418</t>
  </si>
  <si>
    <t>J372</t>
  </si>
  <si>
    <t>J311</t>
  </si>
  <si>
    <t>J287</t>
  </si>
  <si>
    <t>j383</t>
  </si>
  <si>
    <t>j243</t>
  </si>
  <si>
    <t>j358</t>
  </si>
  <si>
    <t>j201</t>
  </si>
  <si>
    <t>J693</t>
  </si>
  <si>
    <t>J603</t>
  </si>
  <si>
    <t>j166</t>
  </si>
  <si>
    <t>J313</t>
  </si>
  <si>
    <t>j131</t>
  </si>
  <si>
    <t>J341</t>
  </si>
  <si>
    <t>j489</t>
  </si>
  <si>
    <t>j597</t>
  </si>
  <si>
    <t>J424</t>
  </si>
  <si>
    <t>J194</t>
  </si>
  <si>
    <t>j543</t>
  </si>
  <si>
    <t>J680</t>
  </si>
  <si>
    <t>j547</t>
  </si>
  <si>
    <t>J395</t>
  </si>
  <si>
    <t>j564</t>
  </si>
  <si>
    <t>j588</t>
  </si>
  <si>
    <t>J457</t>
  </si>
  <si>
    <t>J496</t>
  </si>
  <si>
    <t>j432</t>
  </si>
  <si>
    <t>J557</t>
  </si>
  <si>
    <t>j311</t>
  </si>
  <si>
    <t>j529</t>
  </si>
  <si>
    <t>J530</t>
  </si>
  <si>
    <t>J325</t>
  </si>
  <si>
    <t>J699</t>
  </si>
  <si>
    <t>j395</t>
  </si>
  <si>
    <t>j270</t>
  </si>
  <si>
    <t>J453</t>
  </si>
  <si>
    <t>j650</t>
  </si>
  <si>
    <t>j737</t>
  </si>
  <si>
    <t>J672</t>
  </si>
  <si>
    <t>J529</t>
  </si>
  <si>
    <t>j696</t>
  </si>
  <si>
    <t>LAST</t>
  </si>
  <si>
    <t>j211</t>
  </si>
  <si>
    <t>J633</t>
  </si>
  <si>
    <t>j128</t>
  </si>
  <si>
    <t>J711</t>
  </si>
  <si>
    <t>j121</t>
  </si>
  <si>
    <t>j106</t>
  </si>
  <si>
    <t>j177</t>
  </si>
  <si>
    <t>j397</t>
  </si>
  <si>
    <t>j434</t>
  </si>
  <si>
    <t>J719</t>
  </si>
  <si>
    <t>j229</t>
  </si>
  <si>
    <t>j216</t>
  </si>
  <si>
    <t>J612</t>
  </si>
  <si>
    <t>J526</t>
  </si>
  <si>
    <t>J618</t>
  </si>
  <si>
    <t>J632</t>
  </si>
  <si>
    <t>J433</t>
  </si>
  <si>
    <t>J434</t>
  </si>
  <si>
    <t>j718</t>
  </si>
  <si>
    <t>j218</t>
  </si>
  <si>
    <t>J538</t>
  </si>
  <si>
    <t>J546</t>
  </si>
  <si>
    <t>j693</t>
  </si>
  <si>
    <t>j603</t>
  </si>
  <si>
    <t>j313</t>
  </si>
  <si>
    <t>j424</t>
  </si>
  <si>
    <t>j454</t>
  </si>
  <si>
    <t>j496</t>
  </si>
  <si>
    <t>j495</t>
  </si>
  <si>
    <t>j557</t>
  </si>
  <si>
    <t>j508</t>
  </si>
  <si>
    <t>j325</t>
  </si>
  <si>
    <t>j453</t>
  </si>
  <si>
    <t>j672</t>
  </si>
  <si>
    <t>j633</t>
  </si>
  <si>
    <t>j711</t>
  </si>
  <si>
    <t>j457</t>
  </si>
  <si>
    <t>j719</t>
  </si>
  <si>
    <t>j652</t>
  </si>
  <si>
    <t>j612</t>
  </si>
  <si>
    <t>j526</t>
  </si>
  <si>
    <t>j538</t>
  </si>
  <si>
    <t>j546</t>
  </si>
  <si>
    <t>j400</t>
  </si>
  <si>
    <t>j159</t>
  </si>
  <si>
    <t>j662</t>
  </si>
  <si>
    <t>j509</t>
  </si>
  <si>
    <t>j649</t>
  </si>
  <si>
    <t>j361</t>
  </si>
  <si>
    <t>j462</t>
  </si>
  <si>
    <t>j394</t>
  </si>
  <si>
    <t>j341</t>
  </si>
  <si>
    <t>j567</t>
  </si>
  <si>
    <t>j544</t>
  </si>
  <si>
    <t>j484</t>
  </si>
  <si>
    <t>j589</t>
  </si>
  <si>
    <t>j638</t>
  </si>
  <si>
    <t>j372</t>
  </si>
  <si>
    <t>j287</t>
  </si>
  <si>
    <t>j707</t>
  </si>
  <si>
    <t>j620</t>
  </si>
  <si>
    <t>j688</t>
  </si>
  <si>
    <t>j750</t>
  </si>
  <si>
    <t>j640</t>
  </si>
  <si>
    <t>j507</t>
  </si>
  <si>
    <t>j501</t>
  </si>
  <si>
    <t>j548</t>
  </si>
  <si>
    <t>J549</t>
  </si>
  <si>
    <t>j563</t>
  </si>
  <si>
    <t>j427</t>
  </si>
  <si>
    <t>j746</t>
  </si>
  <si>
    <t>D.I</t>
  </si>
  <si>
    <t>J749</t>
  </si>
  <si>
    <t>KHAYATHI ENTERPRISES JMR QUANTITY</t>
  </si>
  <si>
    <t xml:space="preserve">DIA </t>
  </si>
  <si>
    <t>AS PER SITE</t>
  </si>
  <si>
    <t>DPR QUANTITY</t>
  </si>
  <si>
    <t>J610</t>
  </si>
  <si>
    <t>J667</t>
  </si>
  <si>
    <t>J630</t>
  </si>
  <si>
    <t>J259</t>
  </si>
  <si>
    <t>J262</t>
  </si>
  <si>
    <t>J554</t>
  </si>
  <si>
    <t>J411</t>
  </si>
  <si>
    <t>J295</t>
  </si>
  <si>
    <t>J428</t>
  </si>
  <si>
    <t>J322</t>
  </si>
  <si>
    <t>J153</t>
  </si>
  <si>
    <t>J568</t>
  </si>
  <si>
    <t>J184</t>
  </si>
  <si>
    <t>J517</t>
  </si>
  <si>
    <t>J611</t>
  </si>
  <si>
    <t>J587</t>
  </si>
  <si>
    <t>J594</t>
  </si>
  <si>
    <t>J504</t>
  </si>
  <si>
    <t>CC ROAD</t>
  </si>
  <si>
    <t>J490</t>
  </si>
  <si>
    <t>J663</t>
  </si>
  <si>
    <t>J653</t>
  </si>
  <si>
    <t>J503</t>
  </si>
  <si>
    <t>J247</t>
  </si>
  <si>
    <t>J666</t>
  </si>
  <si>
    <t>J642A</t>
  </si>
  <si>
    <t>J647</t>
  </si>
  <si>
    <t>J681</t>
  </si>
  <si>
    <t>J631</t>
  </si>
  <si>
    <t>J556</t>
  </si>
  <si>
    <t>J651</t>
  </si>
  <si>
    <t>J573</t>
  </si>
  <si>
    <t>J458</t>
  </si>
  <si>
    <t>J599A</t>
  </si>
  <si>
    <t>J599B</t>
  </si>
  <si>
    <t>J599</t>
  </si>
  <si>
    <t>J9</t>
  </si>
  <si>
    <t>J318</t>
  </si>
  <si>
    <t>J323</t>
  </si>
  <si>
    <t>J380</t>
  </si>
  <si>
    <t>J522</t>
  </si>
  <si>
    <t>J578</t>
  </si>
  <si>
    <t>J475</t>
  </si>
  <si>
    <t>J658</t>
  </si>
  <si>
    <t>J475A</t>
  </si>
  <si>
    <t>J658A</t>
  </si>
  <si>
    <t>J532</t>
  </si>
  <si>
    <t>J758</t>
  </si>
  <si>
    <t>J710</t>
  </si>
  <si>
    <t>J727</t>
  </si>
  <si>
    <t>J304</t>
  </si>
  <si>
    <t>J309</t>
  </si>
  <si>
    <t>J580</t>
  </si>
  <si>
    <t>J676</t>
  </si>
  <si>
    <t>J643</t>
  </si>
  <si>
    <t>J357</t>
  </si>
  <si>
    <t>J570</t>
  </si>
  <si>
    <t>J440</t>
  </si>
  <si>
    <t>J536</t>
  </si>
  <si>
    <t>J660</t>
  </si>
  <si>
    <t>J349</t>
  </si>
  <si>
    <t>J203</t>
  </si>
  <si>
    <t>J459</t>
  </si>
  <si>
    <t>J227</t>
  </si>
  <si>
    <t>J227A</t>
  </si>
  <si>
    <t>J368</t>
  </si>
  <si>
    <t>J368A</t>
  </si>
  <si>
    <t>J454</t>
  </si>
  <si>
    <t>J191</t>
  </si>
  <si>
    <t>J628</t>
  </si>
  <si>
    <t>J219A</t>
  </si>
  <si>
    <t>J219B</t>
  </si>
  <si>
    <t>J246</t>
  </si>
  <si>
    <t>J246A</t>
  </si>
  <si>
    <t>J246B</t>
  </si>
  <si>
    <t>J481</t>
  </si>
  <si>
    <t>J460</t>
  </si>
  <si>
    <t>J391</t>
  </si>
  <si>
    <t>J461</t>
  </si>
  <si>
    <t>J561</t>
  </si>
  <si>
    <t>J328</t>
  </si>
  <si>
    <t>J339</t>
  </si>
  <si>
    <t>J624</t>
  </si>
  <si>
    <t>J619</t>
  </si>
  <si>
    <t>BALANCE</t>
  </si>
  <si>
    <t>J269</t>
  </si>
  <si>
    <t>J316</t>
  </si>
  <si>
    <t>J299</t>
  </si>
  <si>
    <t>J362</t>
  </si>
  <si>
    <t>J733</t>
  </si>
  <si>
    <t>J717</t>
  </si>
  <si>
    <t>J527</t>
  </si>
  <si>
    <t>J494</t>
  </si>
  <si>
    <t>J450</t>
  </si>
  <si>
    <t>J566</t>
  </si>
  <si>
    <t>J738</t>
  </si>
  <si>
    <t>J757</t>
  </si>
  <si>
    <t>J754</t>
  </si>
  <si>
    <t>J684</t>
  </si>
  <si>
    <t>J593</t>
  </si>
  <si>
    <t>J640</t>
  </si>
  <si>
    <t>J689</t>
  </si>
  <si>
    <t>J465</t>
  </si>
  <si>
    <t>J616</t>
  </si>
  <si>
    <t>J574</t>
  </si>
  <si>
    <t>J559</t>
  </si>
  <si>
    <t>J599(A)</t>
  </si>
  <si>
    <t>J682</t>
  </si>
  <si>
    <t>J742</t>
  </si>
  <si>
    <t>J695</t>
  </si>
  <si>
    <t>J210</t>
  </si>
  <si>
    <t>J181</t>
  </si>
  <si>
    <t>J703</t>
  </si>
  <si>
    <t>B .T ROAD</t>
  </si>
  <si>
    <t>J690</t>
  </si>
  <si>
    <t>J143</t>
  </si>
  <si>
    <t>J310</t>
  </si>
  <si>
    <t>j626</t>
  </si>
  <si>
    <t>j574</t>
  </si>
  <si>
    <t>J751</t>
  </si>
  <si>
    <t>J659</t>
  </si>
  <si>
    <t>J307</t>
  </si>
  <si>
    <t>j610</t>
  </si>
  <si>
    <t>j450</t>
  </si>
  <si>
    <t>j616</t>
  </si>
  <si>
    <t>j552</t>
  </si>
  <si>
    <t>j433</t>
  </si>
  <si>
    <t>J698</t>
  </si>
  <si>
    <t xml:space="preserve">ATTARASAND(JMR) BLOCK-MANGRAURA </t>
  </si>
  <si>
    <t>Dia of pipe(MM)</t>
  </si>
  <si>
    <t>Depth(M)</t>
  </si>
  <si>
    <t>REMARK</t>
  </si>
  <si>
    <t>J363</t>
  </si>
  <si>
    <t>J482</t>
  </si>
  <si>
    <t>J320</t>
  </si>
  <si>
    <t>J160</t>
  </si>
  <si>
    <t>J291</t>
  </si>
  <si>
    <t>J160A</t>
  </si>
  <si>
    <t>J485</t>
  </si>
  <si>
    <t>J621</t>
  </si>
  <si>
    <t>J713</t>
  </si>
  <si>
    <t>J585</t>
  </si>
  <si>
    <t>J401</t>
  </si>
  <si>
    <t>J706</t>
  </si>
  <si>
    <t>J656</t>
  </si>
  <si>
    <t>J678</t>
  </si>
  <si>
    <t>J497</t>
  </si>
  <si>
    <t>J249</t>
  </si>
  <si>
    <t>J150</t>
  </si>
  <si>
    <t>J208</t>
  </si>
  <si>
    <t>J253</t>
  </si>
  <si>
    <t>J408</t>
  </si>
  <si>
    <t>J204</t>
  </si>
  <si>
    <t>J142</t>
  </si>
  <si>
    <t>J130</t>
  </si>
  <si>
    <t>J135</t>
  </si>
  <si>
    <t>J148</t>
  </si>
  <si>
    <t>J308</t>
  </si>
  <si>
    <t>J261</t>
  </si>
  <si>
    <t>J280</t>
  </si>
  <si>
    <t>J209</t>
  </si>
  <si>
    <t>J518</t>
  </si>
  <si>
    <t>J356</t>
  </si>
  <si>
    <t>J342</t>
  </si>
  <si>
    <t>J343</t>
  </si>
  <si>
    <t>J371</t>
  </si>
  <si>
    <t>J525</t>
  </si>
  <si>
    <t>J402</t>
  </si>
  <si>
    <t>J314</t>
  </si>
  <si>
    <t>J351</t>
  </si>
  <si>
    <t>J183</t>
  </si>
  <si>
    <t>J350A</t>
  </si>
  <si>
    <t>J350B</t>
  </si>
  <si>
    <t>J350C</t>
  </si>
  <si>
    <t>J350</t>
  </si>
  <si>
    <t>J162</t>
  </si>
  <si>
    <t>J175</t>
  </si>
  <si>
    <t>J105</t>
  </si>
  <si>
    <t>J120</t>
  </si>
  <si>
    <t>J156</t>
  </si>
  <si>
    <t>J163</t>
  </si>
  <si>
    <t>J94</t>
  </si>
  <si>
    <t>J125</t>
  </si>
  <si>
    <t>J103</t>
  </si>
  <si>
    <t>J531</t>
  </si>
  <si>
    <t>J226</t>
  </si>
  <si>
    <t>J198</t>
  </si>
  <si>
    <t>J231</t>
  </si>
  <si>
    <t>J275</t>
  </si>
  <si>
    <t>J315</t>
  </si>
  <si>
    <t>J230</t>
  </si>
  <si>
    <t>J248</t>
  </si>
  <si>
    <t>J319</t>
  </si>
  <si>
    <t>J190</t>
  </si>
  <si>
    <t>J523</t>
  </si>
  <si>
    <t>J728</t>
  </si>
  <si>
    <t>J446</t>
  </si>
  <si>
    <t>J679</t>
  </si>
  <si>
    <t>J199</t>
  </si>
  <si>
    <t>J470</t>
  </si>
  <si>
    <t>J245</t>
  </si>
  <si>
    <t>J347</t>
  </si>
  <si>
    <t>J441</t>
  </si>
  <si>
    <t>J281</t>
  </si>
  <si>
    <t>J500</t>
  </si>
  <si>
    <t>J333</t>
  </si>
  <si>
    <t>J133</t>
  </si>
  <si>
    <t>J260</t>
  </si>
  <si>
    <t>J290</t>
  </si>
  <si>
    <t>J415</t>
  </si>
  <si>
    <t>J233</t>
  </si>
  <si>
    <t>J116</t>
  </si>
  <si>
    <t>J436</t>
  </si>
  <si>
    <t>J627</t>
  </si>
  <si>
    <t>J617</t>
  </si>
  <si>
    <t>J445</t>
  </si>
  <si>
    <t>J268</t>
  </si>
  <si>
    <t>J601</t>
  </si>
  <si>
    <t>J449</t>
  </si>
  <si>
    <t>J477</t>
  </si>
  <si>
    <t>J569</t>
  </si>
  <si>
    <t>J413</t>
  </si>
  <si>
    <t>J533</t>
  </si>
  <si>
    <t>J296</t>
  </si>
  <si>
    <t>J438</t>
  </si>
  <si>
    <t>J422</t>
  </si>
  <si>
    <t>J646</t>
  </si>
  <si>
    <t>J713A</t>
  </si>
  <si>
    <t>J608</t>
  </si>
  <si>
    <t>J141</t>
  </si>
  <si>
    <t>J303</t>
  </si>
  <si>
    <t>J590</t>
  </si>
  <si>
    <t>J577</t>
  </si>
  <si>
    <t>J602</t>
  </si>
  <si>
    <t>J740</t>
  </si>
  <si>
    <t>J736</t>
  </si>
  <si>
    <t>J297</t>
  </si>
  <si>
    <t>J730</t>
  </si>
  <si>
    <t>J705</t>
  </si>
  <si>
    <t>350A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</si>
</sst>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b/>
      <sz val="12"/>
      <color theme="1"/>
      <name val="Calibri"/>
      <family val="2"/>
      <scheme val="minor"/>
    </font>
    <font>
      <sz val="12"/>
      <color theme="1"/>
      <name val="Calibri"/>
      <family val="2"/>
      <scheme val="minor"/>
    </font>
    <font>
      <b/>
      <sz val="14"/>
      <color rgb="FFFF0000"/>
      <name val="Cambria"/>
      <family val="1"/>
      <scheme val="major"/>
    </font>
    <font>
      <b/>
      <sz val="14"/>
      <color rgb="FFFF0000"/>
      <name val="Calibri"/>
      <family val="2"/>
      <scheme val="minor"/>
    </font>
    <font>
      <sz val="14"/>
      <color theme="1"/>
      <name val="Calibri"/>
      <family val="2"/>
      <scheme val="minor"/>
    </font>
    <font>
      <b/>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rgb="FFFFFF00"/>
        <bgColor indexed="64"/>
      </patternFill>
    </fill>
    <fill>
      <patternFill patternType="solid">
        <fgColor theme="6" tint="-0.249977111117893"/>
        <bgColor indexed="64"/>
      </patternFill>
    </fill>
    <fill>
      <patternFill patternType="solid">
        <fgColor theme="3" tint="0.79995117038483843"/>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s>
  <cellStyleXfs count="1">
    <xf numFmtId="0" fontId="0" fillId="0" borderId="0"/>
  </cellStyleXfs>
  <cellXfs count="67">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xf numFmtId="0" fontId="2"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4" fillId="0" borderId="5" xfId="0" applyFont="1" applyBorder="1" applyAlignment="1">
      <alignment vertical="center"/>
    </xf>
    <xf numFmtId="0" fontId="2" fillId="0" borderId="4" xfId="0" applyFont="1" applyBorder="1"/>
    <xf numFmtId="0" fontId="2" fillId="0" borderId="4" xfId="0" applyFont="1" applyBorder="1" applyAlignment="1">
      <alignment horizontal="center"/>
    </xf>
    <xf numFmtId="0" fontId="4" fillId="0" borderId="6" xfId="0" applyFont="1" applyBorder="1" applyAlignment="1">
      <alignment vertical="center"/>
    </xf>
    <xf numFmtId="0" fontId="0" fillId="0" borderId="4" xfId="0" applyBorder="1" applyAlignment="1">
      <alignment horizontal="center"/>
    </xf>
    <xf numFmtId="0" fontId="0" fillId="2" borderId="4" xfId="0" applyFill="1" applyBorder="1" applyAlignment="1">
      <alignment horizontal="center"/>
    </xf>
    <xf numFmtId="0" fontId="5" fillId="0" borderId="4" xfId="0" applyFont="1" applyBorder="1" applyAlignment="1">
      <alignment horizontal="center" vertical="center"/>
    </xf>
    <xf numFmtId="0" fontId="0" fillId="0" borderId="4" xfId="0" applyBorder="1"/>
    <xf numFmtId="0" fontId="0" fillId="0" borderId="0" xfId="0" applyAlignment="1">
      <alignment horizontal="center"/>
    </xf>
    <xf numFmtId="0" fontId="0" fillId="0" borderId="4" xfId="0" applyBorder="1" applyAlignment="1">
      <alignment horizontal="center" vertical="center"/>
    </xf>
    <xf numFmtId="0" fontId="0" fillId="0" borderId="3" xfId="0" applyBorder="1"/>
    <xf numFmtId="0" fontId="6" fillId="3" borderId="4" xfId="0" applyFont="1" applyFill="1" applyBorder="1" applyAlignment="1">
      <alignment horizontal="center" vertical="center"/>
    </xf>
    <xf numFmtId="0" fontId="7" fillId="0" borderId="4" xfId="0" applyFont="1" applyBorder="1" applyAlignment="1">
      <alignment horizontal="center" vertical="center"/>
    </xf>
    <xf numFmtId="0" fontId="0" fillId="0" borderId="6" xfId="0" applyBorder="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0" xfId="0" applyAlignment="1">
      <alignment horizontal="center" vertical="center"/>
    </xf>
    <xf numFmtId="0" fontId="4"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8" fillId="0" borderId="4" xfId="0" applyFont="1" applyBorder="1" applyAlignment="1">
      <alignment horizontal="center"/>
    </xf>
    <xf numFmtId="0" fontId="5" fillId="0" borderId="4" xfId="0" applyFont="1" applyBorder="1" applyAlignment="1">
      <alignment horizontal="center"/>
    </xf>
    <xf numFmtId="0" fontId="9" fillId="4" borderId="8" xfId="0" applyFont="1" applyFill="1" applyBorder="1" applyAlignment="1">
      <alignment horizontal="center" vertical="center"/>
    </xf>
    <xf numFmtId="0" fontId="2" fillId="0" borderId="4" xfId="0" applyFont="1" applyBorder="1"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 xfId="0"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1" xfId="0" applyBorder="1" applyAlignment="1">
      <alignment horizontal="center" vertical="center"/>
    </xf>
    <xf numFmtId="0" fontId="0" fillId="0" borderId="12"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4" xfId="0" applyBorder="1" applyAlignment="1">
      <alignment horizontal="center"/>
    </xf>
    <xf numFmtId="0" fontId="7" fillId="0" borderId="4"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 xfId="0" applyBorder="1" applyAlignment="1">
      <alignment horizontal="center"/>
    </xf>
    <xf numFmtId="0" fontId="0" fillId="0" borderId="2" xfId="0" applyBorder="1"/>
    <xf numFmtId="0" fontId="6" fillId="5" borderId="4" xfId="0" applyFont="1" applyFill="1" applyBorder="1" applyAlignment="1">
      <alignment horizontal="center" vertical="center"/>
    </xf>
    <xf numFmtId="0" fontId="0" fillId="0" borderId="0" xfId="0"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6" xfId="0" applyBorder="1" applyAlignment="1">
      <alignment horizontal="center"/>
    </xf>
    <xf numFmtId="164" fontId="0" fillId="0" borderId="4" xfId="0" applyNumberFormat="1" applyBorder="1" applyAlignment="1">
      <alignment horizontal="center" vertical="center"/>
    </xf>
    <xf numFmtId="0" fontId="0" fillId="0" borderId="9" xfId="0" applyBorder="1" applyAlignment="1">
      <alignment horizontal="center"/>
    </xf>
    <xf numFmtId="0" fontId="0" fillId="0" borderId="18" xfId="0" applyBorder="1" applyAlignment="1">
      <alignment horizontal="center"/>
    </xf>
    <xf numFmtId="0" fontId="0" fillId="0" borderId="10" xfId="0" applyBorder="1" applyAlignment="1">
      <alignment horizontal="center"/>
    </xf>
    <xf numFmtId="0" fontId="6" fillId="6" borderId="4"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63" Type="http://schemas.openxmlformats.org/officeDocument/2006/relationships/externalLink" Target="externalLinks/externalLink58.xml"/><Relationship Id="rId84" Type="http://schemas.openxmlformats.org/officeDocument/2006/relationships/externalLink" Target="externalLinks/externalLink79.xml"/><Relationship Id="rId138" Type="http://schemas.openxmlformats.org/officeDocument/2006/relationships/externalLink" Target="externalLinks/externalLink133.xml"/><Relationship Id="rId159" Type="http://schemas.openxmlformats.org/officeDocument/2006/relationships/externalLink" Target="externalLinks/externalLink154.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53" Type="http://schemas.openxmlformats.org/officeDocument/2006/relationships/externalLink" Target="externalLinks/externalLink48.xml"/><Relationship Id="rId74" Type="http://schemas.openxmlformats.org/officeDocument/2006/relationships/externalLink" Target="externalLinks/externalLink69.xml"/><Relationship Id="rId128" Type="http://schemas.openxmlformats.org/officeDocument/2006/relationships/externalLink" Target="externalLinks/externalLink123.xml"/><Relationship Id="rId149" Type="http://schemas.openxmlformats.org/officeDocument/2006/relationships/externalLink" Target="externalLinks/externalLink144.xml"/><Relationship Id="rId5" Type="http://schemas.openxmlformats.org/officeDocument/2006/relationships/worksheet" Target="worksheets/sheet5.xml"/><Relationship Id="rId95" Type="http://schemas.openxmlformats.org/officeDocument/2006/relationships/externalLink" Target="externalLinks/externalLink90.xml"/><Relationship Id="rId160" Type="http://schemas.openxmlformats.org/officeDocument/2006/relationships/theme" Target="theme/theme1.xml"/><Relationship Id="rId22" Type="http://schemas.openxmlformats.org/officeDocument/2006/relationships/externalLink" Target="externalLinks/externalLink17.xml"/><Relationship Id="rId43" Type="http://schemas.openxmlformats.org/officeDocument/2006/relationships/externalLink" Target="externalLinks/externalLink38.xml"/><Relationship Id="rId64" Type="http://schemas.openxmlformats.org/officeDocument/2006/relationships/externalLink" Target="externalLinks/externalLink59.xml"/><Relationship Id="rId118" Type="http://schemas.openxmlformats.org/officeDocument/2006/relationships/externalLink" Target="externalLinks/externalLink113.xml"/><Relationship Id="rId139" Type="http://schemas.openxmlformats.org/officeDocument/2006/relationships/externalLink" Target="externalLinks/externalLink134.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54" Type="http://schemas.openxmlformats.org/officeDocument/2006/relationships/externalLink" Target="externalLinks/externalLink49.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40" Type="http://schemas.openxmlformats.org/officeDocument/2006/relationships/externalLink" Target="externalLinks/externalLink135.xml"/><Relationship Id="rId145" Type="http://schemas.openxmlformats.org/officeDocument/2006/relationships/externalLink" Target="externalLinks/externalLink140.xml"/><Relationship Id="rId16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51" Type="http://schemas.openxmlformats.org/officeDocument/2006/relationships/externalLink" Target="externalLinks/externalLink146.xml"/><Relationship Id="rId156" Type="http://schemas.openxmlformats.org/officeDocument/2006/relationships/externalLink" Target="externalLinks/externalLink151.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externalLink" Target="externalLinks/externalLink152.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externalLink" Target="externalLinks/externalLink153.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53" Type="http://schemas.openxmlformats.org/officeDocument/2006/relationships/externalLink" Target="externalLinks/externalLink148.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4" Type="http://schemas.openxmlformats.org/officeDocument/2006/relationships/worksheet" Target="worksheets/sheet4.xml"/><Relationship Id="rId9" Type="http://schemas.openxmlformats.org/officeDocument/2006/relationships/externalLink" Target="externalLinks/externalLink4.xml"/><Relationship Id="rId26" Type="http://schemas.openxmlformats.org/officeDocument/2006/relationships/externalLink" Target="externalLinks/externalLink21.xml"/><Relationship Id="rId47" Type="http://schemas.openxmlformats.org/officeDocument/2006/relationships/externalLink" Target="externalLinks/externalLink42.xml"/><Relationship Id="rId68" Type="http://schemas.openxmlformats.org/officeDocument/2006/relationships/externalLink" Target="externalLinks/externalLink63.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54" Type="http://schemas.openxmlformats.org/officeDocument/2006/relationships/externalLink" Target="externalLinks/externalLink149.xml"/><Relationship Id="rId16" Type="http://schemas.openxmlformats.org/officeDocument/2006/relationships/externalLink" Target="externalLinks/externalLink11.xml"/><Relationship Id="rId37" Type="http://schemas.openxmlformats.org/officeDocument/2006/relationships/externalLink" Target="externalLinks/externalLink32.xml"/><Relationship Id="rId58" Type="http://schemas.openxmlformats.org/officeDocument/2006/relationships/externalLink" Target="externalLinks/externalLink53.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44" Type="http://schemas.openxmlformats.org/officeDocument/2006/relationships/externalLink" Target="externalLinks/externalLink139.xml"/><Relationship Id="rId90" Type="http://schemas.openxmlformats.org/officeDocument/2006/relationships/externalLink" Target="externalLinks/externalLink85.xml"/><Relationship Id="rId27" Type="http://schemas.openxmlformats.org/officeDocument/2006/relationships/externalLink" Target="externalLinks/externalLink22.xml"/><Relationship Id="rId48" Type="http://schemas.openxmlformats.org/officeDocument/2006/relationships/externalLink" Target="externalLinks/externalLink43.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34" Type="http://schemas.openxmlformats.org/officeDocument/2006/relationships/externalLink" Target="externalLinks/externalLink129.xml"/><Relationship Id="rId80" Type="http://schemas.openxmlformats.org/officeDocument/2006/relationships/externalLink" Target="externalLinks/externalLink75.xml"/><Relationship Id="rId155" Type="http://schemas.openxmlformats.org/officeDocument/2006/relationships/externalLink" Target="externalLinks/externalLink15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Users\P%20M%20P%20PROJECTS\Downloads\Hydro%20test%20repor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AKRA"/>
      <sheetName val="ATTARASAND-PR"/>
      <sheetName val="ATTARSAND -AGS"/>
      <sheetName val="ATTARSAND-KHAYATHI"/>
      <sheetName val="GEHRAULI"/>
      <sheetName val="ATTARSAND-AGS"/>
      <sheetName val="sekhpur adharganj"/>
      <sheetName val="SARAI JAMMUVARI"/>
      <sheetName val="MANDHA BHOJI"/>
      <sheetName val="attarsand pr"/>
      <sheetName val="PUREBHIKA AND RAIGARH"/>
      <sheetName val="attarasand khayathi "/>
      <sheetName val="MALAAK"/>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8">
          <cell r="R68">
            <v>3115</v>
          </cell>
          <cell r="S68">
            <v>2768.2</v>
          </cell>
          <cell r="T68">
            <v>2223.3000000000002</v>
          </cell>
          <cell r="U68">
            <v>3011.5</v>
          </cell>
          <cell r="V68">
            <v>740</v>
          </cell>
        </row>
      </sheetData>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45"/>
  <sheetViews>
    <sheetView topLeftCell="A4" workbookViewId="0">
      <selection activeCell="H4" sqref="H4:H120"/>
    </sheetView>
  </sheetViews>
  <sheetFormatPr defaultColWidth="9" defaultRowHeight="15" x14ac:dyDescent="0.25"/>
  <cols>
    <col min="3" max="3" width="13.7109375" customWidth="1"/>
    <col min="4" max="4" width="12.140625" customWidth="1"/>
    <col min="5" max="5" width="16" customWidth="1"/>
    <col min="6" max="6" width="10.42578125" customWidth="1"/>
    <col min="7" max="7" width="20.28515625" customWidth="1"/>
    <col min="8" max="8" width="19.5703125" customWidth="1"/>
    <col min="9" max="9" width="12" customWidth="1"/>
    <col min="10" max="10" width="8.28515625" customWidth="1"/>
  </cols>
  <sheetData>
    <row r="2" spans="2:12" ht="18.75" x14ac:dyDescent="0.3">
      <c r="B2" s="35" t="s">
        <v>472</v>
      </c>
      <c r="C2" s="35"/>
      <c r="D2" s="35"/>
      <c r="E2" s="35"/>
      <c r="F2" s="35"/>
      <c r="G2" s="35"/>
      <c r="H2" s="35"/>
      <c r="I2" s="35"/>
      <c r="J2" s="35"/>
      <c r="K2" s="35"/>
      <c r="L2" s="35"/>
    </row>
    <row r="3" spans="2:12" ht="63" x14ac:dyDescent="0.25">
      <c r="B3" s="4" t="s">
        <v>1</v>
      </c>
      <c r="C3" s="4" t="s">
        <v>2</v>
      </c>
      <c r="D3" s="4" t="s">
        <v>3</v>
      </c>
      <c r="E3" s="4" t="s">
        <v>4</v>
      </c>
      <c r="F3" s="5" t="s">
        <v>5</v>
      </c>
      <c r="G3" s="4" t="s">
        <v>473</v>
      </c>
      <c r="H3" s="65" t="s">
        <v>7</v>
      </c>
      <c r="I3" s="9" t="s">
        <v>8</v>
      </c>
      <c r="J3" s="9" t="s">
        <v>474</v>
      </c>
      <c r="K3" s="9" t="s">
        <v>475</v>
      </c>
      <c r="L3" s="66"/>
    </row>
    <row r="4" spans="2:12" x14ac:dyDescent="0.25">
      <c r="B4" s="14">
        <v>1</v>
      </c>
      <c r="C4" s="14" t="s">
        <v>476</v>
      </c>
      <c r="D4" s="14" t="s">
        <v>477</v>
      </c>
      <c r="E4" s="14" t="s">
        <v>179</v>
      </c>
      <c r="F4" s="14">
        <v>0.36</v>
      </c>
      <c r="G4" s="14">
        <v>63</v>
      </c>
      <c r="H4" s="14">
        <v>3</v>
      </c>
      <c r="I4" s="14">
        <f>+H4</f>
        <v>3</v>
      </c>
      <c r="J4" s="17"/>
      <c r="K4" s="17"/>
      <c r="L4" s="17"/>
    </row>
    <row r="5" spans="2:12" x14ac:dyDescent="0.25">
      <c r="B5" s="14">
        <f>1+B4</f>
        <v>2</v>
      </c>
      <c r="C5" s="14" t="s">
        <v>476</v>
      </c>
      <c r="D5" s="14" t="s">
        <v>477</v>
      </c>
      <c r="E5" s="14"/>
      <c r="F5" s="14"/>
      <c r="G5" s="14">
        <v>63</v>
      </c>
      <c r="H5" s="14">
        <v>20.6</v>
      </c>
      <c r="I5" s="14">
        <f>+I4+H5</f>
        <v>23.6</v>
      </c>
      <c r="J5" s="17"/>
      <c r="K5" s="17"/>
      <c r="L5" s="17"/>
    </row>
    <row r="6" spans="2:12" x14ac:dyDescent="0.25">
      <c r="B6" s="14">
        <f t="shared" ref="B6:B69" si="0">1+B5</f>
        <v>3</v>
      </c>
      <c r="C6" s="14" t="s">
        <v>478</v>
      </c>
      <c r="D6" s="14" t="s">
        <v>479</v>
      </c>
      <c r="E6" s="14"/>
      <c r="F6" s="14"/>
      <c r="G6" s="14">
        <v>63</v>
      </c>
      <c r="H6" s="14">
        <v>61.8</v>
      </c>
      <c r="I6" s="14">
        <f t="shared" ref="I6:I69" si="1">+I5+H6</f>
        <v>85.4</v>
      </c>
      <c r="J6" s="17"/>
      <c r="K6" s="17"/>
      <c r="L6" s="17"/>
    </row>
    <row r="7" spans="2:12" x14ac:dyDescent="0.25">
      <c r="B7" s="14">
        <f t="shared" si="0"/>
        <v>4</v>
      </c>
      <c r="C7" s="14" t="s">
        <v>479</v>
      </c>
      <c r="D7" s="14" t="s">
        <v>480</v>
      </c>
      <c r="E7" s="14"/>
      <c r="F7" s="14"/>
      <c r="G7" s="14">
        <v>63</v>
      </c>
      <c r="H7" s="14">
        <v>33.4</v>
      </c>
      <c r="I7" s="14">
        <f t="shared" si="1"/>
        <v>118.80000000000001</v>
      </c>
      <c r="J7" s="17"/>
      <c r="K7" s="17"/>
      <c r="L7" s="17"/>
    </row>
    <row r="8" spans="2:12" x14ac:dyDescent="0.25">
      <c r="B8" s="14">
        <f t="shared" si="0"/>
        <v>5</v>
      </c>
      <c r="C8" s="14" t="s">
        <v>479</v>
      </c>
      <c r="D8" s="14" t="s">
        <v>481</v>
      </c>
      <c r="E8" s="14"/>
      <c r="F8" s="14"/>
      <c r="G8" s="14">
        <v>63</v>
      </c>
      <c r="H8" s="14">
        <v>29</v>
      </c>
      <c r="I8" s="14">
        <f t="shared" si="1"/>
        <v>147.80000000000001</v>
      </c>
      <c r="J8" s="17"/>
      <c r="K8" s="17"/>
      <c r="L8" s="17"/>
    </row>
    <row r="9" spans="2:12" x14ac:dyDescent="0.25">
      <c r="B9" s="14">
        <f t="shared" si="0"/>
        <v>6</v>
      </c>
      <c r="C9" s="14" t="s">
        <v>482</v>
      </c>
      <c r="D9" s="14" t="s">
        <v>483</v>
      </c>
      <c r="E9" s="14" t="s">
        <v>179</v>
      </c>
      <c r="F9" s="14">
        <v>0.36</v>
      </c>
      <c r="G9" s="14">
        <v>63</v>
      </c>
      <c r="H9" s="14">
        <v>37</v>
      </c>
      <c r="I9" s="14">
        <f t="shared" si="1"/>
        <v>184.8</v>
      </c>
      <c r="J9" s="17"/>
      <c r="K9" s="17"/>
      <c r="L9" s="17"/>
    </row>
    <row r="10" spans="2:12" x14ac:dyDescent="0.25">
      <c r="B10" s="14">
        <f t="shared" si="0"/>
        <v>7</v>
      </c>
      <c r="C10" s="14" t="s">
        <v>484</v>
      </c>
      <c r="D10" s="14" t="s">
        <v>485</v>
      </c>
      <c r="E10" s="14" t="s">
        <v>179</v>
      </c>
      <c r="F10" s="14">
        <v>0.36</v>
      </c>
      <c r="G10" s="14">
        <v>63</v>
      </c>
      <c r="H10" s="14">
        <v>38.5</v>
      </c>
      <c r="I10" s="14">
        <f t="shared" si="1"/>
        <v>223.3</v>
      </c>
      <c r="J10" s="17"/>
      <c r="K10" s="17"/>
      <c r="L10" s="17"/>
    </row>
    <row r="11" spans="2:12" x14ac:dyDescent="0.25">
      <c r="B11" s="14">
        <f t="shared" si="0"/>
        <v>8</v>
      </c>
      <c r="C11" s="14" t="s">
        <v>486</v>
      </c>
      <c r="D11" s="14" t="s">
        <v>487</v>
      </c>
      <c r="E11" s="14"/>
      <c r="F11" s="14"/>
      <c r="G11" s="14">
        <v>63</v>
      </c>
      <c r="H11" s="14">
        <v>31.5</v>
      </c>
      <c r="I11" s="14">
        <f t="shared" si="1"/>
        <v>254.8</v>
      </c>
      <c r="J11" s="17"/>
      <c r="K11" s="17"/>
      <c r="L11" s="17"/>
    </row>
    <row r="12" spans="2:12" x14ac:dyDescent="0.25">
      <c r="B12" s="14">
        <f t="shared" si="0"/>
        <v>9</v>
      </c>
      <c r="C12" s="14" t="s">
        <v>487</v>
      </c>
      <c r="D12" s="14" t="s">
        <v>488</v>
      </c>
      <c r="E12" s="14"/>
      <c r="F12" s="14"/>
      <c r="G12" s="14">
        <v>63</v>
      </c>
      <c r="H12" s="14">
        <v>27</v>
      </c>
      <c r="I12" s="14">
        <f t="shared" si="1"/>
        <v>281.8</v>
      </c>
      <c r="J12" s="17"/>
      <c r="K12" s="17"/>
      <c r="L12" s="17"/>
    </row>
    <row r="13" spans="2:12" x14ac:dyDescent="0.25">
      <c r="B13" s="14">
        <f t="shared" si="0"/>
        <v>10</v>
      </c>
      <c r="C13" s="14" t="s">
        <v>489</v>
      </c>
      <c r="D13" s="14" t="s">
        <v>487</v>
      </c>
      <c r="E13" s="14"/>
      <c r="F13" s="14"/>
      <c r="G13" s="14">
        <v>63</v>
      </c>
      <c r="H13" s="14">
        <v>108.3</v>
      </c>
      <c r="I13" s="14">
        <f t="shared" si="1"/>
        <v>390.1</v>
      </c>
      <c r="J13" s="17"/>
      <c r="K13" s="17"/>
      <c r="L13" s="17"/>
    </row>
    <row r="14" spans="2:12" x14ac:dyDescent="0.25">
      <c r="B14" s="14">
        <f t="shared" si="0"/>
        <v>11</v>
      </c>
      <c r="C14" s="14" t="s">
        <v>490</v>
      </c>
      <c r="D14" s="14" t="s">
        <v>491</v>
      </c>
      <c r="E14" s="14"/>
      <c r="F14" s="14"/>
      <c r="G14" s="14">
        <v>63</v>
      </c>
      <c r="H14" s="14">
        <v>25.6</v>
      </c>
      <c r="I14" s="14">
        <f t="shared" si="1"/>
        <v>415.70000000000005</v>
      </c>
      <c r="J14" s="17"/>
      <c r="K14" s="17"/>
      <c r="L14" s="17"/>
    </row>
    <row r="15" spans="2:12" x14ac:dyDescent="0.25">
      <c r="B15" s="14">
        <f t="shared" si="0"/>
        <v>12</v>
      </c>
      <c r="C15" s="14" t="s">
        <v>492</v>
      </c>
      <c r="D15" s="14" t="s">
        <v>493</v>
      </c>
      <c r="E15" s="14"/>
      <c r="F15" s="14"/>
      <c r="G15" s="14">
        <v>63</v>
      </c>
      <c r="H15" s="14">
        <v>52.7</v>
      </c>
      <c r="I15" s="14">
        <f t="shared" si="1"/>
        <v>468.40000000000003</v>
      </c>
      <c r="J15" s="17"/>
      <c r="K15" s="17"/>
      <c r="L15" s="17"/>
    </row>
    <row r="16" spans="2:12" x14ac:dyDescent="0.25">
      <c r="B16" s="14">
        <f t="shared" si="0"/>
        <v>13</v>
      </c>
      <c r="C16" s="14" t="s">
        <v>494</v>
      </c>
      <c r="D16" s="14" t="s">
        <v>495</v>
      </c>
      <c r="E16" s="14"/>
      <c r="F16" s="14"/>
      <c r="G16" s="14">
        <v>63</v>
      </c>
      <c r="H16" s="14">
        <v>38</v>
      </c>
      <c r="I16" s="14">
        <f t="shared" si="1"/>
        <v>506.40000000000003</v>
      </c>
      <c r="J16" s="17"/>
      <c r="K16" s="17"/>
      <c r="L16" s="17"/>
    </row>
    <row r="17" spans="2:12" x14ac:dyDescent="0.25">
      <c r="B17" s="14">
        <f t="shared" si="0"/>
        <v>14</v>
      </c>
      <c r="C17" s="14" t="s">
        <v>494</v>
      </c>
      <c r="D17" s="14" t="s">
        <v>496</v>
      </c>
      <c r="E17" s="14"/>
      <c r="F17" s="14"/>
      <c r="G17" s="14">
        <v>63</v>
      </c>
      <c r="H17" s="14">
        <v>46</v>
      </c>
      <c r="I17" s="14">
        <f t="shared" si="1"/>
        <v>552.40000000000009</v>
      </c>
      <c r="J17" s="17"/>
      <c r="K17" s="17"/>
      <c r="L17" s="17"/>
    </row>
    <row r="18" spans="2:12" x14ac:dyDescent="0.25">
      <c r="B18" s="14">
        <f t="shared" si="0"/>
        <v>15</v>
      </c>
      <c r="C18" s="14" t="s">
        <v>497</v>
      </c>
      <c r="D18" s="14" t="s">
        <v>498</v>
      </c>
      <c r="E18" s="14"/>
      <c r="F18" s="14"/>
      <c r="G18" s="14">
        <v>63</v>
      </c>
      <c r="H18" s="14">
        <v>57.6</v>
      </c>
      <c r="I18" s="14">
        <f t="shared" si="1"/>
        <v>610.00000000000011</v>
      </c>
      <c r="J18" s="17"/>
      <c r="K18" s="17"/>
      <c r="L18" s="17"/>
    </row>
    <row r="19" spans="2:12" x14ac:dyDescent="0.25">
      <c r="B19" s="14">
        <f t="shared" si="0"/>
        <v>16</v>
      </c>
      <c r="C19" s="14" t="s">
        <v>499</v>
      </c>
      <c r="D19" s="14" t="s">
        <v>161</v>
      </c>
      <c r="E19" s="14"/>
      <c r="F19" s="14"/>
      <c r="G19" s="14">
        <v>63</v>
      </c>
      <c r="H19" s="14">
        <v>195</v>
      </c>
      <c r="I19" s="14">
        <f t="shared" si="1"/>
        <v>805.00000000000011</v>
      </c>
      <c r="J19" s="17"/>
      <c r="K19" s="17"/>
      <c r="L19" s="17"/>
    </row>
    <row r="20" spans="2:12" x14ac:dyDescent="0.25">
      <c r="B20" s="14">
        <f t="shared" si="0"/>
        <v>17</v>
      </c>
      <c r="C20" s="14" t="s">
        <v>500</v>
      </c>
      <c r="D20" s="14" t="s">
        <v>501</v>
      </c>
      <c r="E20" s="14"/>
      <c r="F20" s="14"/>
      <c r="G20" s="14">
        <v>63</v>
      </c>
      <c r="H20" s="14">
        <v>108.7</v>
      </c>
      <c r="I20" s="14">
        <f t="shared" si="1"/>
        <v>913.70000000000016</v>
      </c>
      <c r="J20" s="17"/>
      <c r="K20" s="17"/>
      <c r="L20" s="17"/>
    </row>
    <row r="21" spans="2:12" x14ac:dyDescent="0.25">
      <c r="B21" s="14">
        <f t="shared" si="0"/>
        <v>18</v>
      </c>
      <c r="C21" s="14" t="s">
        <v>501</v>
      </c>
      <c r="D21" s="14" t="s">
        <v>502</v>
      </c>
      <c r="E21" s="14"/>
      <c r="F21" s="14"/>
      <c r="G21" s="14">
        <v>63</v>
      </c>
      <c r="H21" s="14">
        <v>122</v>
      </c>
      <c r="I21" s="14">
        <f t="shared" si="1"/>
        <v>1035.7000000000003</v>
      </c>
      <c r="J21" s="17"/>
      <c r="K21" s="17"/>
      <c r="L21" s="17"/>
    </row>
    <row r="22" spans="2:12" x14ac:dyDescent="0.25">
      <c r="B22" s="14">
        <f t="shared" si="0"/>
        <v>19</v>
      </c>
      <c r="C22" s="14" t="s">
        <v>501</v>
      </c>
      <c r="D22" s="14" t="s">
        <v>503</v>
      </c>
      <c r="E22" s="14"/>
      <c r="F22" s="14"/>
      <c r="G22" s="14">
        <v>63</v>
      </c>
      <c r="H22" s="14">
        <v>97</v>
      </c>
      <c r="I22" s="14">
        <f t="shared" si="1"/>
        <v>1132.7000000000003</v>
      </c>
      <c r="J22" s="17"/>
      <c r="K22" s="17"/>
      <c r="L22" s="17"/>
    </row>
    <row r="23" spans="2:12" x14ac:dyDescent="0.25">
      <c r="B23" s="14">
        <f t="shared" si="0"/>
        <v>20</v>
      </c>
      <c r="C23" s="14" t="s">
        <v>504</v>
      </c>
      <c r="D23" s="14" t="s">
        <v>505</v>
      </c>
      <c r="E23" s="14"/>
      <c r="F23" s="14"/>
      <c r="G23" s="14">
        <v>63</v>
      </c>
      <c r="H23" s="14">
        <v>22</v>
      </c>
      <c r="I23" s="14">
        <f t="shared" si="1"/>
        <v>1154.7000000000003</v>
      </c>
      <c r="J23" s="17"/>
      <c r="K23" s="17"/>
      <c r="L23" s="17"/>
    </row>
    <row r="24" spans="2:12" x14ac:dyDescent="0.25">
      <c r="B24" s="14">
        <f t="shared" si="0"/>
        <v>21</v>
      </c>
      <c r="C24" s="14" t="s">
        <v>504</v>
      </c>
      <c r="D24" s="14" t="s">
        <v>505</v>
      </c>
      <c r="E24" s="14" t="s">
        <v>179</v>
      </c>
      <c r="F24" s="14">
        <v>0.36</v>
      </c>
      <c r="G24" s="14">
        <v>63</v>
      </c>
      <c r="H24" s="14">
        <v>65</v>
      </c>
      <c r="I24" s="14">
        <f t="shared" si="1"/>
        <v>1219.7000000000003</v>
      </c>
      <c r="J24" s="17"/>
      <c r="K24" s="17"/>
      <c r="L24" s="17"/>
    </row>
    <row r="25" spans="2:12" x14ac:dyDescent="0.25">
      <c r="B25" s="14">
        <f t="shared" si="0"/>
        <v>22</v>
      </c>
      <c r="C25" s="14" t="s">
        <v>504</v>
      </c>
      <c r="D25" s="14" t="s">
        <v>505</v>
      </c>
      <c r="E25" s="14"/>
      <c r="F25" s="14"/>
      <c r="G25" s="14">
        <v>63</v>
      </c>
      <c r="H25" s="14">
        <v>51</v>
      </c>
      <c r="I25" s="14">
        <f t="shared" si="1"/>
        <v>1270.7000000000003</v>
      </c>
      <c r="J25" s="17"/>
      <c r="K25" s="17"/>
      <c r="L25" s="17"/>
    </row>
    <row r="26" spans="2:12" x14ac:dyDescent="0.25">
      <c r="B26" s="14">
        <f t="shared" si="0"/>
        <v>23</v>
      </c>
      <c r="C26" s="14" t="s">
        <v>505</v>
      </c>
      <c r="D26" s="14" t="s">
        <v>506</v>
      </c>
      <c r="E26" s="14" t="s">
        <v>145</v>
      </c>
      <c r="F26" s="14">
        <v>0.36</v>
      </c>
      <c r="G26" s="14">
        <v>63</v>
      </c>
      <c r="H26" s="14">
        <v>30</v>
      </c>
      <c r="I26" s="14">
        <f t="shared" si="1"/>
        <v>1300.7000000000003</v>
      </c>
      <c r="J26" s="17"/>
      <c r="K26" s="17"/>
      <c r="L26" s="17"/>
    </row>
    <row r="27" spans="2:12" x14ac:dyDescent="0.25">
      <c r="B27" s="14">
        <f t="shared" si="0"/>
        <v>24</v>
      </c>
      <c r="C27" s="14" t="s">
        <v>505</v>
      </c>
      <c r="D27" s="14" t="s">
        <v>506</v>
      </c>
      <c r="E27" s="14" t="s">
        <v>179</v>
      </c>
      <c r="F27" s="14">
        <v>0.36</v>
      </c>
      <c r="G27" s="14">
        <v>63</v>
      </c>
      <c r="H27" s="14">
        <v>20</v>
      </c>
      <c r="I27" s="14">
        <f t="shared" si="1"/>
        <v>1320.7000000000003</v>
      </c>
      <c r="J27" s="17"/>
      <c r="K27" s="17"/>
      <c r="L27" s="17"/>
    </row>
    <row r="28" spans="2:12" x14ac:dyDescent="0.25">
      <c r="B28" s="14">
        <f t="shared" si="0"/>
        <v>25</v>
      </c>
      <c r="C28" s="14" t="s">
        <v>505</v>
      </c>
      <c r="D28" s="14" t="s">
        <v>506</v>
      </c>
      <c r="E28" s="14"/>
      <c r="F28" s="14"/>
      <c r="G28" s="14">
        <v>63</v>
      </c>
      <c r="H28" s="14">
        <v>3</v>
      </c>
      <c r="I28" s="14">
        <f t="shared" si="1"/>
        <v>1323.7000000000003</v>
      </c>
      <c r="J28" s="17"/>
      <c r="K28" s="17"/>
      <c r="L28" s="17"/>
    </row>
    <row r="29" spans="2:12" x14ac:dyDescent="0.25">
      <c r="B29" s="14">
        <f t="shared" si="0"/>
        <v>26</v>
      </c>
      <c r="C29" s="14" t="s">
        <v>506</v>
      </c>
      <c r="D29" s="14" t="s">
        <v>507</v>
      </c>
      <c r="E29" s="14"/>
      <c r="F29" s="14"/>
      <c r="G29" s="14">
        <v>63</v>
      </c>
      <c r="H29" s="14">
        <v>20.6</v>
      </c>
      <c r="I29" s="14">
        <f t="shared" si="1"/>
        <v>1344.3000000000002</v>
      </c>
      <c r="J29" s="17"/>
      <c r="K29" s="17"/>
      <c r="L29" s="17"/>
    </row>
    <row r="30" spans="2:12" x14ac:dyDescent="0.25">
      <c r="B30" s="14">
        <f t="shared" si="0"/>
        <v>27</v>
      </c>
      <c r="C30" s="14" t="s">
        <v>506</v>
      </c>
      <c r="D30" s="14" t="s">
        <v>508</v>
      </c>
      <c r="E30" s="14"/>
      <c r="F30" s="14"/>
      <c r="G30" s="14">
        <v>63</v>
      </c>
      <c r="H30" s="14">
        <v>44.4</v>
      </c>
      <c r="I30" s="14">
        <f t="shared" si="1"/>
        <v>1388.7000000000003</v>
      </c>
      <c r="J30" s="17"/>
      <c r="K30" s="17"/>
      <c r="L30" s="17"/>
    </row>
    <row r="31" spans="2:12" x14ac:dyDescent="0.25">
      <c r="B31" s="14">
        <f t="shared" si="0"/>
        <v>28</v>
      </c>
      <c r="C31" s="14" t="s">
        <v>508</v>
      </c>
      <c r="D31" s="14" t="s">
        <v>509</v>
      </c>
      <c r="E31" s="14"/>
      <c r="F31" s="14"/>
      <c r="G31" s="14">
        <v>63</v>
      </c>
      <c r="H31" s="14">
        <v>40</v>
      </c>
      <c r="I31" s="14">
        <f t="shared" si="1"/>
        <v>1428.7000000000003</v>
      </c>
      <c r="J31" s="17"/>
      <c r="K31" s="17"/>
      <c r="L31" s="17"/>
    </row>
    <row r="32" spans="2:12" x14ac:dyDescent="0.25">
      <c r="B32" s="14">
        <f t="shared" si="0"/>
        <v>29</v>
      </c>
      <c r="C32" s="14" t="s">
        <v>510</v>
      </c>
      <c r="D32" s="14" t="s">
        <v>511</v>
      </c>
      <c r="E32" s="14"/>
      <c r="F32" s="14"/>
      <c r="G32" s="14">
        <v>63</v>
      </c>
      <c r="H32" s="14">
        <v>67</v>
      </c>
      <c r="I32" s="14">
        <f t="shared" si="1"/>
        <v>1495.7000000000003</v>
      </c>
      <c r="J32" s="17"/>
      <c r="K32" s="17"/>
      <c r="L32" s="17"/>
    </row>
    <row r="33" spans="2:12" x14ac:dyDescent="0.25">
      <c r="B33" s="14">
        <f t="shared" si="0"/>
        <v>30</v>
      </c>
      <c r="C33" s="14" t="s">
        <v>511</v>
      </c>
      <c r="D33" s="14" t="s">
        <v>512</v>
      </c>
      <c r="E33" s="14"/>
      <c r="F33" s="14"/>
      <c r="G33" s="14">
        <v>63</v>
      </c>
      <c r="H33" s="14">
        <v>36.799999999999997</v>
      </c>
      <c r="I33" s="14">
        <f t="shared" si="1"/>
        <v>1532.5000000000002</v>
      </c>
      <c r="J33" s="17"/>
      <c r="K33" s="17"/>
      <c r="L33" s="17"/>
    </row>
    <row r="34" spans="2:12" x14ac:dyDescent="0.25">
      <c r="B34" s="14">
        <f t="shared" si="0"/>
        <v>31</v>
      </c>
      <c r="C34" s="14" t="s">
        <v>513</v>
      </c>
      <c r="D34" s="14" t="s">
        <v>514</v>
      </c>
      <c r="E34" s="14"/>
      <c r="F34" s="14"/>
      <c r="G34" s="14">
        <v>63</v>
      </c>
      <c r="H34" s="14">
        <v>107</v>
      </c>
      <c r="I34" s="14">
        <f t="shared" si="1"/>
        <v>1639.5000000000002</v>
      </c>
      <c r="J34" s="17"/>
      <c r="K34" s="17"/>
      <c r="L34" s="17"/>
    </row>
    <row r="35" spans="2:12" x14ac:dyDescent="0.25">
      <c r="B35" s="14">
        <f t="shared" si="0"/>
        <v>32</v>
      </c>
      <c r="C35" s="14" t="s">
        <v>515</v>
      </c>
      <c r="D35" s="14" t="s">
        <v>516</v>
      </c>
      <c r="E35" s="14"/>
      <c r="F35" s="14"/>
      <c r="G35" s="14">
        <v>63</v>
      </c>
      <c r="H35" s="14">
        <v>41</v>
      </c>
      <c r="I35" s="14">
        <f t="shared" si="1"/>
        <v>1680.5000000000002</v>
      </c>
      <c r="J35" s="17"/>
      <c r="K35" s="17"/>
      <c r="L35" s="17"/>
    </row>
    <row r="36" spans="2:12" x14ac:dyDescent="0.25">
      <c r="B36" s="14">
        <f t="shared" si="0"/>
        <v>33</v>
      </c>
      <c r="C36" s="14" t="s">
        <v>516</v>
      </c>
      <c r="D36" s="14" t="s">
        <v>517</v>
      </c>
      <c r="E36" s="14"/>
      <c r="F36" s="14"/>
      <c r="G36" s="14">
        <v>63</v>
      </c>
      <c r="H36" s="14">
        <v>59</v>
      </c>
      <c r="I36" s="14">
        <f t="shared" si="1"/>
        <v>1739.5000000000002</v>
      </c>
      <c r="J36" s="17"/>
      <c r="K36" s="17"/>
      <c r="L36" s="17"/>
    </row>
    <row r="37" spans="2:12" x14ac:dyDescent="0.25">
      <c r="B37" s="14">
        <f t="shared" si="0"/>
        <v>34</v>
      </c>
      <c r="C37" s="14" t="s">
        <v>516</v>
      </c>
      <c r="D37" s="14" t="s">
        <v>518</v>
      </c>
      <c r="E37" s="14"/>
      <c r="F37" s="14"/>
      <c r="G37" s="14">
        <v>63</v>
      </c>
      <c r="H37" s="14">
        <v>48</v>
      </c>
      <c r="I37" s="14">
        <f t="shared" si="1"/>
        <v>1787.5000000000002</v>
      </c>
      <c r="J37" s="17"/>
      <c r="K37" s="17"/>
      <c r="L37" s="17"/>
    </row>
    <row r="38" spans="2:12" x14ac:dyDescent="0.25">
      <c r="B38" s="14">
        <f t="shared" si="0"/>
        <v>35</v>
      </c>
      <c r="C38" s="14" t="s">
        <v>519</v>
      </c>
      <c r="D38" s="14" t="s">
        <v>217</v>
      </c>
      <c r="E38" s="14"/>
      <c r="F38" s="14"/>
      <c r="G38" s="14">
        <v>63</v>
      </c>
      <c r="H38" s="14">
        <v>187</v>
      </c>
      <c r="I38" s="14">
        <f t="shared" si="1"/>
        <v>1974.5000000000002</v>
      </c>
      <c r="J38" s="17"/>
      <c r="K38" s="17"/>
      <c r="L38" s="17"/>
    </row>
    <row r="39" spans="2:12" x14ac:dyDescent="0.25">
      <c r="B39" s="14">
        <f t="shared" si="0"/>
        <v>36</v>
      </c>
      <c r="C39" s="14" t="s">
        <v>520</v>
      </c>
      <c r="D39" s="14" t="s">
        <v>521</v>
      </c>
      <c r="E39" s="14" t="s">
        <v>179</v>
      </c>
      <c r="F39" s="14">
        <v>0.36</v>
      </c>
      <c r="G39" s="14">
        <v>63</v>
      </c>
      <c r="H39" s="14">
        <v>112</v>
      </c>
      <c r="I39" s="14">
        <f t="shared" si="1"/>
        <v>2086.5</v>
      </c>
      <c r="J39" s="17"/>
      <c r="K39" s="17"/>
      <c r="L39" s="17"/>
    </row>
    <row r="40" spans="2:12" x14ac:dyDescent="0.25">
      <c r="B40" s="14">
        <f t="shared" si="0"/>
        <v>37</v>
      </c>
      <c r="C40" s="14" t="s">
        <v>521</v>
      </c>
      <c r="D40" s="14" t="s">
        <v>522</v>
      </c>
      <c r="E40" s="14"/>
      <c r="F40" s="14"/>
      <c r="G40" s="14">
        <v>63</v>
      </c>
      <c r="H40" s="14">
        <v>50</v>
      </c>
      <c r="I40" s="14">
        <f t="shared" si="1"/>
        <v>2136.5</v>
      </c>
      <c r="J40" s="17"/>
      <c r="K40" s="17"/>
      <c r="L40" s="17"/>
    </row>
    <row r="41" spans="2:12" x14ac:dyDescent="0.25">
      <c r="B41" s="14">
        <f t="shared" si="0"/>
        <v>38</v>
      </c>
      <c r="C41" s="14" t="s">
        <v>521</v>
      </c>
      <c r="D41" s="14" t="s">
        <v>523</v>
      </c>
      <c r="E41" s="14"/>
      <c r="F41" s="14"/>
      <c r="G41" s="14">
        <v>63</v>
      </c>
      <c r="H41" s="14">
        <v>23.3</v>
      </c>
      <c r="I41" s="14">
        <f t="shared" si="1"/>
        <v>2159.8000000000002</v>
      </c>
      <c r="J41" s="17"/>
      <c r="K41" s="17"/>
      <c r="L41" s="17"/>
    </row>
    <row r="42" spans="2:12" x14ac:dyDescent="0.25">
      <c r="B42" s="14">
        <f t="shared" si="0"/>
        <v>39</v>
      </c>
      <c r="C42" s="14" t="s">
        <v>523</v>
      </c>
      <c r="D42" s="14" t="s">
        <v>524</v>
      </c>
      <c r="E42" s="14" t="s">
        <v>179</v>
      </c>
      <c r="F42" s="14">
        <v>0.36</v>
      </c>
      <c r="G42" s="14">
        <v>63</v>
      </c>
      <c r="H42" s="14">
        <v>70</v>
      </c>
      <c r="I42" s="14">
        <f t="shared" si="1"/>
        <v>2229.8000000000002</v>
      </c>
      <c r="J42" s="17"/>
      <c r="K42" s="17"/>
      <c r="L42" s="17"/>
    </row>
    <row r="43" spans="2:12" x14ac:dyDescent="0.25">
      <c r="B43" s="14">
        <f t="shared" si="0"/>
        <v>40</v>
      </c>
      <c r="C43" s="14" t="s">
        <v>524</v>
      </c>
      <c r="D43" s="14" t="s">
        <v>525</v>
      </c>
      <c r="E43" s="14"/>
      <c r="F43" s="14"/>
      <c r="G43" s="14">
        <v>63</v>
      </c>
      <c r="H43" s="14">
        <v>53</v>
      </c>
      <c r="I43" s="14">
        <f t="shared" si="1"/>
        <v>2282.8000000000002</v>
      </c>
      <c r="J43" s="17"/>
      <c r="K43" s="17"/>
      <c r="L43" s="17"/>
    </row>
    <row r="44" spans="2:12" x14ac:dyDescent="0.25">
      <c r="B44" s="14">
        <f t="shared" si="0"/>
        <v>41</v>
      </c>
      <c r="C44" s="14" t="s">
        <v>524</v>
      </c>
      <c r="D44" s="14" t="s">
        <v>526</v>
      </c>
      <c r="E44" s="14" t="s">
        <v>179</v>
      </c>
      <c r="F44" s="14">
        <v>0.36</v>
      </c>
      <c r="G44" s="14">
        <v>63</v>
      </c>
      <c r="H44" s="14">
        <v>33</v>
      </c>
      <c r="I44" s="14">
        <f t="shared" si="1"/>
        <v>2315.8000000000002</v>
      </c>
      <c r="J44" s="17"/>
      <c r="K44" s="17"/>
      <c r="L44" s="17"/>
    </row>
    <row r="45" spans="2:12" x14ac:dyDescent="0.25">
      <c r="B45" s="14">
        <f t="shared" si="0"/>
        <v>42</v>
      </c>
      <c r="C45" s="14" t="s">
        <v>524</v>
      </c>
      <c r="D45" s="14" t="s">
        <v>526</v>
      </c>
      <c r="E45" s="14"/>
      <c r="F45" s="14"/>
      <c r="G45" s="14">
        <v>63</v>
      </c>
      <c r="H45" s="14">
        <v>67</v>
      </c>
      <c r="I45" s="14">
        <f t="shared" si="1"/>
        <v>2382.8000000000002</v>
      </c>
      <c r="J45" s="17"/>
      <c r="K45" s="17"/>
      <c r="L45" s="17"/>
    </row>
    <row r="46" spans="2:12" x14ac:dyDescent="0.25">
      <c r="B46" s="14">
        <f t="shared" si="0"/>
        <v>43</v>
      </c>
      <c r="C46" s="14" t="s">
        <v>527</v>
      </c>
      <c r="D46" s="14" t="s">
        <v>528</v>
      </c>
      <c r="E46" s="14"/>
      <c r="F46" s="14"/>
      <c r="G46" s="14">
        <v>63</v>
      </c>
      <c r="H46" s="14">
        <v>49</v>
      </c>
      <c r="I46" s="14">
        <f t="shared" si="1"/>
        <v>2431.8000000000002</v>
      </c>
      <c r="J46" s="17"/>
      <c r="K46" s="17"/>
      <c r="L46" s="17"/>
    </row>
    <row r="47" spans="2:12" x14ac:dyDescent="0.25">
      <c r="B47" s="14">
        <f t="shared" si="0"/>
        <v>44</v>
      </c>
      <c r="C47" s="14" t="s">
        <v>528</v>
      </c>
      <c r="D47" s="14" t="s">
        <v>529</v>
      </c>
      <c r="E47" s="14"/>
      <c r="F47" s="14"/>
      <c r="G47" s="14">
        <v>63</v>
      </c>
      <c r="H47" s="14">
        <v>33.200000000000003</v>
      </c>
      <c r="I47" s="14">
        <f t="shared" si="1"/>
        <v>2465</v>
      </c>
      <c r="J47" s="17"/>
      <c r="K47" s="17"/>
      <c r="L47" s="17"/>
    </row>
    <row r="48" spans="2:12" x14ac:dyDescent="0.25">
      <c r="B48" s="14">
        <f t="shared" si="0"/>
        <v>45</v>
      </c>
      <c r="C48" s="14" t="s">
        <v>528</v>
      </c>
      <c r="D48" s="14" t="s">
        <v>530</v>
      </c>
      <c r="E48" s="14"/>
      <c r="F48" s="14"/>
      <c r="G48" s="14">
        <v>63</v>
      </c>
      <c r="H48" s="14">
        <v>87</v>
      </c>
      <c r="I48" s="14">
        <f t="shared" si="1"/>
        <v>2552</v>
      </c>
      <c r="J48" s="17"/>
      <c r="K48" s="17"/>
      <c r="L48" s="17"/>
    </row>
    <row r="49" spans="2:12" x14ac:dyDescent="0.25">
      <c r="B49" s="14">
        <f t="shared" si="0"/>
        <v>46</v>
      </c>
      <c r="C49" s="14" t="s">
        <v>530</v>
      </c>
      <c r="D49" s="14" t="s">
        <v>531</v>
      </c>
      <c r="E49" s="14"/>
      <c r="F49" s="14"/>
      <c r="G49" s="14">
        <v>63</v>
      </c>
      <c r="H49" s="14">
        <v>31</v>
      </c>
      <c r="I49" s="14">
        <f t="shared" si="1"/>
        <v>2583</v>
      </c>
      <c r="J49" s="17"/>
      <c r="K49" s="17"/>
      <c r="L49" s="17"/>
    </row>
    <row r="50" spans="2:12" x14ac:dyDescent="0.25">
      <c r="B50" s="14">
        <f t="shared" si="0"/>
        <v>47</v>
      </c>
      <c r="C50" s="15" t="s">
        <v>530</v>
      </c>
      <c r="D50" s="15" t="s">
        <v>532</v>
      </c>
      <c r="E50" s="15"/>
      <c r="F50" s="15"/>
      <c r="G50" s="15">
        <v>63</v>
      </c>
      <c r="H50" s="15">
        <v>41</v>
      </c>
      <c r="I50" s="15">
        <f t="shared" si="1"/>
        <v>2624</v>
      </c>
      <c r="J50" s="17"/>
      <c r="K50" s="17"/>
      <c r="L50" s="17"/>
    </row>
    <row r="51" spans="2:12" x14ac:dyDescent="0.25">
      <c r="B51" s="14">
        <f t="shared" si="0"/>
        <v>48</v>
      </c>
      <c r="C51" s="14" t="s">
        <v>530</v>
      </c>
      <c r="D51" s="14" t="s">
        <v>532</v>
      </c>
      <c r="E51" s="14" t="s">
        <v>179</v>
      </c>
      <c r="F51" s="14">
        <v>0.36</v>
      </c>
      <c r="G51" s="14">
        <v>63</v>
      </c>
      <c r="H51" s="14">
        <v>23</v>
      </c>
      <c r="I51" s="14">
        <f t="shared" si="1"/>
        <v>2647</v>
      </c>
      <c r="J51" s="17"/>
      <c r="K51" s="17"/>
      <c r="L51" s="17"/>
    </row>
    <row r="52" spans="2:12" x14ac:dyDescent="0.25">
      <c r="B52" s="14">
        <f t="shared" si="0"/>
        <v>49</v>
      </c>
      <c r="C52" s="14" t="s">
        <v>533</v>
      </c>
      <c r="D52" s="14" t="s">
        <v>534</v>
      </c>
      <c r="E52" s="14"/>
      <c r="F52" s="14"/>
      <c r="G52" s="14">
        <v>63</v>
      </c>
      <c r="H52" s="14">
        <v>70</v>
      </c>
      <c r="I52" s="14">
        <f t="shared" si="1"/>
        <v>2717</v>
      </c>
      <c r="J52" s="17"/>
      <c r="K52" s="17"/>
      <c r="L52" s="17"/>
    </row>
    <row r="53" spans="2:12" x14ac:dyDescent="0.25">
      <c r="B53" s="14">
        <f t="shared" si="0"/>
        <v>50</v>
      </c>
      <c r="C53" s="14" t="s">
        <v>535</v>
      </c>
      <c r="D53" s="14" t="s">
        <v>536</v>
      </c>
      <c r="E53" s="14"/>
      <c r="F53" s="14"/>
      <c r="G53" s="14">
        <v>63</v>
      </c>
      <c r="H53" s="14">
        <v>175</v>
      </c>
      <c r="I53" s="14">
        <f t="shared" si="1"/>
        <v>2892</v>
      </c>
      <c r="J53" s="17"/>
      <c r="K53" s="17"/>
      <c r="L53" s="17"/>
    </row>
    <row r="54" spans="2:12" x14ac:dyDescent="0.25">
      <c r="B54" s="14">
        <f t="shared" si="0"/>
        <v>51</v>
      </c>
      <c r="C54" s="14" t="s">
        <v>537</v>
      </c>
      <c r="D54" s="14" t="s">
        <v>538</v>
      </c>
      <c r="E54" s="14"/>
      <c r="F54" s="14"/>
      <c r="G54" s="14">
        <v>63</v>
      </c>
      <c r="H54" s="14">
        <v>220</v>
      </c>
      <c r="I54" s="14">
        <f t="shared" si="1"/>
        <v>3112</v>
      </c>
      <c r="J54" s="17"/>
      <c r="K54" s="17"/>
      <c r="L54" s="17"/>
    </row>
    <row r="55" spans="2:12" x14ac:dyDescent="0.25">
      <c r="B55" s="14">
        <f t="shared" si="0"/>
        <v>52</v>
      </c>
      <c r="C55" s="14" t="s">
        <v>538</v>
      </c>
      <c r="D55" s="14" t="s">
        <v>539</v>
      </c>
      <c r="E55" s="14"/>
      <c r="F55" s="14"/>
      <c r="G55" s="14">
        <v>63</v>
      </c>
      <c r="H55" s="14">
        <v>40</v>
      </c>
      <c r="I55" s="14">
        <f t="shared" si="1"/>
        <v>3152</v>
      </c>
      <c r="J55" s="17"/>
      <c r="K55" s="17"/>
      <c r="L55" s="17"/>
    </row>
    <row r="56" spans="2:12" x14ac:dyDescent="0.25">
      <c r="B56" s="14">
        <f t="shared" si="0"/>
        <v>53</v>
      </c>
      <c r="C56" s="14" t="s">
        <v>538</v>
      </c>
      <c r="D56" s="14" t="s">
        <v>540</v>
      </c>
      <c r="E56" s="14"/>
      <c r="F56" s="14"/>
      <c r="G56" s="14">
        <v>63</v>
      </c>
      <c r="H56" s="14">
        <v>56</v>
      </c>
      <c r="I56" s="14">
        <f t="shared" si="1"/>
        <v>3208</v>
      </c>
      <c r="J56" s="17"/>
      <c r="K56" s="17"/>
      <c r="L56" s="17"/>
    </row>
    <row r="57" spans="2:12" x14ac:dyDescent="0.25">
      <c r="B57" s="14">
        <f t="shared" si="0"/>
        <v>54</v>
      </c>
      <c r="C57" s="14" t="s">
        <v>538</v>
      </c>
      <c r="D57" s="14" t="s">
        <v>541</v>
      </c>
      <c r="E57" s="14"/>
      <c r="F57" s="14"/>
      <c r="G57" s="14">
        <v>63</v>
      </c>
      <c r="H57" s="14">
        <v>42</v>
      </c>
      <c r="I57" s="14">
        <f t="shared" si="1"/>
        <v>3250</v>
      </c>
      <c r="J57" s="17"/>
      <c r="K57" s="17"/>
      <c r="L57" s="17"/>
    </row>
    <row r="58" spans="2:12" x14ac:dyDescent="0.25">
      <c r="B58" s="14">
        <f t="shared" si="0"/>
        <v>55</v>
      </c>
      <c r="C58" s="14" t="s">
        <v>542</v>
      </c>
      <c r="D58" s="14" t="s">
        <v>543</v>
      </c>
      <c r="E58" s="14"/>
      <c r="F58" s="14"/>
      <c r="G58" s="14">
        <v>63</v>
      </c>
      <c r="H58" s="14">
        <v>100</v>
      </c>
      <c r="I58" s="14">
        <f t="shared" si="1"/>
        <v>3350</v>
      </c>
      <c r="J58" s="17"/>
      <c r="K58" s="17"/>
      <c r="L58" s="17"/>
    </row>
    <row r="59" spans="2:12" x14ac:dyDescent="0.25">
      <c r="B59" s="14">
        <f t="shared" si="0"/>
        <v>56</v>
      </c>
      <c r="C59" s="14" t="s">
        <v>544</v>
      </c>
      <c r="D59" s="14" t="s">
        <v>545</v>
      </c>
      <c r="E59" s="14"/>
      <c r="F59" s="14"/>
      <c r="G59" s="14">
        <v>63</v>
      </c>
      <c r="H59" s="14">
        <v>47</v>
      </c>
      <c r="I59" s="14">
        <f t="shared" si="1"/>
        <v>3397</v>
      </c>
      <c r="J59" s="17"/>
      <c r="K59" s="17"/>
      <c r="L59" s="17"/>
    </row>
    <row r="60" spans="2:12" x14ac:dyDescent="0.25">
      <c r="B60" s="14">
        <f t="shared" si="0"/>
        <v>57</v>
      </c>
      <c r="C60" s="14" t="s">
        <v>544</v>
      </c>
      <c r="D60" s="14" t="s">
        <v>545</v>
      </c>
      <c r="E60" s="14"/>
      <c r="F60" s="14"/>
      <c r="G60" s="14">
        <v>63</v>
      </c>
      <c r="H60" s="14">
        <v>14</v>
      </c>
      <c r="I60" s="14">
        <f t="shared" si="1"/>
        <v>3411</v>
      </c>
      <c r="J60" s="17"/>
      <c r="K60" s="17"/>
      <c r="L60" s="17"/>
    </row>
    <row r="61" spans="2:12" x14ac:dyDescent="0.25">
      <c r="B61" s="14">
        <f t="shared" si="0"/>
        <v>58</v>
      </c>
      <c r="C61" s="14" t="s">
        <v>544</v>
      </c>
      <c r="D61" s="14" t="s">
        <v>545</v>
      </c>
      <c r="E61" s="14" t="s">
        <v>103</v>
      </c>
      <c r="F61" s="14">
        <v>0.36</v>
      </c>
      <c r="G61" s="14">
        <v>63</v>
      </c>
      <c r="H61" s="14">
        <v>3.8</v>
      </c>
      <c r="I61" s="14">
        <f t="shared" si="1"/>
        <v>3414.8</v>
      </c>
      <c r="J61" s="17"/>
      <c r="K61" s="17"/>
      <c r="L61" s="17"/>
    </row>
    <row r="62" spans="2:12" x14ac:dyDescent="0.25">
      <c r="B62" s="14">
        <f t="shared" si="0"/>
        <v>59</v>
      </c>
      <c r="C62" s="14" t="s">
        <v>544</v>
      </c>
      <c r="D62" s="14" t="s">
        <v>546</v>
      </c>
      <c r="E62" s="14"/>
      <c r="F62" s="14"/>
      <c r="G62" s="14">
        <v>63</v>
      </c>
      <c r="H62" s="14">
        <v>25.5</v>
      </c>
      <c r="I62" s="14">
        <f t="shared" si="1"/>
        <v>3440.3</v>
      </c>
      <c r="J62" s="17"/>
      <c r="K62" s="17"/>
      <c r="L62" s="17"/>
    </row>
    <row r="63" spans="2:12" x14ac:dyDescent="0.25">
      <c r="B63" s="14">
        <f t="shared" si="0"/>
        <v>60</v>
      </c>
      <c r="C63" s="14" t="s">
        <v>546</v>
      </c>
      <c r="D63" s="14" t="s">
        <v>547</v>
      </c>
      <c r="E63" s="14" t="s">
        <v>179</v>
      </c>
      <c r="F63" s="14">
        <v>0.36</v>
      </c>
      <c r="G63" s="14">
        <v>63</v>
      </c>
      <c r="H63" s="14">
        <v>35</v>
      </c>
      <c r="I63" s="14">
        <f t="shared" si="1"/>
        <v>3475.3</v>
      </c>
      <c r="J63" s="17"/>
      <c r="K63" s="17"/>
      <c r="L63" s="17"/>
    </row>
    <row r="64" spans="2:12" x14ac:dyDescent="0.25">
      <c r="B64" s="14">
        <f t="shared" si="0"/>
        <v>61</v>
      </c>
      <c r="C64" s="14" t="s">
        <v>548</v>
      </c>
      <c r="D64" s="14" t="s">
        <v>546</v>
      </c>
      <c r="E64" s="14"/>
      <c r="F64" s="14"/>
      <c r="G64" s="14">
        <v>63</v>
      </c>
      <c r="H64" s="14">
        <v>202</v>
      </c>
      <c r="I64" s="14">
        <f t="shared" si="1"/>
        <v>3677.3</v>
      </c>
      <c r="J64" s="17"/>
      <c r="K64" s="17"/>
      <c r="L64" s="17"/>
    </row>
    <row r="65" spans="2:12" x14ac:dyDescent="0.25">
      <c r="B65" s="14">
        <f t="shared" si="0"/>
        <v>62</v>
      </c>
      <c r="C65" s="14" t="s">
        <v>549</v>
      </c>
      <c r="D65" s="14" t="s">
        <v>550</v>
      </c>
      <c r="E65" s="14"/>
      <c r="F65" s="14"/>
      <c r="G65" s="14">
        <v>63</v>
      </c>
      <c r="H65" s="14">
        <v>48</v>
      </c>
      <c r="I65" s="14">
        <f t="shared" si="1"/>
        <v>3725.3</v>
      </c>
      <c r="J65" s="17"/>
      <c r="K65" s="17"/>
      <c r="L65" s="17"/>
    </row>
    <row r="66" spans="2:12" x14ac:dyDescent="0.25">
      <c r="B66" s="14">
        <f t="shared" si="0"/>
        <v>63</v>
      </c>
      <c r="C66" s="14" t="s">
        <v>550</v>
      </c>
      <c r="D66" s="14" t="s">
        <v>551</v>
      </c>
      <c r="E66" s="14" t="s">
        <v>179</v>
      </c>
      <c r="F66" s="14">
        <v>0.36</v>
      </c>
      <c r="G66" s="14">
        <v>63</v>
      </c>
      <c r="H66" s="14">
        <v>228.9</v>
      </c>
      <c r="I66" s="14">
        <f t="shared" si="1"/>
        <v>3954.2000000000003</v>
      </c>
      <c r="J66" s="17"/>
      <c r="K66" s="17"/>
      <c r="L66" s="17"/>
    </row>
    <row r="67" spans="2:12" x14ac:dyDescent="0.25">
      <c r="B67" s="14">
        <f t="shared" si="0"/>
        <v>64</v>
      </c>
      <c r="C67" s="14" t="s">
        <v>551</v>
      </c>
      <c r="D67" s="14" t="s">
        <v>552</v>
      </c>
      <c r="E67" s="14"/>
      <c r="F67" s="14"/>
      <c r="G67" s="14">
        <v>63</v>
      </c>
      <c r="H67" s="14">
        <v>43</v>
      </c>
      <c r="I67" s="14">
        <f t="shared" si="1"/>
        <v>3997.2000000000003</v>
      </c>
      <c r="J67" s="17"/>
      <c r="K67" s="17"/>
      <c r="L67" s="17"/>
    </row>
    <row r="68" spans="2:12" x14ac:dyDescent="0.25">
      <c r="B68" s="14">
        <f t="shared" si="0"/>
        <v>65</v>
      </c>
      <c r="C68" s="14" t="s">
        <v>551</v>
      </c>
      <c r="D68" s="14" t="s">
        <v>553</v>
      </c>
      <c r="E68" s="14" t="s">
        <v>179</v>
      </c>
      <c r="F68" s="14">
        <v>0.36</v>
      </c>
      <c r="G68" s="14">
        <v>63</v>
      </c>
      <c r="H68" s="14">
        <v>163</v>
      </c>
      <c r="I68" s="14">
        <f t="shared" si="1"/>
        <v>4160.2000000000007</v>
      </c>
      <c r="J68" s="17"/>
      <c r="K68" s="17"/>
      <c r="L68" s="17"/>
    </row>
    <row r="69" spans="2:12" x14ac:dyDescent="0.25">
      <c r="B69" s="14">
        <f t="shared" si="0"/>
        <v>66</v>
      </c>
      <c r="C69" s="14" t="s">
        <v>551</v>
      </c>
      <c r="D69" s="14" t="s">
        <v>553</v>
      </c>
      <c r="E69" s="14"/>
      <c r="F69" s="14"/>
      <c r="G69" s="14">
        <v>63</v>
      </c>
      <c r="H69" s="14">
        <v>56</v>
      </c>
      <c r="I69" s="14">
        <f t="shared" si="1"/>
        <v>4216.2000000000007</v>
      </c>
      <c r="J69" s="17"/>
      <c r="K69" s="17"/>
      <c r="L69" s="17"/>
    </row>
    <row r="70" spans="2:12" x14ac:dyDescent="0.25">
      <c r="B70" s="14">
        <f t="shared" ref="B70:B133" si="2">1+B69</f>
        <v>67</v>
      </c>
      <c r="C70" s="14" t="s">
        <v>554</v>
      </c>
      <c r="D70" s="14" t="s">
        <v>534</v>
      </c>
      <c r="E70" s="14"/>
      <c r="F70" s="14"/>
      <c r="G70" s="14">
        <v>63</v>
      </c>
      <c r="H70" s="14">
        <v>94</v>
      </c>
      <c r="I70" s="14">
        <f t="shared" ref="I70:I133" si="3">+I69+H70</f>
        <v>4310.2000000000007</v>
      </c>
      <c r="J70" s="17"/>
      <c r="K70" s="17"/>
      <c r="L70" s="17"/>
    </row>
    <row r="71" spans="2:12" x14ac:dyDescent="0.25">
      <c r="B71" s="14">
        <f t="shared" si="2"/>
        <v>68</v>
      </c>
      <c r="C71" s="14" t="s">
        <v>555</v>
      </c>
      <c r="D71" s="14" t="s">
        <v>25</v>
      </c>
      <c r="E71" s="14"/>
      <c r="F71" s="14"/>
      <c r="G71" s="14">
        <v>63</v>
      </c>
      <c r="H71" s="14">
        <v>382</v>
      </c>
      <c r="I71" s="14">
        <f t="shared" si="3"/>
        <v>4692.2000000000007</v>
      </c>
      <c r="J71" s="17"/>
      <c r="K71" s="17"/>
      <c r="L71" s="17"/>
    </row>
    <row r="72" spans="2:12" x14ac:dyDescent="0.25">
      <c r="B72" s="14">
        <f t="shared" si="2"/>
        <v>69</v>
      </c>
      <c r="C72" s="14" t="s">
        <v>548</v>
      </c>
      <c r="D72" s="14" t="s">
        <v>556</v>
      </c>
      <c r="E72" s="14"/>
      <c r="F72" s="14"/>
      <c r="G72" s="14">
        <v>63</v>
      </c>
      <c r="H72" s="14">
        <v>235</v>
      </c>
      <c r="I72" s="14">
        <f t="shared" si="3"/>
        <v>4927.2000000000007</v>
      </c>
      <c r="J72" s="17"/>
      <c r="K72" s="17"/>
      <c r="L72" s="17"/>
    </row>
    <row r="73" spans="2:12" x14ac:dyDescent="0.25">
      <c r="B73" s="14">
        <f t="shared" si="2"/>
        <v>70</v>
      </c>
      <c r="C73" s="14" t="s">
        <v>556</v>
      </c>
      <c r="D73" s="14" t="s">
        <v>557</v>
      </c>
      <c r="E73" s="14"/>
      <c r="F73" s="14"/>
      <c r="G73" s="14">
        <v>63</v>
      </c>
      <c r="H73" s="14">
        <v>113</v>
      </c>
      <c r="I73" s="14">
        <f t="shared" si="3"/>
        <v>5040.2000000000007</v>
      </c>
      <c r="J73" s="17"/>
      <c r="K73" s="17"/>
      <c r="L73" s="17"/>
    </row>
    <row r="74" spans="2:12" x14ac:dyDescent="0.25">
      <c r="B74" s="14">
        <f t="shared" si="2"/>
        <v>71</v>
      </c>
      <c r="C74" s="14" t="s">
        <v>557</v>
      </c>
      <c r="D74" s="14" t="s">
        <v>558</v>
      </c>
      <c r="E74" s="14"/>
      <c r="F74" s="14"/>
      <c r="G74" s="14">
        <v>63</v>
      </c>
      <c r="H74" s="14">
        <v>53</v>
      </c>
      <c r="I74" s="14">
        <f t="shared" si="3"/>
        <v>5093.2000000000007</v>
      </c>
      <c r="J74" s="17"/>
      <c r="K74" s="17"/>
      <c r="L74" s="17"/>
    </row>
    <row r="75" spans="2:12" x14ac:dyDescent="0.25">
      <c r="B75" s="14">
        <f t="shared" si="2"/>
        <v>72</v>
      </c>
      <c r="C75" s="14" t="s">
        <v>558</v>
      </c>
      <c r="D75" s="14" t="s">
        <v>559</v>
      </c>
      <c r="E75" s="14"/>
      <c r="F75" s="14"/>
      <c r="G75" s="14">
        <v>63</v>
      </c>
      <c r="H75" s="14">
        <v>42</v>
      </c>
      <c r="I75" s="14">
        <f t="shared" si="3"/>
        <v>5135.2000000000007</v>
      </c>
      <c r="J75" s="17"/>
      <c r="K75" s="17"/>
      <c r="L75" s="17"/>
    </row>
    <row r="76" spans="2:12" x14ac:dyDescent="0.25">
      <c r="B76" s="14">
        <f t="shared" si="2"/>
        <v>73</v>
      </c>
      <c r="C76" s="14" t="s">
        <v>559</v>
      </c>
      <c r="D76" s="14" t="s">
        <v>185</v>
      </c>
      <c r="E76" s="14"/>
      <c r="F76" s="14"/>
      <c r="G76" s="14">
        <v>63</v>
      </c>
      <c r="H76" s="14">
        <v>26</v>
      </c>
      <c r="I76" s="14">
        <f t="shared" si="3"/>
        <v>5161.2000000000007</v>
      </c>
      <c r="J76" s="17"/>
      <c r="K76" s="17"/>
      <c r="L76" s="17"/>
    </row>
    <row r="77" spans="2:12" x14ac:dyDescent="0.25">
      <c r="B77" s="14">
        <f t="shared" si="2"/>
        <v>74</v>
      </c>
      <c r="C77" s="14" t="s">
        <v>559</v>
      </c>
      <c r="D77" s="14" t="s">
        <v>560</v>
      </c>
      <c r="E77" s="14"/>
      <c r="F77" s="14"/>
      <c r="G77" s="14">
        <v>63</v>
      </c>
      <c r="H77" s="14">
        <v>28</v>
      </c>
      <c r="I77" s="14">
        <f t="shared" si="3"/>
        <v>5189.2000000000007</v>
      </c>
      <c r="J77" s="17"/>
      <c r="K77" s="17"/>
      <c r="L77" s="17"/>
    </row>
    <row r="78" spans="2:12" x14ac:dyDescent="0.25">
      <c r="B78" s="14">
        <f t="shared" si="2"/>
        <v>75</v>
      </c>
      <c r="C78" s="14" t="s">
        <v>558</v>
      </c>
      <c r="D78" s="14" t="s">
        <v>561</v>
      </c>
      <c r="E78" s="14"/>
      <c r="F78" s="14"/>
      <c r="G78" s="14">
        <v>63</v>
      </c>
      <c r="H78" s="14">
        <v>22</v>
      </c>
      <c r="I78" s="14">
        <f t="shared" si="3"/>
        <v>5211.2000000000007</v>
      </c>
      <c r="J78" s="17"/>
      <c r="K78" s="17"/>
      <c r="L78" s="17"/>
    </row>
    <row r="79" spans="2:12" x14ac:dyDescent="0.25">
      <c r="B79" s="14">
        <f t="shared" si="2"/>
        <v>76</v>
      </c>
      <c r="C79" s="14" t="s">
        <v>557</v>
      </c>
      <c r="D79" s="14" t="s">
        <v>562</v>
      </c>
      <c r="E79" s="14"/>
      <c r="F79" s="14"/>
      <c r="G79" s="14">
        <v>63</v>
      </c>
      <c r="H79" s="14">
        <v>73</v>
      </c>
      <c r="I79" s="14">
        <f t="shared" si="3"/>
        <v>5284.2000000000007</v>
      </c>
      <c r="J79" s="17"/>
      <c r="K79" s="17"/>
      <c r="L79" s="17"/>
    </row>
    <row r="80" spans="2:12" x14ac:dyDescent="0.25">
      <c r="B80" s="14">
        <f t="shared" si="2"/>
        <v>77</v>
      </c>
      <c r="C80" s="14" t="s">
        <v>562</v>
      </c>
      <c r="D80" s="14" t="s">
        <v>563</v>
      </c>
      <c r="E80" s="14"/>
      <c r="F80" s="14"/>
      <c r="G80" s="14">
        <v>63</v>
      </c>
      <c r="H80" s="14">
        <v>44.2</v>
      </c>
      <c r="I80" s="14">
        <f t="shared" si="3"/>
        <v>5328.4000000000005</v>
      </c>
      <c r="J80" s="17"/>
      <c r="K80" s="17"/>
      <c r="L80" s="17"/>
    </row>
    <row r="81" spans="2:12" x14ac:dyDescent="0.25">
      <c r="B81" s="14">
        <f t="shared" si="2"/>
        <v>78</v>
      </c>
      <c r="C81" s="14" t="s">
        <v>562</v>
      </c>
      <c r="D81" s="14" t="s">
        <v>255</v>
      </c>
      <c r="E81" s="14"/>
      <c r="F81" s="14"/>
      <c r="G81" s="14">
        <v>63</v>
      </c>
      <c r="H81" s="14">
        <v>45</v>
      </c>
      <c r="I81" s="14">
        <f t="shared" si="3"/>
        <v>5373.4000000000005</v>
      </c>
      <c r="J81" s="17"/>
      <c r="K81" s="17"/>
      <c r="L81" s="17"/>
    </row>
    <row r="82" spans="2:12" x14ac:dyDescent="0.25">
      <c r="B82" s="14">
        <f t="shared" si="2"/>
        <v>79</v>
      </c>
      <c r="C82" s="14" t="s">
        <v>547</v>
      </c>
      <c r="D82" s="14" t="s">
        <v>564</v>
      </c>
      <c r="E82" s="14"/>
      <c r="F82" s="14"/>
      <c r="G82" s="14">
        <v>75</v>
      </c>
      <c r="H82" s="14">
        <v>146</v>
      </c>
      <c r="I82" s="14">
        <f t="shared" si="3"/>
        <v>5519.4000000000005</v>
      </c>
      <c r="J82" s="17"/>
      <c r="K82" s="17"/>
      <c r="L82" s="17"/>
    </row>
    <row r="83" spans="2:12" x14ac:dyDescent="0.25">
      <c r="B83" s="14">
        <f t="shared" si="2"/>
        <v>80</v>
      </c>
      <c r="C83" s="14" t="s">
        <v>565</v>
      </c>
      <c r="D83" s="14" t="s">
        <v>566</v>
      </c>
      <c r="E83" s="14"/>
      <c r="F83" s="14"/>
      <c r="G83" s="14">
        <v>75</v>
      </c>
      <c r="H83" s="14">
        <v>156</v>
      </c>
      <c r="I83" s="14">
        <f t="shared" si="3"/>
        <v>5675.4000000000005</v>
      </c>
      <c r="J83" s="17"/>
      <c r="K83" s="17"/>
      <c r="L83" s="17"/>
    </row>
    <row r="84" spans="2:12" x14ac:dyDescent="0.25">
      <c r="B84" s="14">
        <f t="shared" si="2"/>
        <v>81</v>
      </c>
      <c r="C84" s="14" t="s">
        <v>566</v>
      </c>
      <c r="D84" s="14" t="s">
        <v>548</v>
      </c>
      <c r="E84" s="14"/>
      <c r="F84" s="14"/>
      <c r="G84" s="14">
        <v>75</v>
      </c>
      <c r="H84" s="14">
        <v>259</v>
      </c>
      <c r="I84" s="14">
        <f t="shared" si="3"/>
        <v>5934.4000000000005</v>
      </c>
      <c r="J84" s="17"/>
      <c r="K84" s="17"/>
      <c r="L84" s="17"/>
    </row>
    <row r="85" spans="2:12" x14ac:dyDescent="0.25">
      <c r="B85" s="14">
        <f t="shared" si="2"/>
        <v>82</v>
      </c>
      <c r="C85" s="14" t="s">
        <v>567</v>
      </c>
      <c r="D85" s="14" t="s">
        <v>549</v>
      </c>
      <c r="E85" s="14"/>
      <c r="F85" s="14"/>
      <c r="G85" s="14">
        <v>75</v>
      </c>
      <c r="H85" s="14">
        <v>81</v>
      </c>
      <c r="I85" s="14">
        <f t="shared" si="3"/>
        <v>6015.4000000000005</v>
      </c>
      <c r="J85" s="17"/>
      <c r="K85" s="17"/>
      <c r="L85" s="17"/>
    </row>
    <row r="86" spans="2:12" x14ac:dyDescent="0.25">
      <c r="B86" s="14">
        <f t="shared" si="2"/>
        <v>83</v>
      </c>
      <c r="C86" s="14" t="s">
        <v>568</v>
      </c>
      <c r="D86" s="14" t="s">
        <v>476</v>
      </c>
      <c r="E86" s="14"/>
      <c r="F86" s="14"/>
      <c r="G86" s="14">
        <v>90</v>
      </c>
      <c r="H86" s="14">
        <v>84</v>
      </c>
      <c r="I86" s="14">
        <f t="shared" si="3"/>
        <v>6099.4000000000005</v>
      </c>
      <c r="J86" s="17"/>
      <c r="K86" s="17"/>
      <c r="L86" s="17"/>
    </row>
    <row r="87" spans="2:12" x14ac:dyDescent="0.25">
      <c r="B87" s="14">
        <f t="shared" si="2"/>
        <v>84</v>
      </c>
      <c r="C87" s="14" t="s">
        <v>476</v>
      </c>
      <c r="D87" s="14" t="s">
        <v>478</v>
      </c>
      <c r="E87" s="14"/>
      <c r="F87" s="14"/>
      <c r="G87" s="14">
        <v>90</v>
      </c>
      <c r="H87" s="14">
        <v>169.7</v>
      </c>
      <c r="I87" s="14">
        <f t="shared" si="3"/>
        <v>6269.1</v>
      </c>
      <c r="J87" s="17"/>
      <c r="K87" s="17"/>
      <c r="L87" s="17"/>
    </row>
    <row r="88" spans="2:12" x14ac:dyDescent="0.25">
      <c r="B88" s="14">
        <f t="shared" si="2"/>
        <v>85</v>
      </c>
      <c r="C88" s="14" t="s">
        <v>478</v>
      </c>
      <c r="D88" s="14" t="s">
        <v>569</v>
      </c>
      <c r="E88" s="14" t="s">
        <v>179</v>
      </c>
      <c r="F88" s="14">
        <v>0.39</v>
      </c>
      <c r="G88" s="14">
        <v>90</v>
      </c>
      <c r="H88" s="14">
        <v>2.7</v>
      </c>
      <c r="I88" s="14">
        <f t="shared" si="3"/>
        <v>6271.8</v>
      </c>
      <c r="J88" s="17"/>
      <c r="K88" s="17"/>
      <c r="L88" s="17"/>
    </row>
    <row r="89" spans="2:12" x14ac:dyDescent="0.25">
      <c r="B89" s="14">
        <f t="shared" si="2"/>
        <v>86</v>
      </c>
      <c r="C89" s="14" t="s">
        <v>478</v>
      </c>
      <c r="D89" s="14" t="s">
        <v>569</v>
      </c>
      <c r="E89" s="14"/>
      <c r="F89" s="14"/>
      <c r="G89" s="14">
        <v>90</v>
      </c>
      <c r="H89" s="14">
        <v>103</v>
      </c>
      <c r="I89" s="14">
        <f t="shared" si="3"/>
        <v>6374.8</v>
      </c>
      <c r="J89" s="17"/>
      <c r="K89" s="17"/>
      <c r="L89" s="17"/>
    </row>
    <row r="90" spans="2:12" x14ac:dyDescent="0.25">
      <c r="B90" s="14">
        <f t="shared" si="2"/>
        <v>87</v>
      </c>
      <c r="C90" s="14" t="s">
        <v>569</v>
      </c>
      <c r="D90" s="14" t="s">
        <v>482</v>
      </c>
      <c r="E90" s="14"/>
      <c r="F90" s="14"/>
      <c r="G90" s="14">
        <v>90</v>
      </c>
      <c r="H90" s="14">
        <v>25.6</v>
      </c>
      <c r="I90" s="14">
        <f t="shared" si="3"/>
        <v>6400.4000000000005</v>
      </c>
      <c r="J90" s="17"/>
      <c r="K90" s="17"/>
      <c r="L90" s="17"/>
    </row>
    <row r="91" spans="2:12" x14ac:dyDescent="0.25">
      <c r="B91" s="14">
        <f t="shared" si="2"/>
        <v>88</v>
      </c>
      <c r="C91" s="14" t="s">
        <v>482</v>
      </c>
      <c r="D91" s="14" t="s">
        <v>570</v>
      </c>
      <c r="E91" s="14" t="s">
        <v>179</v>
      </c>
      <c r="F91" s="14">
        <v>0.39</v>
      </c>
      <c r="G91" s="14">
        <v>90</v>
      </c>
      <c r="H91" s="14">
        <v>30.1</v>
      </c>
      <c r="I91" s="14">
        <f t="shared" si="3"/>
        <v>6430.5000000000009</v>
      </c>
      <c r="J91" s="17"/>
      <c r="K91" s="17"/>
      <c r="L91" s="17"/>
    </row>
    <row r="92" spans="2:12" x14ac:dyDescent="0.25">
      <c r="B92" s="14">
        <f t="shared" si="2"/>
        <v>89</v>
      </c>
      <c r="C92" s="14" t="s">
        <v>570</v>
      </c>
      <c r="D92" s="14" t="s">
        <v>484</v>
      </c>
      <c r="E92" s="14"/>
      <c r="F92" s="14"/>
      <c r="G92" s="14">
        <v>90</v>
      </c>
      <c r="H92" s="14">
        <v>81.099999999999994</v>
      </c>
      <c r="I92" s="14">
        <f t="shared" si="3"/>
        <v>6511.6000000000013</v>
      </c>
      <c r="J92" s="17"/>
      <c r="K92" s="17"/>
      <c r="L92" s="17"/>
    </row>
    <row r="93" spans="2:12" x14ac:dyDescent="0.25">
      <c r="B93" s="14">
        <f t="shared" si="2"/>
        <v>90</v>
      </c>
      <c r="C93" s="14" t="s">
        <v>484</v>
      </c>
      <c r="D93" s="14" t="s">
        <v>571</v>
      </c>
      <c r="E93" s="14"/>
      <c r="F93" s="14"/>
      <c r="G93" s="14">
        <v>90</v>
      </c>
      <c r="H93" s="14">
        <v>2.2999999999999998</v>
      </c>
      <c r="I93" s="14">
        <f t="shared" si="3"/>
        <v>6513.9000000000015</v>
      </c>
      <c r="J93" s="17"/>
      <c r="K93" s="17"/>
      <c r="L93" s="17"/>
    </row>
    <row r="94" spans="2:12" x14ac:dyDescent="0.25">
      <c r="B94" s="14">
        <f t="shared" si="2"/>
        <v>91</v>
      </c>
      <c r="C94" s="14" t="s">
        <v>569</v>
      </c>
      <c r="D94" s="14" t="s">
        <v>486</v>
      </c>
      <c r="E94" s="14"/>
      <c r="F94" s="14"/>
      <c r="G94" s="14">
        <v>90</v>
      </c>
      <c r="H94" s="14">
        <v>70</v>
      </c>
      <c r="I94" s="14">
        <f t="shared" si="3"/>
        <v>6583.9000000000015</v>
      </c>
      <c r="J94" s="17"/>
      <c r="K94" s="17"/>
      <c r="L94" s="17"/>
    </row>
    <row r="95" spans="2:12" x14ac:dyDescent="0.25">
      <c r="B95" s="14">
        <f t="shared" si="2"/>
        <v>92</v>
      </c>
      <c r="C95" s="14" t="s">
        <v>486</v>
      </c>
      <c r="D95" s="14" t="s">
        <v>455</v>
      </c>
      <c r="E95" s="14"/>
      <c r="F95" s="14"/>
      <c r="G95" s="14">
        <v>90</v>
      </c>
      <c r="H95" s="14">
        <v>171.6</v>
      </c>
      <c r="I95" s="14">
        <f t="shared" si="3"/>
        <v>6755.5000000000018</v>
      </c>
      <c r="J95" s="17"/>
      <c r="K95" s="17"/>
      <c r="L95" s="17"/>
    </row>
    <row r="96" spans="2:12" x14ac:dyDescent="0.25">
      <c r="B96" s="14">
        <f t="shared" si="2"/>
        <v>93</v>
      </c>
      <c r="C96" s="14" t="s">
        <v>455</v>
      </c>
      <c r="D96" s="14" t="s">
        <v>489</v>
      </c>
      <c r="E96" s="14"/>
      <c r="F96" s="14"/>
      <c r="G96" s="14">
        <v>90</v>
      </c>
      <c r="H96" s="14">
        <v>35.799999999999997</v>
      </c>
      <c r="I96" s="14">
        <f t="shared" si="3"/>
        <v>6791.300000000002</v>
      </c>
      <c r="J96" s="17"/>
      <c r="K96" s="17"/>
      <c r="L96" s="17"/>
    </row>
    <row r="97" spans="2:12" x14ac:dyDescent="0.25">
      <c r="B97" s="14">
        <f t="shared" si="2"/>
        <v>94</v>
      </c>
      <c r="C97" s="14" t="s">
        <v>489</v>
      </c>
      <c r="D97" s="14" t="s">
        <v>572</v>
      </c>
      <c r="E97" s="14"/>
      <c r="F97" s="14"/>
      <c r="G97" s="14">
        <v>90</v>
      </c>
      <c r="H97" s="14">
        <v>106</v>
      </c>
      <c r="I97" s="14">
        <f t="shared" si="3"/>
        <v>6897.300000000002</v>
      </c>
      <c r="J97" s="17"/>
      <c r="K97" s="17"/>
      <c r="L97" s="17"/>
    </row>
    <row r="98" spans="2:12" x14ac:dyDescent="0.25">
      <c r="B98" s="14">
        <f t="shared" si="2"/>
        <v>95</v>
      </c>
      <c r="C98" s="14" t="s">
        <v>491</v>
      </c>
      <c r="D98" s="14" t="s">
        <v>570</v>
      </c>
      <c r="E98" s="14"/>
      <c r="F98" s="14"/>
      <c r="G98" s="14">
        <v>90</v>
      </c>
      <c r="H98" s="14">
        <v>122</v>
      </c>
      <c r="I98" s="14">
        <f t="shared" si="3"/>
        <v>7019.300000000002</v>
      </c>
      <c r="J98" s="17"/>
      <c r="K98" s="17"/>
      <c r="L98" s="17"/>
    </row>
    <row r="99" spans="2:12" x14ac:dyDescent="0.25">
      <c r="B99" s="14">
        <f t="shared" si="2"/>
        <v>96</v>
      </c>
      <c r="C99" s="14" t="s">
        <v>491</v>
      </c>
      <c r="D99" s="14" t="s">
        <v>500</v>
      </c>
      <c r="E99" s="14"/>
      <c r="F99" s="14"/>
      <c r="G99" s="14">
        <v>90</v>
      </c>
      <c r="H99" s="14">
        <v>92.7</v>
      </c>
      <c r="I99" s="14">
        <f t="shared" si="3"/>
        <v>7112.0000000000018</v>
      </c>
      <c r="J99" s="17"/>
      <c r="K99" s="17"/>
      <c r="L99" s="17"/>
    </row>
    <row r="100" spans="2:12" x14ac:dyDescent="0.25">
      <c r="B100" s="14">
        <f t="shared" si="2"/>
        <v>97</v>
      </c>
      <c r="C100" s="14" t="s">
        <v>500</v>
      </c>
      <c r="D100" s="14" t="s">
        <v>573</v>
      </c>
      <c r="E100" s="14"/>
      <c r="F100" s="14"/>
      <c r="G100" s="14">
        <v>90</v>
      </c>
      <c r="H100" s="14">
        <v>30.6</v>
      </c>
      <c r="I100" s="14">
        <f t="shared" si="3"/>
        <v>7142.6000000000022</v>
      </c>
      <c r="J100" s="17"/>
      <c r="K100" s="17"/>
      <c r="L100" s="17"/>
    </row>
    <row r="101" spans="2:12" x14ac:dyDescent="0.25">
      <c r="B101" s="14">
        <f t="shared" si="2"/>
        <v>98</v>
      </c>
      <c r="C101" s="14" t="s">
        <v>573</v>
      </c>
      <c r="D101" s="14" t="s">
        <v>492</v>
      </c>
      <c r="E101" s="14"/>
      <c r="F101" s="14"/>
      <c r="G101" s="14">
        <v>90</v>
      </c>
      <c r="H101" s="14">
        <v>48.3</v>
      </c>
      <c r="I101" s="14">
        <f t="shared" si="3"/>
        <v>7190.9000000000024</v>
      </c>
      <c r="J101" s="17"/>
      <c r="K101" s="17"/>
      <c r="L101" s="17"/>
    </row>
    <row r="102" spans="2:12" x14ac:dyDescent="0.25">
      <c r="B102" s="14">
        <f t="shared" si="2"/>
        <v>99</v>
      </c>
      <c r="C102" s="14" t="s">
        <v>573</v>
      </c>
      <c r="D102" s="14" t="s">
        <v>494</v>
      </c>
      <c r="E102" s="14"/>
      <c r="F102" s="14"/>
      <c r="G102" s="14">
        <v>90</v>
      </c>
      <c r="H102" s="14">
        <v>70</v>
      </c>
      <c r="I102" s="14">
        <f t="shared" si="3"/>
        <v>7260.9000000000024</v>
      </c>
      <c r="J102" s="17"/>
      <c r="K102" s="17"/>
      <c r="L102" s="17"/>
    </row>
    <row r="103" spans="2:12" x14ac:dyDescent="0.25">
      <c r="B103" s="14">
        <f t="shared" si="2"/>
        <v>100</v>
      </c>
      <c r="C103" s="14" t="s">
        <v>492</v>
      </c>
      <c r="D103" s="14" t="s">
        <v>497</v>
      </c>
      <c r="E103" s="14"/>
      <c r="F103" s="14"/>
      <c r="G103" s="14">
        <v>90</v>
      </c>
      <c r="H103" s="14">
        <v>42.7</v>
      </c>
      <c r="I103" s="14">
        <f t="shared" si="3"/>
        <v>7303.6000000000022</v>
      </c>
      <c r="J103" s="17"/>
      <c r="K103" s="17"/>
      <c r="L103" s="17"/>
    </row>
    <row r="104" spans="2:12" x14ac:dyDescent="0.25">
      <c r="B104" s="14">
        <f t="shared" si="2"/>
        <v>101</v>
      </c>
      <c r="C104" s="14" t="s">
        <v>497</v>
      </c>
      <c r="D104" s="14" t="s">
        <v>574</v>
      </c>
      <c r="E104" s="14"/>
      <c r="F104" s="14"/>
      <c r="G104" s="14">
        <v>90</v>
      </c>
      <c r="H104" s="14">
        <v>110.7</v>
      </c>
      <c r="I104" s="14">
        <f t="shared" si="3"/>
        <v>7414.300000000002</v>
      </c>
      <c r="J104" s="17"/>
      <c r="K104" s="17"/>
      <c r="L104" s="17"/>
    </row>
    <row r="105" spans="2:12" x14ac:dyDescent="0.25">
      <c r="B105" s="14">
        <f t="shared" si="2"/>
        <v>102</v>
      </c>
      <c r="C105" s="14" t="s">
        <v>508</v>
      </c>
      <c r="D105" s="14" t="s">
        <v>568</v>
      </c>
      <c r="E105" s="14"/>
      <c r="F105" s="14"/>
      <c r="G105" s="14">
        <v>90</v>
      </c>
      <c r="H105" s="14">
        <v>54</v>
      </c>
      <c r="I105" s="14">
        <f t="shared" si="3"/>
        <v>7468.300000000002</v>
      </c>
      <c r="J105" s="17"/>
      <c r="K105" s="17"/>
      <c r="L105" s="17"/>
    </row>
    <row r="106" spans="2:12" x14ac:dyDescent="0.25">
      <c r="B106" s="14">
        <f t="shared" si="2"/>
        <v>103</v>
      </c>
      <c r="C106" s="14" t="s">
        <v>511</v>
      </c>
      <c r="D106" s="14" t="s">
        <v>575</v>
      </c>
      <c r="E106" s="14"/>
      <c r="F106" s="14"/>
      <c r="G106" s="14">
        <v>90</v>
      </c>
      <c r="H106" s="14">
        <v>243</v>
      </c>
      <c r="I106" s="14">
        <f t="shared" si="3"/>
        <v>7711.300000000002</v>
      </c>
      <c r="J106" s="17"/>
      <c r="K106" s="17"/>
      <c r="L106" s="17"/>
    </row>
    <row r="107" spans="2:12" x14ac:dyDescent="0.25">
      <c r="B107" s="14">
        <f t="shared" si="2"/>
        <v>104</v>
      </c>
      <c r="C107" s="14" t="s">
        <v>568</v>
      </c>
      <c r="D107" s="14" t="s">
        <v>576</v>
      </c>
      <c r="E107" s="14"/>
      <c r="F107" s="14"/>
      <c r="G107" s="14">
        <v>90</v>
      </c>
      <c r="H107" s="14">
        <v>46</v>
      </c>
      <c r="I107" s="14">
        <f t="shared" si="3"/>
        <v>7757.300000000002</v>
      </c>
      <c r="J107" s="17"/>
      <c r="K107" s="17"/>
      <c r="L107" s="17"/>
    </row>
    <row r="108" spans="2:12" x14ac:dyDescent="0.25">
      <c r="B108" s="14">
        <f t="shared" si="2"/>
        <v>105</v>
      </c>
      <c r="C108" s="14" t="s">
        <v>577</v>
      </c>
      <c r="D108" s="14" t="s">
        <v>578</v>
      </c>
      <c r="E108" s="14"/>
      <c r="F108" s="14"/>
      <c r="G108" s="14">
        <v>90</v>
      </c>
      <c r="H108" s="14">
        <v>487</v>
      </c>
      <c r="I108" s="14">
        <f t="shared" si="3"/>
        <v>8244.3000000000029</v>
      </c>
      <c r="J108" s="17"/>
      <c r="K108" s="17"/>
      <c r="L108" s="17"/>
    </row>
    <row r="109" spans="2:12" x14ac:dyDescent="0.25">
      <c r="B109" s="14">
        <f t="shared" si="2"/>
        <v>106</v>
      </c>
      <c r="C109" s="14" t="s">
        <v>576</v>
      </c>
      <c r="D109" s="14" t="s">
        <v>465</v>
      </c>
      <c r="E109" s="14"/>
      <c r="F109" s="14"/>
      <c r="G109" s="14">
        <v>90</v>
      </c>
      <c r="H109" s="14">
        <v>480</v>
      </c>
      <c r="I109" s="14">
        <f t="shared" si="3"/>
        <v>8724.3000000000029</v>
      </c>
      <c r="J109" s="17"/>
      <c r="K109" s="17"/>
      <c r="L109" s="17"/>
    </row>
    <row r="110" spans="2:12" x14ac:dyDescent="0.25">
      <c r="B110" s="14">
        <f t="shared" si="2"/>
        <v>107</v>
      </c>
      <c r="C110" s="14" t="s">
        <v>464</v>
      </c>
      <c r="D110" s="14" t="s">
        <v>579</v>
      </c>
      <c r="E110" s="14"/>
      <c r="F110" s="14"/>
      <c r="G110" s="14">
        <v>90</v>
      </c>
      <c r="H110" s="14">
        <v>570</v>
      </c>
      <c r="I110" s="14">
        <f t="shared" si="3"/>
        <v>9294.3000000000029</v>
      </c>
      <c r="J110" s="17"/>
      <c r="K110" s="17"/>
      <c r="L110" s="17"/>
    </row>
    <row r="111" spans="2:12" x14ac:dyDescent="0.25">
      <c r="B111" s="14">
        <f t="shared" si="2"/>
        <v>108</v>
      </c>
      <c r="C111" s="14" t="s">
        <v>580</v>
      </c>
      <c r="D111" s="14" t="s">
        <v>519</v>
      </c>
      <c r="E111" s="14"/>
      <c r="F111" s="14"/>
      <c r="G111" s="14">
        <v>90</v>
      </c>
      <c r="H111" s="14">
        <v>75.599999999999994</v>
      </c>
      <c r="I111" s="14">
        <f t="shared" si="3"/>
        <v>9369.9000000000033</v>
      </c>
      <c r="J111" s="17"/>
      <c r="K111" s="17"/>
      <c r="L111" s="17"/>
    </row>
    <row r="112" spans="2:12" x14ac:dyDescent="0.25">
      <c r="B112" s="14">
        <f t="shared" si="2"/>
        <v>109</v>
      </c>
      <c r="C112" s="14" t="s">
        <v>519</v>
      </c>
      <c r="D112" s="14" t="s">
        <v>520</v>
      </c>
      <c r="E112" s="14"/>
      <c r="F112" s="14"/>
      <c r="G112" s="14">
        <v>90</v>
      </c>
      <c r="H112" s="14">
        <v>76</v>
      </c>
      <c r="I112" s="14">
        <f t="shared" si="3"/>
        <v>9445.9000000000033</v>
      </c>
      <c r="J112" s="17"/>
      <c r="K112" s="17"/>
      <c r="L112" s="17"/>
    </row>
    <row r="113" spans="2:12" x14ac:dyDescent="0.25">
      <c r="B113" s="14">
        <f t="shared" si="2"/>
        <v>110</v>
      </c>
      <c r="C113" s="14" t="s">
        <v>519</v>
      </c>
      <c r="D113" s="14" t="s">
        <v>520</v>
      </c>
      <c r="E113" s="14" t="s">
        <v>179</v>
      </c>
      <c r="F113" s="14">
        <v>0.39</v>
      </c>
      <c r="G113" s="14">
        <v>90</v>
      </c>
      <c r="H113" s="14">
        <v>50</v>
      </c>
      <c r="I113" s="14">
        <f t="shared" si="3"/>
        <v>9495.9000000000033</v>
      </c>
      <c r="J113" s="17"/>
      <c r="K113" s="17"/>
      <c r="L113" s="17"/>
    </row>
    <row r="114" spans="2:12" x14ac:dyDescent="0.25">
      <c r="B114" s="14">
        <f t="shared" si="2"/>
        <v>111</v>
      </c>
      <c r="C114" s="14" t="s">
        <v>523</v>
      </c>
      <c r="D114" s="14" t="s">
        <v>527</v>
      </c>
      <c r="E114" s="14"/>
      <c r="F114" s="14"/>
      <c r="G114" s="14">
        <v>90</v>
      </c>
      <c r="H114" s="14">
        <v>108</v>
      </c>
      <c r="I114" s="14">
        <f t="shared" si="3"/>
        <v>9603.9000000000033</v>
      </c>
      <c r="J114" s="17"/>
      <c r="K114" s="17"/>
      <c r="L114" s="17"/>
    </row>
    <row r="115" spans="2:12" x14ac:dyDescent="0.25">
      <c r="B115" s="14">
        <f t="shared" si="2"/>
        <v>112</v>
      </c>
      <c r="C115" s="14" t="s">
        <v>527</v>
      </c>
      <c r="D115" s="14" t="s">
        <v>533</v>
      </c>
      <c r="E115" s="14"/>
      <c r="F115" s="14"/>
      <c r="G115" s="14">
        <v>90</v>
      </c>
      <c r="H115" s="14">
        <v>77</v>
      </c>
      <c r="I115" s="14">
        <f t="shared" si="3"/>
        <v>9680.9000000000033</v>
      </c>
      <c r="J115" s="17"/>
      <c r="K115" s="17"/>
      <c r="L115" s="17"/>
    </row>
    <row r="116" spans="2:12" x14ac:dyDescent="0.25">
      <c r="B116" s="14">
        <f t="shared" si="2"/>
        <v>113</v>
      </c>
      <c r="C116" s="14" t="s">
        <v>533</v>
      </c>
      <c r="D116" s="14" t="s">
        <v>535</v>
      </c>
      <c r="E116" s="14"/>
      <c r="F116" s="14"/>
      <c r="G116" s="14">
        <v>90</v>
      </c>
      <c r="H116" s="14">
        <v>40</v>
      </c>
      <c r="I116" s="14">
        <f t="shared" si="3"/>
        <v>9720.9000000000033</v>
      </c>
      <c r="J116" s="17"/>
      <c r="K116" s="17"/>
      <c r="L116" s="17"/>
    </row>
    <row r="117" spans="2:12" x14ac:dyDescent="0.25">
      <c r="B117" s="14">
        <f t="shared" si="2"/>
        <v>114</v>
      </c>
      <c r="C117" s="14" t="s">
        <v>535</v>
      </c>
      <c r="D117" s="14" t="s">
        <v>536</v>
      </c>
      <c r="E117" s="14"/>
      <c r="F117" s="14"/>
      <c r="G117" s="14">
        <v>90</v>
      </c>
      <c r="H117" s="14">
        <v>86</v>
      </c>
      <c r="I117" s="14">
        <f t="shared" si="3"/>
        <v>9806.9000000000033</v>
      </c>
      <c r="J117" s="17"/>
      <c r="K117" s="17"/>
      <c r="L117" s="17"/>
    </row>
    <row r="118" spans="2:12" x14ac:dyDescent="0.25">
      <c r="B118" s="14">
        <f t="shared" si="2"/>
        <v>115</v>
      </c>
      <c r="C118" s="14" t="s">
        <v>536</v>
      </c>
      <c r="D118" s="14" t="s">
        <v>537</v>
      </c>
      <c r="E118" s="14"/>
      <c r="F118" s="14"/>
      <c r="G118" s="14">
        <v>90</v>
      </c>
      <c r="H118" s="14">
        <v>100</v>
      </c>
      <c r="I118" s="14">
        <f t="shared" si="3"/>
        <v>9906.9000000000033</v>
      </c>
      <c r="J118" s="17"/>
      <c r="K118" s="17"/>
      <c r="L118" s="17"/>
    </row>
    <row r="119" spans="2:12" x14ac:dyDescent="0.25">
      <c r="B119" s="14">
        <f t="shared" si="2"/>
        <v>116</v>
      </c>
      <c r="C119" s="14" t="s">
        <v>542</v>
      </c>
      <c r="D119" s="14" t="s">
        <v>544</v>
      </c>
      <c r="E119" s="14"/>
      <c r="F119" s="14"/>
      <c r="G119" s="14">
        <v>90</v>
      </c>
      <c r="H119" s="14">
        <v>60</v>
      </c>
      <c r="I119" s="14">
        <f t="shared" si="3"/>
        <v>9966.9000000000033</v>
      </c>
      <c r="J119" s="17"/>
      <c r="K119" s="17"/>
      <c r="L119" s="17"/>
    </row>
    <row r="120" spans="2:12" x14ac:dyDescent="0.25">
      <c r="B120" s="14">
        <f t="shared" si="2"/>
        <v>117</v>
      </c>
      <c r="C120" s="14" t="s">
        <v>547</v>
      </c>
      <c r="D120" s="14" t="s">
        <v>567</v>
      </c>
      <c r="E120" s="14" t="s">
        <v>179</v>
      </c>
      <c r="F120" s="14">
        <v>0.39</v>
      </c>
      <c r="G120" s="14">
        <v>90</v>
      </c>
      <c r="H120" s="14">
        <v>58</v>
      </c>
      <c r="I120" s="14">
        <f t="shared" si="3"/>
        <v>10024.900000000003</v>
      </c>
      <c r="J120" s="17"/>
      <c r="K120" s="17"/>
      <c r="L120" s="17"/>
    </row>
    <row r="121" spans="2:12" x14ac:dyDescent="0.25">
      <c r="B121" s="14">
        <f t="shared" si="2"/>
        <v>118</v>
      </c>
      <c r="C121" s="14" t="s">
        <v>567</v>
      </c>
      <c r="D121" s="14" t="s">
        <v>554</v>
      </c>
      <c r="E121" s="14"/>
      <c r="F121" s="14"/>
      <c r="G121" s="14">
        <v>90</v>
      </c>
      <c r="H121" s="14">
        <v>57</v>
      </c>
      <c r="I121" s="14">
        <f t="shared" si="3"/>
        <v>10081.900000000003</v>
      </c>
      <c r="J121" s="17"/>
      <c r="K121" s="17"/>
      <c r="L121" s="17"/>
    </row>
    <row r="122" spans="2:12" x14ac:dyDescent="0.25">
      <c r="B122" s="14">
        <f t="shared" si="2"/>
        <v>119</v>
      </c>
      <c r="C122" s="14" t="s">
        <v>554</v>
      </c>
      <c r="D122" s="14" t="s">
        <v>555</v>
      </c>
      <c r="E122" s="14"/>
      <c r="F122" s="14"/>
      <c r="G122" s="14">
        <v>90</v>
      </c>
      <c r="H122" s="14">
        <v>14</v>
      </c>
      <c r="I122" s="14">
        <f t="shared" si="3"/>
        <v>10095.900000000003</v>
      </c>
      <c r="J122" s="17"/>
      <c r="K122" s="17"/>
      <c r="L122" s="17"/>
    </row>
    <row r="123" spans="2:12" x14ac:dyDescent="0.25">
      <c r="B123" s="14">
        <f t="shared" si="2"/>
        <v>120</v>
      </c>
      <c r="C123" s="14" t="s">
        <v>555</v>
      </c>
      <c r="D123" s="14" t="s">
        <v>532</v>
      </c>
      <c r="E123" s="14"/>
      <c r="F123" s="14"/>
      <c r="G123" s="14">
        <v>90</v>
      </c>
      <c r="H123" s="14">
        <v>132</v>
      </c>
      <c r="I123" s="14">
        <f t="shared" si="3"/>
        <v>10227.900000000003</v>
      </c>
      <c r="J123" s="17"/>
      <c r="K123" s="17"/>
      <c r="L123" s="17"/>
    </row>
    <row r="124" spans="2:12" x14ac:dyDescent="0.25">
      <c r="B124" s="14">
        <f t="shared" si="2"/>
        <v>121</v>
      </c>
      <c r="C124" s="14" t="s">
        <v>532</v>
      </c>
      <c r="D124" s="14" t="s">
        <v>520</v>
      </c>
      <c r="E124" s="14"/>
      <c r="F124" s="14"/>
      <c r="G124" s="14">
        <v>90</v>
      </c>
      <c r="H124" s="14">
        <v>95</v>
      </c>
      <c r="I124" s="14">
        <f t="shared" si="3"/>
        <v>10322.900000000003</v>
      </c>
      <c r="J124" s="17"/>
      <c r="K124" s="17"/>
      <c r="L124" s="17"/>
    </row>
    <row r="125" spans="2:12" x14ac:dyDescent="0.25">
      <c r="B125" s="14">
        <f t="shared" si="2"/>
        <v>122</v>
      </c>
      <c r="C125" s="14" t="s">
        <v>563</v>
      </c>
      <c r="D125" s="14" t="s">
        <v>255</v>
      </c>
      <c r="E125" s="14"/>
      <c r="F125" s="14"/>
      <c r="G125" s="14">
        <v>90</v>
      </c>
      <c r="H125" s="14">
        <v>35</v>
      </c>
      <c r="I125" s="14">
        <f t="shared" si="3"/>
        <v>10357.900000000003</v>
      </c>
      <c r="J125" s="17"/>
      <c r="K125" s="17"/>
      <c r="L125" s="17"/>
    </row>
    <row r="126" spans="2:12" x14ac:dyDescent="0.25">
      <c r="B126" s="14">
        <f t="shared" si="2"/>
        <v>123</v>
      </c>
      <c r="C126" s="14" t="s">
        <v>255</v>
      </c>
      <c r="D126" s="14" t="s">
        <v>581</v>
      </c>
      <c r="E126" s="14"/>
      <c r="F126" s="14"/>
      <c r="G126" s="14">
        <v>90</v>
      </c>
      <c r="H126" s="14">
        <v>35</v>
      </c>
      <c r="I126" s="14">
        <f t="shared" si="3"/>
        <v>10392.900000000003</v>
      </c>
      <c r="J126" s="17"/>
      <c r="K126" s="17"/>
      <c r="L126" s="17"/>
    </row>
    <row r="127" spans="2:12" x14ac:dyDescent="0.25">
      <c r="B127" s="14">
        <f t="shared" si="2"/>
        <v>124</v>
      </c>
      <c r="C127" s="14" t="s">
        <v>581</v>
      </c>
      <c r="D127" s="14" t="s">
        <v>582</v>
      </c>
      <c r="E127" s="14"/>
      <c r="F127" s="14"/>
      <c r="G127" s="14">
        <v>90</v>
      </c>
      <c r="H127" s="14">
        <v>105</v>
      </c>
      <c r="I127" s="14">
        <f t="shared" si="3"/>
        <v>10497.900000000003</v>
      </c>
      <c r="J127" s="17"/>
      <c r="K127" s="17"/>
      <c r="L127" s="17"/>
    </row>
    <row r="128" spans="2:12" x14ac:dyDescent="0.25">
      <c r="B128" s="14">
        <f t="shared" si="2"/>
        <v>125</v>
      </c>
      <c r="C128" s="14" t="s">
        <v>563</v>
      </c>
      <c r="D128" s="14" t="s">
        <v>541</v>
      </c>
      <c r="E128" s="14"/>
      <c r="F128" s="14"/>
      <c r="G128" s="14">
        <v>90</v>
      </c>
      <c r="H128" s="14">
        <v>155</v>
      </c>
      <c r="I128" s="14">
        <f t="shared" si="3"/>
        <v>10652.900000000003</v>
      </c>
      <c r="J128" s="17"/>
      <c r="K128" s="17"/>
      <c r="L128" s="17"/>
    </row>
    <row r="129" spans="2:12" x14ac:dyDescent="0.25">
      <c r="B129" s="14">
        <f t="shared" si="2"/>
        <v>126</v>
      </c>
      <c r="C129" s="14" t="s">
        <v>568</v>
      </c>
      <c r="D129" s="14" t="s">
        <v>576</v>
      </c>
      <c r="E129" s="14"/>
      <c r="F129" s="14"/>
      <c r="G129" s="14">
        <v>110</v>
      </c>
      <c r="H129" s="14">
        <v>269</v>
      </c>
      <c r="I129" s="14">
        <f t="shared" si="3"/>
        <v>10921.900000000003</v>
      </c>
      <c r="J129" s="17"/>
      <c r="K129" s="17"/>
      <c r="L129" s="17"/>
    </row>
    <row r="130" spans="2:12" x14ac:dyDescent="0.25">
      <c r="B130" s="14">
        <f t="shared" si="2"/>
        <v>127</v>
      </c>
      <c r="C130" s="14" t="s">
        <v>568</v>
      </c>
      <c r="D130" s="14" t="s">
        <v>576</v>
      </c>
      <c r="E130" s="14"/>
      <c r="F130" s="14"/>
      <c r="G130" s="14">
        <v>110</v>
      </c>
      <c r="H130" s="14">
        <v>6</v>
      </c>
      <c r="I130" s="14">
        <f t="shared" si="3"/>
        <v>10927.900000000003</v>
      </c>
      <c r="J130" s="17"/>
      <c r="K130" s="17"/>
      <c r="L130" s="17"/>
    </row>
    <row r="131" spans="2:12" x14ac:dyDescent="0.25">
      <c r="B131" s="14">
        <f t="shared" si="2"/>
        <v>128</v>
      </c>
      <c r="C131" s="14" t="s">
        <v>576</v>
      </c>
      <c r="D131" s="14" t="s">
        <v>577</v>
      </c>
      <c r="E131" s="14"/>
      <c r="F131" s="14"/>
      <c r="G131" s="14">
        <v>160</v>
      </c>
      <c r="H131" s="14">
        <v>114</v>
      </c>
      <c r="I131" s="14">
        <f t="shared" si="3"/>
        <v>11041.900000000003</v>
      </c>
      <c r="J131" s="17"/>
      <c r="K131" s="17"/>
      <c r="L131" s="17"/>
    </row>
    <row r="132" spans="2:12" x14ac:dyDescent="0.25">
      <c r="B132" s="14">
        <f t="shared" si="2"/>
        <v>129</v>
      </c>
      <c r="C132" s="14" t="s">
        <v>576</v>
      </c>
      <c r="D132" s="14" t="s">
        <v>577</v>
      </c>
      <c r="E132" s="14" t="s">
        <v>145</v>
      </c>
      <c r="F132" s="14">
        <v>0.46</v>
      </c>
      <c r="G132" s="14">
        <v>160</v>
      </c>
      <c r="H132" s="14">
        <v>7</v>
      </c>
      <c r="I132" s="14">
        <f t="shared" si="3"/>
        <v>11048.900000000003</v>
      </c>
      <c r="J132" s="17"/>
      <c r="K132" s="17"/>
      <c r="L132" s="17"/>
    </row>
    <row r="133" spans="2:12" x14ac:dyDescent="0.25">
      <c r="B133" s="14">
        <f t="shared" si="2"/>
        <v>130</v>
      </c>
      <c r="C133" s="14" t="s">
        <v>577</v>
      </c>
      <c r="D133" s="14" t="s">
        <v>575</v>
      </c>
      <c r="E133" s="14"/>
      <c r="F133" s="14"/>
      <c r="G133" s="14">
        <v>160</v>
      </c>
      <c r="H133" s="14">
        <v>20</v>
      </c>
      <c r="I133" s="14">
        <f t="shared" si="3"/>
        <v>11068.900000000003</v>
      </c>
      <c r="J133" s="17"/>
      <c r="K133" s="17"/>
      <c r="L133" s="17"/>
    </row>
    <row r="134" spans="2:12" x14ac:dyDescent="0.25">
      <c r="B134" s="14">
        <f t="shared" ref="B134:B141" si="4">1+B133</f>
        <v>131</v>
      </c>
      <c r="C134" s="14" t="s">
        <v>465</v>
      </c>
      <c r="D134" s="14">
        <v>659</v>
      </c>
      <c r="E134" s="14"/>
      <c r="F134" s="14"/>
      <c r="G134" s="14">
        <v>160</v>
      </c>
      <c r="H134" s="14">
        <v>350</v>
      </c>
      <c r="I134" s="14">
        <f t="shared" ref="I134:I141" si="5">+I133+H134</f>
        <v>11418.900000000003</v>
      </c>
      <c r="J134" s="17"/>
      <c r="K134" s="17"/>
      <c r="L134" s="17"/>
    </row>
    <row r="135" spans="2:12" x14ac:dyDescent="0.25">
      <c r="B135" s="14">
        <f t="shared" si="4"/>
        <v>132</v>
      </c>
      <c r="C135" s="14" t="s">
        <v>465</v>
      </c>
      <c r="D135" s="14" t="s">
        <v>464</v>
      </c>
      <c r="E135" s="14"/>
      <c r="F135" s="14"/>
      <c r="G135" s="14">
        <v>160</v>
      </c>
      <c r="H135" s="14">
        <v>7.3</v>
      </c>
      <c r="I135" s="14">
        <f t="shared" si="5"/>
        <v>11426.200000000003</v>
      </c>
      <c r="J135" s="17"/>
      <c r="K135" s="17"/>
      <c r="L135" s="17"/>
    </row>
    <row r="136" spans="2:12" x14ac:dyDescent="0.25">
      <c r="B136" s="14">
        <f t="shared" si="4"/>
        <v>133</v>
      </c>
      <c r="C136" s="14" t="s">
        <v>465</v>
      </c>
      <c r="D136" s="14" t="s">
        <v>464</v>
      </c>
      <c r="E136" s="14"/>
      <c r="F136" s="14"/>
      <c r="G136" s="14">
        <v>160</v>
      </c>
      <c r="H136" s="14">
        <v>3.3</v>
      </c>
      <c r="I136" s="14">
        <f t="shared" si="5"/>
        <v>11429.500000000002</v>
      </c>
      <c r="J136" s="17"/>
      <c r="K136" s="17"/>
      <c r="L136" s="17"/>
    </row>
    <row r="137" spans="2:12" x14ac:dyDescent="0.25">
      <c r="B137" s="14">
        <f t="shared" si="4"/>
        <v>134</v>
      </c>
      <c r="C137" s="14" t="s">
        <v>465</v>
      </c>
      <c r="D137" s="14" t="s">
        <v>464</v>
      </c>
      <c r="E137" s="14" t="s">
        <v>145</v>
      </c>
      <c r="F137" s="14">
        <v>0.46</v>
      </c>
      <c r="G137" s="14">
        <v>160</v>
      </c>
      <c r="H137" s="14">
        <v>3.2</v>
      </c>
      <c r="I137" s="14">
        <f t="shared" si="5"/>
        <v>11432.700000000003</v>
      </c>
      <c r="J137" s="17"/>
      <c r="K137" s="17"/>
      <c r="L137" s="17"/>
    </row>
    <row r="138" spans="2:12" x14ac:dyDescent="0.25">
      <c r="B138" s="14">
        <f t="shared" si="4"/>
        <v>135</v>
      </c>
      <c r="C138" s="14" t="s">
        <v>199</v>
      </c>
      <c r="D138" s="14" t="s">
        <v>513</v>
      </c>
      <c r="E138" s="14"/>
      <c r="F138" s="14"/>
      <c r="G138" s="14">
        <v>160</v>
      </c>
      <c r="H138" s="14">
        <v>263.2</v>
      </c>
      <c r="I138" s="14">
        <f t="shared" si="5"/>
        <v>11695.900000000003</v>
      </c>
      <c r="J138" s="17"/>
      <c r="K138" s="17"/>
      <c r="L138" s="17"/>
    </row>
    <row r="139" spans="2:12" x14ac:dyDescent="0.25">
      <c r="B139" s="14">
        <f t="shared" si="4"/>
        <v>136</v>
      </c>
      <c r="C139" s="14" t="s">
        <v>513</v>
      </c>
      <c r="D139" s="14" t="s">
        <v>583</v>
      </c>
      <c r="E139" s="14"/>
      <c r="F139" s="14"/>
      <c r="G139" s="14">
        <v>160</v>
      </c>
      <c r="H139" s="14">
        <v>640</v>
      </c>
      <c r="I139" s="14">
        <f t="shared" si="5"/>
        <v>12335.900000000003</v>
      </c>
      <c r="J139" s="17"/>
      <c r="K139" s="17"/>
      <c r="L139" s="17"/>
    </row>
    <row r="140" spans="2:12" x14ac:dyDescent="0.25">
      <c r="B140" s="14">
        <f t="shared" si="4"/>
        <v>137</v>
      </c>
      <c r="C140" s="14" t="s">
        <v>515</v>
      </c>
      <c r="D140" s="14" t="s">
        <v>580</v>
      </c>
      <c r="E140" s="14"/>
      <c r="F140" s="14"/>
      <c r="G140" s="14">
        <v>160</v>
      </c>
      <c r="H140" s="14">
        <v>83.9</v>
      </c>
      <c r="I140" s="14">
        <f t="shared" si="5"/>
        <v>12419.800000000003</v>
      </c>
      <c r="J140" s="17"/>
      <c r="K140" s="17"/>
      <c r="L140" s="17"/>
    </row>
    <row r="141" spans="2:12" x14ac:dyDescent="0.25">
      <c r="B141" s="14">
        <f t="shared" si="4"/>
        <v>138</v>
      </c>
      <c r="C141" s="14" t="s">
        <v>464</v>
      </c>
      <c r="D141" s="14" t="s">
        <v>463</v>
      </c>
      <c r="E141" s="14"/>
      <c r="F141" s="14"/>
      <c r="G141" s="14">
        <v>160</v>
      </c>
      <c r="H141" s="14">
        <v>670</v>
      </c>
      <c r="I141" s="14">
        <f t="shared" si="5"/>
        <v>13089.800000000003</v>
      </c>
      <c r="J141" s="17"/>
      <c r="K141" s="17"/>
      <c r="L141" s="17"/>
    </row>
    <row r="142" spans="2:12" x14ac:dyDescent="0.25">
      <c r="B142" s="17"/>
      <c r="C142" s="17"/>
      <c r="D142" s="17"/>
      <c r="E142" s="17"/>
      <c r="F142" s="17"/>
      <c r="G142" s="17"/>
      <c r="H142" s="17"/>
      <c r="I142" s="17"/>
      <c r="J142" s="17"/>
      <c r="K142" s="17"/>
      <c r="L142" s="17"/>
    </row>
    <row r="143" spans="2:12" x14ac:dyDescent="0.25">
      <c r="B143" s="17"/>
      <c r="C143" s="17"/>
      <c r="D143" s="14">
        <v>63</v>
      </c>
      <c r="E143" s="14">
        <v>75</v>
      </c>
      <c r="F143" s="14">
        <v>90</v>
      </c>
      <c r="G143" s="14">
        <v>110</v>
      </c>
      <c r="H143" s="14">
        <v>160</v>
      </c>
      <c r="I143" s="14"/>
      <c r="J143" s="17"/>
      <c r="K143" s="17"/>
      <c r="L143" s="17"/>
    </row>
    <row r="144" spans="2:12" x14ac:dyDescent="0.25">
      <c r="B144" s="17"/>
      <c r="C144" s="17"/>
      <c r="D144" s="14">
        <f>+SUMIF($G$4:$G$141,D143,$H$4:$H$141)</f>
        <v>5373.4000000000005</v>
      </c>
      <c r="E144" s="14">
        <f t="shared" ref="E144:H144" si="6">+SUMIF($G$4:$G$141,E143,$H$4:$H$141)</f>
        <v>642</v>
      </c>
      <c r="F144" s="14">
        <f t="shared" si="6"/>
        <v>4637.5</v>
      </c>
      <c r="G144" s="14">
        <f t="shared" si="6"/>
        <v>275</v>
      </c>
      <c r="H144" s="14">
        <f t="shared" si="6"/>
        <v>2161.9</v>
      </c>
      <c r="I144" s="14">
        <f>+SUM(D144:H144)</f>
        <v>13089.800000000001</v>
      </c>
      <c r="J144" s="17"/>
      <c r="K144" s="17"/>
      <c r="L144" s="17"/>
    </row>
    <row r="145" spans="2:12" x14ac:dyDescent="0.25">
      <c r="B145" s="17"/>
      <c r="C145" s="17"/>
      <c r="D145" s="17"/>
      <c r="E145" s="17"/>
      <c r="F145" s="17"/>
      <c r="G145" s="17"/>
      <c r="H145" s="17"/>
      <c r="I145" s="17"/>
      <c r="J145" s="17"/>
      <c r="K145" s="17"/>
      <c r="L145" s="17"/>
    </row>
  </sheetData>
  <autoFilter ref="B3:L141"/>
  <mergeCells count="1">
    <mergeCell ref="B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Z150"/>
  <sheetViews>
    <sheetView workbookViewId="0">
      <selection activeCell="H11" sqref="H11:K136"/>
    </sheetView>
  </sheetViews>
  <sheetFormatPr defaultColWidth="9" defaultRowHeight="15" x14ac:dyDescent="0.25"/>
  <cols>
    <col min="2" max="2" width="9" style="18"/>
    <col min="3" max="3" width="13.7109375" customWidth="1"/>
    <col min="4" max="4" width="12.140625" customWidth="1"/>
    <col min="5" max="6" width="16" customWidth="1"/>
    <col min="7" max="7" width="13.5703125" customWidth="1"/>
    <col min="10" max="10" width="11" customWidth="1"/>
    <col min="11" max="11" width="2.28515625" customWidth="1"/>
    <col min="12" max="12" width="6.5703125" hidden="1" customWidth="1"/>
    <col min="13" max="13" width="9.140625" hidden="1" customWidth="1"/>
    <col min="14" max="14" width="30.28515625" customWidth="1"/>
    <col min="15" max="15" width="9.140625" customWidth="1"/>
    <col min="16" max="16" width="1.7109375" customWidth="1"/>
  </cols>
  <sheetData>
    <row r="3" spans="2:20" ht="18.75" x14ac:dyDescent="0.3">
      <c r="B3" s="35" t="s">
        <v>146</v>
      </c>
      <c r="C3" s="35"/>
      <c r="D3" s="35"/>
      <c r="E3" s="35"/>
      <c r="F3" s="35"/>
      <c r="G3" s="35"/>
      <c r="H3" s="35"/>
      <c r="I3" s="35"/>
      <c r="J3" s="35"/>
      <c r="K3" s="35"/>
      <c r="L3" s="35"/>
      <c r="M3" s="35"/>
      <c r="N3" s="35"/>
      <c r="O3" s="48" t="s">
        <v>147</v>
      </c>
      <c r="P3" s="48"/>
    </row>
    <row r="4" spans="2:20" ht="31.5" x14ac:dyDescent="0.25">
      <c r="B4" s="4" t="s">
        <v>1</v>
      </c>
      <c r="C4" s="4" t="s">
        <v>2</v>
      </c>
      <c r="D4" s="4" t="s">
        <v>3</v>
      </c>
      <c r="E4" s="4" t="s">
        <v>4</v>
      </c>
      <c r="F4" s="5" t="s">
        <v>5</v>
      </c>
      <c r="G4" s="4" t="s">
        <v>6</v>
      </c>
      <c r="H4" s="6" t="s">
        <v>7</v>
      </c>
      <c r="I4" s="7"/>
      <c r="J4" s="7"/>
      <c r="K4" s="7"/>
      <c r="L4" s="7"/>
      <c r="M4" s="8"/>
      <c r="N4" s="9" t="s">
        <v>8</v>
      </c>
      <c r="O4" s="48"/>
      <c r="P4" s="48"/>
    </row>
    <row r="5" spans="2:20" x14ac:dyDescent="0.25">
      <c r="B5" s="14">
        <v>1</v>
      </c>
      <c r="C5" s="14" t="s">
        <v>344</v>
      </c>
      <c r="D5" s="14" t="s">
        <v>345</v>
      </c>
      <c r="E5" s="17"/>
      <c r="F5" s="17"/>
      <c r="G5" s="14">
        <v>63</v>
      </c>
      <c r="H5" s="42">
        <v>27.5</v>
      </c>
      <c r="I5" s="52"/>
      <c r="J5" s="52"/>
      <c r="K5" s="43"/>
      <c r="L5" s="17"/>
      <c r="M5" s="17"/>
      <c r="N5" s="14">
        <f>+H5</f>
        <v>27.5</v>
      </c>
      <c r="O5" s="42"/>
      <c r="P5" s="43"/>
    </row>
    <row r="6" spans="2:20" x14ac:dyDescent="0.25">
      <c r="B6" s="14">
        <f>1+B5</f>
        <v>2</v>
      </c>
      <c r="C6" s="14" t="s">
        <v>346</v>
      </c>
      <c r="D6" s="14" t="s">
        <v>347</v>
      </c>
      <c r="E6" s="17"/>
      <c r="F6" s="17"/>
      <c r="G6" s="14">
        <v>63</v>
      </c>
      <c r="H6" s="42">
        <v>286.60000000000002</v>
      </c>
      <c r="I6" s="52"/>
      <c r="J6" s="52"/>
      <c r="K6" s="43"/>
      <c r="L6" s="17"/>
      <c r="M6" s="17"/>
      <c r="N6" s="14">
        <f>+N5+H6</f>
        <v>314.10000000000002</v>
      </c>
      <c r="O6" s="42"/>
      <c r="P6" s="43"/>
      <c r="Q6">
        <v>90</v>
      </c>
      <c r="R6" s="19" t="s">
        <v>348</v>
      </c>
      <c r="S6" s="19" t="s">
        <v>349</v>
      </c>
      <c r="T6" s="19">
        <v>63.2</v>
      </c>
    </row>
    <row r="7" spans="2:20" x14ac:dyDescent="0.25">
      <c r="B7" s="14">
        <f t="shared" ref="B7:B70" si="0">1+B6</f>
        <v>3</v>
      </c>
      <c r="C7" s="14" t="s">
        <v>350</v>
      </c>
      <c r="D7" s="14" t="s">
        <v>351</v>
      </c>
      <c r="E7" s="17"/>
      <c r="F7" s="17"/>
      <c r="G7" s="14">
        <v>63</v>
      </c>
      <c r="H7" s="42">
        <v>34</v>
      </c>
      <c r="I7" s="52"/>
      <c r="J7" s="52"/>
      <c r="K7" s="43"/>
      <c r="L7" s="17"/>
      <c r="M7" s="17"/>
      <c r="N7" s="14">
        <f t="shared" ref="N7:N70" si="1">+N6+H7</f>
        <v>348.1</v>
      </c>
      <c r="O7" s="42"/>
      <c r="P7" s="43"/>
      <c r="Q7">
        <v>90</v>
      </c>
      <c r="R7" s="19" t="s">
        <v>349</v>
      </c>
      <c r="S7" s="19" t="s">
        <v>352</v>
      </c>
      <c r="T7" s="19">
        <v>97.5</v>
      </c>
    </row>
    <row r="8" spans="2:20" x14ac:dyDescent="0.25">
      <c r="B8" s="14">
        <f t="shared" si="0"/>
        <v>4</v>
      </c>
      <c r="C8" s="14" t="s">
        <v>353</v>
      </c>
      <c r="D8" s="14" t="s">
        <v>354</v>
      </c>
      <c r="E8" s="17"/>
      <c r="F8" s="17"/>
      <c r="G8" s="14">
        <v>63</v>
      </c>
      <c r="H8" s="42">
        <v>21.7</v>
      </c>
      <c r="I8" s="52"/>
      <c r="J8" s="52"/>
      <c r="K8" s="43"/>
      <c r="L8" s="17"/>
      <c r="M8" s="17"/>
      <c r="N8" s="14">
        <f t="shared" si="1"/>
        <v>369.8</v>
      </c>
      <c r="O8" s="42"/>
      <c r="P8" s="43"/>
      <c r="Q8">
        <v>90</v>
      </c>
      <c r="R8" s="19" t="s">
        <v>352</v>
      </c>
      <c r="S8" s="19" t="s">
        <v>334</v>
      </c>
      <c r="T8" s="19">
        <v>27.2</v>
      </c>
    </row>
    <row r="9" spans="2:20" x14ac:dyDescent="0.25">
      <c r="B9" s="14">
        <f t="shared" si="0"/>
        <v>5</v>
      </c>
      <c r="C9" s="14" t="s">
        <v>355</v>
      </c>
      <c r="D9" s="14" t="s">
        <v>356</v>
      </c>
      <c r="E9" s="17"/>
      <c r="F9" s="17"/>
      <c r="G9" s="14">
        <v>63</v>
      </c>
      <c r="H9" s="42">
        <v>96</v>
      </c>
      <c r="I9" s="52"/>
      <c r="J9" s="52"/>
      <c r="K9" s="43"/>
      <c r="L9" s="17"/>
      <c r="M9" s="17"/>
      <c r="N9" s="14">
        <f t="shared" si="1"/>
        <v>465.8</v>
      </c>
      <c r="O9" s="42"/>
      <c r="P9" s="43"/>
      <c r="Q9">
        <v>90</v>
      </c>
      <c r="R9" s="19" t="s">
        <v>352</v>
      </c>
      <c r="S9" s="19" t="s">
        <v>357</v>
      </c>
      <c r="T9" s="19">
        <v>182.7</v>
      </c>
    </row>
    <row r="10" spans="2:20" x14ac:dyDescent="0.25">
      <c r="B10" s="14">
        <f t="shared" si="0"/>
        <v>6</v>
      </c>
      <c r="C10" s="14" t="s">
        <v>358</v>
      </c>
      <c r="D10" s="14" t="s">
        <v>359</v>
      </c>
      <c r="E10" s="17"/>
      <c r="F10" s="17"/>
      <c r="G10" s="14">
        <v>63</v>
      </c>
      <c r="H10" s="42">
        <f>78-H11</f>
        <v>75.5</v>
      </c>
      <c r="I10" s="52"/>
      <c r="J10" s="52"/>
      <c r="K10" s="43"/>
      <c r="L10" s="17"/>
      <c r="M10" s="17"/>
      <c r="N10" s="14">
        <f t="shared" si="1"/>
        <v>541.29999999999995</v>
      </c>
      <c r="O10" s="42"/>
      <c r="P10" s="43"/>
      <c r="Q10">
        <v>110</v>
      </c>
      <c r="R10" s="19" t="s">
        <v>360</v>
      </c>
      <c r="S10" s="19" t="s">
        <v>361</v>
      </c>
      <c r="T10" s="19">
        <v>165</v>
      </c>
    </row>
    <row r="11" spans="2:20" x14ac:dyDescent="0.25">
      <c r="B11" s="14">
        <f t="shared" si="0"/>
        <v>7</v>
      </c>
      <c r="C11" s="14" t="s">
        <v>358</v>
      </c>
      <c r="D11" s="14" t="s">
        <v>359</v>
      </c>
      <c r="E11" s="14" t="s">
        <v>362</v>
      </c>
      <c r="F11" s="19">
        <v>0.39</v>
      </c>
      <c r="G11" s="14">
        <v>63</v>
      </c>
      <c r="H11" s="42">
        <v>2.5</v>
      </c>
      <c r="I11" s="52"/>
      <c r="J11" s="52"/>
      <c r="K11" s="43"/>
      <c r="L11" s="17"/>
      <c r="M11" s="17"/>
      <c r="N11" s="14">
        <f t="shared" si="1"/>
        <v>543.79999999999995</v>
      </c>
      <c r="O11" s="42"/>
      <c r="P11" s="43"/>
      <c r="Q11">
        <v>110</v>
      </c>
      <c r="R11" s="19" t="s">
        <v>361</v>
      </c>
      <c r="S11" s="19" t="s">
        <v>363</v>
      </c>
      <c r="T11" s="19">
        <v>30.3</v>
      </c>
    </row>
    <row r="12" spans="2:20" x14ac:dyDescent="0.25">
      <c r="B12" s="14">
        <f t="shared" si="0"/>
        <v>8</v>
      </c>
      <c r="C12" s="14" t="s">
        <v>364</v>
      </c>
      <c r="D12" s="14" t="s">
        <v>365</v>
      </c>
      <c r="E12" s="14"/>
      <c r="F12" s="17"/>
      <c r="G12" s="14">
        <v>63</v>
      </c>
      <c r="H12" s="42">
        <f>53-H13</f>
        <v>50.5</v>
      </c>
      <c r="I12" s="52"/>
      <c r="J12" s="52"/>
      <c r="K12" s="43"/>
      <c r="L12" s="17"/>
      <c r="M12" s="17"/>
      <c r="N12" s="14">
        <f t="shared" si="1"/>
        <v>594.29999999999995</v>
      </c>
      <c r="O12" s="42"/>
      <c r="P12" s="43"/>
      <c r="Q12">
        <v>90</v>
      </c>
      <c r="R12" s="19" t="s">
        <v>361</v>
      </c>
      <c r="S12" s="19" t="s">
        <v>366</v>
      </c>
      <c r="T12" s="19">
        <v>47.5</v>
      </c>
    </row>
    <row r="13" spans="2:20" x14ac:dyDescent="0.25">
      <c r="B13" s="14">
        <f t="shared" si="0"/>
        <v>9</v>
      </c>
      <c r="C13" s="14" t="s">
        <v>364</v>
      </c>
      <c r="D13" s="14" t="s">
        <v>365</v>
      </c>
      <c r="E13" s="14" t="s">
        <v>362</v>
      </c>
      <c r="F13" s="14">
        <v>0.39</v>
      </c>
      <c r="G13" s="14">
        <v>63</v>
      </c>
      <c r="H13" s="42">
        <v>2.5</v>
      </c>
      <c r="I13" s="52"/>
      <c r="J13" s="52"/>
      <c r="K13" s="43"/>
      <c r="L13" s="17"/>
      <c r="M13" s="17"/>
      <c r="N13" s="14">
        <f t="shared" si="1"/>
        <v>596.79999999999995</v>
      </c>
      <c r="O13" s="42"/>
      <c r="P13" s="43"/>
      <c r="Q13">
        <v>110</v>
      </c>
      <c r="R13" s="19" t="s">
        <v>366</v>
      </c>
      <c r="S13" s="19" t="s">
        <v>367</v>
      </c>
      <c r="T13" s="19">
        <v>40</v>
      </c>
    </row>
    <row r="14" spans="2:20" x14ac:dyDescent="0.25">
      <c r="B14" s="14">
        <f t="shared" si="0"/>
        <v>10</v>
      </c>
      <c r="C14" s="14" t="s">
        <v>368</v>
      </c>
      <c r="D14" s="14" t="s">
        <v>369</v>
      </c>
      <c r="E14" s="14"/>
      <c r="F14" s="17"/>
      <c r="G14" s="14">
        <v>63</v>
      </c>
      <c r="H14" s="42">
        <v>88.3</v>
      </c>
      <c r="I14" s="52"/>
      <c r="J14" s="52"/>
      <c r="K14" s="43"/>
      <c r="L14" s="17"/>
      <c r="M14" s="17"/>
      <c r="N14" s="14">
        <f t="shared" si="1"/>
        <v>685.09999999999991</v>
      </c>
      <c r="O14" s="42"/>
      <c r="P14" s="43"/>
    </row>
    <row r="15" spans="2:20" x14ac:dyDescent="0.25">
      <c r="B15" s="14">
        <f t="shared" si="0"/>
        <v>11</v>
      </c>
      <c r="C15" s="14" t="s">
        <v>368</v>
      </c>
      <c r="D15" s="14" t="s">
        <v>369</v>
      </c>
      <c r="E15" s="14" t="s">
        <v>362</v>
      </c>
      <c r="F15" s="14">
        <v>0.39</v>
      </c>
      <c r="G15" s="14">
        <v>63</v>
      </c>
      <c r="H15" s="42">
        <v>2.5</v>
      </c>
      <c r="I15" s="52"/>
      <c r="J15" s="52"/>
      <c r="K15" s="43"/>
      <c r="L15" s="17"/>
      <c r="M15" s="17"/>
      <c r="N15" s="14">
        <f t="shared" si="1"/>
        <v>687.59999999999991</v>
      </c>
      <c r="O15" s="42"/>
      <c r="P15" s="43"/>
    </row>
    <row r="16" spans="2:20" x14ac:dyDescent="0.25">
      <c r="B16" s="14">
        <f t="shared" si="0"/>
        <v>12</v>
      </c>
      <c r="C16" s="14" t="s">
        <v>369</v>
      </c>
      <c r="D16" s="14" t="s">
        <v>370</v>
      </c>
      <c r="E16" s="14"/>
      <c r="F16" s="17"/>
      <c r="G16" s="14">
        <v>63</v>
      </c>
      <c r="H16" s="42">
        <v>45.5</v>
      </c>
      <c r="I16" s="52"/>
      <c r="J16" s="52"/>
      <c r="K16" s="43"/>
      <c r="L16" s="17"/>
      <c r="M16" s="17"/>
      <c r="N16" s="14">
        <f t="shared" si="1"/>
        <v>733.09999999999991</v>
      </c>
      <c r="O16" s="42"/>
      <c r="P16" s="43"/>
    </row>
    <row r="17" spans="2:16" x14ac:dyDescent="0.25">
      <c r="B17" s="14">
        <f t="shared" si="0"/>
        <v>13</v>
      </c>
      <c r="C17" s="14" t="s">
        <v>371</v>
      </c>
      <c r="D17" s="14" t="s">
        <v>372</v>
      </c>
      <c r="E17" s="17"/>
      <c r="F17" s="17"/>
      <c r="G17" s="14">
        <v>63</v>
      </c>
      <c r="H17" s="42">
        <v>60</v>
      </c>
      <c r="I17" s="52"/>
      <c r="J17" s="52"/>
      <c r="K17" s="43"/>
      <c r="L17" s="17"/>
      <c r="M17" s="17"/>
      <c r="N17" s="14">
        <f t="shared" si="1"/>
        <v>793.09999999999991</v>
      </c>
      <c r="O17" s="42"/>
      <c r="P17" s="43"/>
    </row>
    <row r="18" spans="2:16" x14ac:dyDescent="0.25">
      <c r="B18" s="14">
        <f t="shared" si="0"/>
        <v>14</v>
      </c>
      <c r="C18" s="14" t="s">
        <v>373</v>
      </c>
      <c r="D18" s="14" t="s">
        <v>374</v>
      </c>
      <c r="E18" s="17"/>
      <c r="F18" s="17"/>
      <c r="G18" s="14">
        <v>63</v>
      </c>
      <c r="H18" s="42">
        <v>64.3</v>
      </c>
      <c r="I18" s="52"/>
      <c r="J18" s="52"/>
      <c r="K18" s="43"/>
      <c r="L18" s="17"/>
      <c r="M18" s="17"/>
      <c r="N18" s="14">
        <f t="shared" si="1"/>
        <v>857.39999999999986</v>
      </c>
      <c r="O18" s="42"/>
      <c r="P18" s="43"/>
    </row>
    <row r="19" spans="2:16" x14ac:dyDescent="0.25">
      <c r="B19" s="14">
        <f t="shared" si="0"/>
        <v>15</v>
      </c>
      <c r="C19" s="14" t="s">
        <v>375</v>
      </c>
      <c r="D19" s="14" t="s">
        <v>376</v>
      </c>
      <c r="E19" s="17"/>
      <c r="F19" s="17"/>
      <c r="G19" s="14">
        <v>63</v>
      </c>
      <c r="H19" s="42">
        <v>63.9</v>
      </c>
      <c r="I19" s="52"/>
      <c r="J19" s="52"/>
      <c r="K19" s="43"/>
      <c r="L19" s="17"/>
      <c r="M19" s="17"/>
      <c r="N19" s="14">
        <f t="shared" si="1"/>
        <v>921.29999999999984</v>
      </c>
      <c r="O19" s="42"/>
      <c r="P19" s="43"/>
    </row>
    <row r="20" spans="2:16" x14ac:dyDescent="0.25">
      <c r="B20" s="14">
        <f t="shared" si="0"/>
        <v>16</v>
      </c>
      <c r="C20" s="14" t="s">
        <v>377</v>
      </c>
      <c r="D20" s="14" t="s">
        <v>378</v>
      </c>
      <c r="E20" s="17"/>
      <c r="F20" s="17"/>
      <c r="G20" s="14">
        <v>63</v>
      </c>
      <c r="H20" s="42">
        <v>32</v>
      </c>
      <c r="I20" s="52"/>
      <c r="J20" s="52"/>
      <c r="K20" s="43"/>
      <c r="L20" s="17"/>
      <c r="M20" s="17"/>
      <c r="N20" s="14">
        <f t="shared" si="1"/>
        <v>953.29999999999984</v>
      </c>
      <c r="O20" s="42"/>
      <c r="P20" s="43"/>
    </row>
    <row r="21" spans="2:16" x14ac:dyDescent="0.25">
      <c r="B21" s="14">
        <f t="shared" si="0"/>
        <v>17</v>
      </c>
      <c r="C21" s="14" t="s">
        <v>379</v>
      </c>
      <c r="D21" s="14" t="s">
        <v>380</v>
      </c>
      <c r="E21" s="17"/>
      <c r="F21" s="17"/>
      <c r="G21" s="14">
        <v>63</v>
      </c>
      <c r="H21" s="42">
        <v>33</v>
      </c>
      <c r="I21" s="52"/>
      <c r="J21" s="52"/>
      <c r="K21" s="43"/>
      <c r="L21" s="17"/>
      <c r="M21" s="17"/>
      <c r="N21" s="14">
        <f t="shared" si="1"/>
        <v>986.29999999999984</v>
      </c>
      <c r="O21" s="42"/>
      <c r="P21" s="43"/>
    </row>
    <row r="22" spans="2:16" x14ac:dyDescent="0.25">
      <c r="B22" s="14">
        <f t="shared" si="0"/>
        <v>18</v>
      </c>
      <c r="C22" s="14" t="s">
        <v>381</v>
      </c>
      <c r="D22" s="14" t="s">
        <v>382</v>
      </c>
      <c r="E22" s="17"/>
      <c r="F22" s="17"/>
      <c r="G22" s="14">
        <v>63</v>
      </c>
      <c r="H22" s="42">
        <v>32.5</v>
      </c>
      <c r="I22" s="52"/>
      <c r="J22" s="52"/>
      <c r="K22" s="43"/>
      <c r="L22" s="17"/>
      <c r="M22" s="17"/>
      <c r="N22" s="14">
        <f t="shared" si="1"/>
        <v>1018.7999999999998</v>
      </c>
      <c r="O22" s="42"/>
      <c r="P22" s="43"/>
    </row>
    <row r="23" spans="2:16" x14ac:dyDescent="0.25">
      <c r="B23" s="14">
        <f t="shared" si="0"/>
        <v>19</v>
      </c>
      <c r="C23" s="14" t="s">
        <v>381</v>
      </c>
      <c r="D23" s="14" t="s">
        <v>383</v>
      </c>
      <c r="E23" s="17"/>
      <c r="F23" s="17"/>
      <c r="G23" s="14">
        <v>63</v>
      </c>
      <c r="H23" s="42">
        <v>67</v>
      </c>
      <c r="I23" s="52"/>
      <c r="J23" s="52"/>
      <c r="K23" s="43"/>
      <c r="L23" s="17"/>
      <c r="M23" s="17"/>
      <c r="N23" s="14">
        <f t="shared" si="1"/>
        <v>1085.7999999999997</v>
      </c>
      <c r="O23" s="42"/>
      <c r="P23" s="43"/>
    </row>
    <row r="24" spans="2:16" x14ac:dyDescent="0.25">
      <c r="B24" s="14">
        <f t="shared" si="0"/>
        <v>20</v>
      </c>
      <c r="C24" s="14" t="s">
        <v>384</v>
      </c>
      <c r="D24" s="14" t="s">
        <v>385</v>
      </c>
      <c r="E24" s="17"/>
      <c r="F24" s="17"/>
      <c r="G24" s="14">
        <v>63</v>
      </c>
      <c r="H24" s="42">
        <v>33</v>
      </c>
      <c r="I24" s="52"/>
      <c r="J24" s="52"/>
      <c r="K24" s="43"/>
      <c r="L24" s="17"/>
      <c r="M24" s="17"/>
      <c r="N24" s="14">
        <f t="shared" si="1"/>
        <v>1118.7999999999997</v>
      </c>
      <c r="O24" s="42"/>
      <c r="P24" s="43"/>
    </row>
    <row r="25" spans="2:16" x14ac:dyDescent="0.25">
      <c r="B25" s="14">
        <f t="shared" si="0"/>
        <v>21</v>
      </c>
      <c r="C25" s="14" t="s">
        <v>386</v>
      </c>
      <c r="D25" s="14" t="s">
        <v>387</v>
      </c>
      <c r="E25" s="17"/>
      <c r="F25" s="17"/>
      <c r="G25" s="14">
        <v>63</v>
      </c>
      <c r="H25" s="42">
        <v>128</v>
      </c>
      <c r="I25" s="52"/>
      <c r="J25" s="52"/>
      <c r="K25" s="43"/>
      <c r="L25" s="17"/>
      <c r="M25" s="17"/>
      <c r="N25" s="14">
        <f t="shared" si="1"/>
        <v>1246.7999999999997</v>
      </c>
      <c r="O25" s="42"/>
      <c r="P25" s="43"/>
    </row>
    <row r="26" spans="2:16" x14ac:dyDescent="0.25">
      <c r="B26" s="14">
        <f t="shared" si="0"/>
        <v>22</v>
      </c>
      <c r="C26" s="14" t="s">
        <v>388</v>
      </c>
      <c r="D26" s="14" t="s">
        <v>389</v>
      </c>
      <c r="E26" s="17"/>
      <c r="F26" s="17"/>
      <c r="G26" s="14">
        <v>63</v>
      </c>
      <c r="H26" s="42">
        <v>69</v>
      </c>
      <c r="I26" s="52"/>
      <c r="J26" s="52"/>
      <c r="K26" s="43"/>
      <c r="L26" s="17"/>
      <c r="M26" s="17"/>
      <c r="N26" s="14">
        <f t="shared" si="1"/>
        <v>1315.7999999999997</v>
      </c>
      <c r="O26" s="42"/>
      <c r="P26" s="43"/>
    </row>
    <row r="27" spans="2:16" x14ac:dyDescent="0.25">
      <c r="B27" s="14">
        <f t="shared" si="0"/>
        <v>23</v>
      </c>
      <c r="C27" s="14" t="s">
        <v>390</v>
      </c>
      <c r="D27" s="14" t="s">
        <v>391</v>
      </c>
      <c r="E27" s="17"/>
      <c r="F27" s="17"/>
      <c r="G27" s="14">
        <v>63</v>
      </c>
      <c r="H27" s="42">
        <v>56</v>
      </c>
      <c r="I27" s="52"/>
      <c r="J27" s="52"/>
      <c r="K27" s="43"/>
      <c r="L27" s="17"/>
      <c r="M27" s="17"/>
      <c r="N27" s="14">
        <f t="shared" si="1"/>
        <v>1371.7999999999997</v>
      </c>
      <c r="O27" s="42"/>
      <c r="P27" s="43"/>
    </row>
    <row r="28" spans="2:16" x14ac:dyDescent="0.25">
      <c r="B28" s="14">
        <f t="shared" si="0"/>
        <v>24</v>
      </c>
      <c r="C28" s="14" t="s">
        <v>392</v>
      </c>
      <c r="D28" s="14" t="s">
        <v>393</v>
      </c>
      <c r="E28" s="17"/>
      <c r="F28" s="17"/>
      <c r="G28" s="14">
        <v>63</v>
      </c>
      <c r="H28" s="42">
        <v>32.299999999999997</v>
      </c>
      <c r="I28" s="52"/>
      <c r="J28" s="52"/>
      <c r="K28" s="43"/>
      <c r="L28" s="17"/>
      <c r="M28" s="17"/>
      <c r="N28" s="14">
        <f t="shared" si="1"/>
        <v>1404.0999999999997</v>
      </c>
      <c r="O28" s="42"/>
      <c r="P28" s="43"/>
    </row>
    <row r="29" spans="2:16" x14ac:dyDescent="0.25">
      <c r="B29" s="14">
        <f t="shared" si="0"/>
        <v>25</v>
      </c>
      <c r="C29" s="14" t="s">
        <v>394</v>
      </c>
      <c r="D29" s="14" t="s">
        <v>395</v>
      </c>
      <c r="E29" s="17"/>
      <c r="F29" s="17"/>
      <c r="G29" s="14">
        <v>63</v>
      </c>
      <c r="H29" s="42">
        <v>68</v>
      </c>
      <c r="I29" s="52"/>
      <c r="J29" s="52"/>
      <c r="K29" s="43"/>
      <c r="L29" s="17"/>
      <c r="M29" s="17"/>
      <c r="N29" s="14">
        <f t="shared" si="1"/>
        <v>1472.0999999999997</v>
      </c>
      <c r="O29" s="42"/>
      <c r="P29" s="43"/>
    </row>
    <row r="30" spans="2:16" x14ac:dyDescent="0.25">
      <c r="B30" s="14">
        <f t="shared" si="0"/>
        <v>26</v>
      </c>
      <c r="C30" s="14" t="s">
        <v>396</v>
      </c>
      <c r="D30" s="14" t="s">
        <v>397</v>
      </c>
      <c r="E30" s="17"/>
      <c r="F30" s="17"/>
      <c r="G30" s="14">
        <v>63</v>
      </c>
      <c r="H30" s="42">
        <v>64.599999999999994</v>
      </c>
      <c r="I30" s="52"/>
      <c r="J30" s="52"/>
      <c r="K30" s="43"/>
      <c r="L30" s="17"/>
      <c r="M30" s="17"/>
      <c r="N30" s="14">
        <f t="shared" si="1"/>
        <v>1536.6999999999996</v>
      </c>
      <c r="O30" s="42"/>
      <c r="P30" s="43"/>
    </row>
    <row r="31" spans="2:16" x14ac:dyDescent="0.25">
      <c r="B31" s="14">
        <f t="shared" si="0"/>
        <v>27</v>
      </c>
      <c r="C31" s="14" t="s">
        <v>398</v>
      </c>
      <c r="D31" s="14" t="s">
        <v>399</v>
      </c>
      <c r="E31" s="17"/>
      <c r="F31" s="17"/>
      <c r="G31" s="14">
        <v>63</v>
      </c>
      <c r="H31" s="42">
        <v>61.5</v>
      </c>
      <c r="I31" s="52"/>
      <c r="J31" s="52"/>
      <c r="K31" s="43"/>
      <c r="L31" s="17"/>
      <c r="M31" s="17"/>
      <c r="N31" s="14">
        <f t="shared" si="1"/>
        <v>1598.1999999999996</v>
      </c>
      <c r="O31" s="42"/>
      <c r="P31" s="43"/>
    </row>
    <row r="32" spans="2:16" x14ac:dyDescent="0.25">
      <c r="B32" s="14">
        <f t="shared" si="0"/>
        <v>28</v>
      </c>
      <c r="C32" s="14" t="s">
        <v>400</v>
      </c>
      <c r="D32" s="14" t="s">
        <v>401</v>
      </c>
      <c r="E32" s="17"/>
      <c r="F32" s="17"/>
      <c r="G32" s="14">
        <v>63</v>
      </c>
      <c r="H32" s="42">
        <f>36.5-28</f>
        <v>8.5</v>
      </c>
      <c r="I32" s="52"/>
      <c r="J32" s="52"/>
      <c r="K32" s="43"/>
      <c r="L32" s="17"/>
      <c r="M32" s="17"/>
      <c r="N32" s="14">
        <f t="shared" si="1"/>
        <v>1606.6999999999996</v>
      </c>
      <c r="O32" s="42"/>
      <c r="P32" s="43"/>
    </row>
    <row r="33" spans="2:19" x14ac:dyDescent="0.25">
      <c r="B33" s="14">
        <f t="shared" si="0"/>
        <v>29</v>
      </c>
      <c r="C33" s="14" t="s">
        <v>400</v>
      </c>
      <c r="D33" s="14" t="s">
        <v>401</v>
      </c>
      <c r="E33" s="14" t="s">
        <v>179</v>
      </c>
      <c r="F33" s="14">
        <v>0.39</v>
      </c>
      <c r="G33" s="14">
        <v>63</v>
      </c>
      <c r="H33" s="42">
        <v>28</v>
      </c>
      <c r="I33" s="52"/>
      <c r="J33" s="52"/>
      <c r="K33" s="43"/>
      <c r="L33" s="17"/>
      <c r="M33" s="17"/>
      <c r="N33" s="14">
        <f t="shared" si="1"/>
        <v>1634.6999999999996</v>
      </c>
      <c r="O33" s="42"/>
      <c r="P33" s="43"/>
    </row>
    <row r="34" spans="2:19" x14ac:dyDescent="0.25">
      <c r="B34" s="14">
        <f t="shared" si="0"/>
        <v>30</v>
      </c>
      <c r="C34" s="14" t="s">
        <v>400</v>
      </c>
      <c r="D34" s="14" t="s">
        <v>402</v>
      </c>
      <c r="E34" s="17"/>
      <c r="F34" s="17"/>
      <c r="G34" s="14">
        <v>63</v>
      </c>
      <c r="H34" s="42">
        <v>50</v>
      </c>
      <c r="I34" s="52"/>
      <c r="J34" s="52"/>
      <c r="K34" s="43"/>
      <c r="L34" s="17"/>
      <c r="M34" s="17"/>
      <c r="N34" s="14">
        <f t="shared" si="1"/>
        <v>1684.6999999999996</v>
      </c>
      <c r="O34" s="42"/>
      <c r="P34" s="43"/>
    </row>
    <row r="35" spans="2:19" x14ac:dyDescent="0.25">
      <c r="B35" s="14">
        <f t="shared" si="0"/>
        <v>31</v>
      </c>
      <c r="C35" s="14" t="s">
        <v>403</v>
      </c>
      <c r="D35" s="14" t="s">
        <v>404</v>
      </c>
      <c r="E35" s="17"/>
      <c r="F35" s="17"/>
      <c r="G35" s="14">
        <v>63</v>
      </c>
      <c r="H35" s="48">
        <v>90</v>
      </c>
      <c r="I35" s="48"/>
      <c r="J35" s="48"/>
      <c r="K35" s="48"/>
      <c r="L35" s="17"/>
      <c r="M35" s="17"/>
      <c r="N35" s="14">
        <f t="shared" si="1"/>
        <v>1774.6999999999996</v>
      </c>
      <c r="O35" s="42"/>
      <c r="P35" s="43"/>
    </row>
    <row r="36" spans="2:19" x14ac:dyDescent="0.25">
      <c r="B36" s="14">
        <f t="shared" si="0"/>
        <v>32</v>
      </c>
      <c r="C36" s="14" t="s">
        <v>405</v>
      </c>
      <c r="D36" s="14" t="s">
        <v>406</v>
      </c>
      <c r="E36" s="17"/>
      <c r="F36" s="17"/>
      <c r="G36" s="14">
        <v>63</v>
      </c>
      <c r="H36" s="42">
        <v>21.3</v>
      </c>
      <c r="I36" s="52"/>
      <c r="J36" s="52"/>
      <c r="K36" s="43"/>
      <c r="L36" s="17"/>
      <c r="M36" s="17"/>
      <c r="N36" s="14">
        <f t="shared" si="1"/>
        <v>1795.9999999999995</v>
      </c>
      <c r="O36" s="42"/>
      <c r="P36" s="43"/>
    </row>
    <row r="37" spans="2:19" x14ac:dyDescent="0.25">
      <c r="B37" s="14">
        <f t="shared" si="0"/>
        <v>33</v>
      </c>
      <c r="C37" s="14" t="s">
        <v>407</v>
      </c>
      <c r="D37" s="14" t="s">
        <v>408</v>
      </c>
      <c r="E37" s="17"/>
      <c r="F37" s="17"/>
      <c r="G37" s="14">
        <v>63</v>
      </c>
      <c r="H37" s="42">
        <v>113.5</v>
      </c>
      <c r="I37" s="52"/>
      <c r="J37" s="52"/>
      <c r="K37" s="43"/>
      <c r="L37" s="17"/>
      <c r="M37" s="17"/>
      <c r="N37" s="14">
        <f t="shared" si="1"/>
        <v>1909.4999999999995</v>
      </c>
      <c r="O37" s="42"/>
      <c r="P37" s="43"/>
    </row>
    <row r="38" spans="2:19" x14ac:dyDescent="0.25">
      <c r="B38" s="14">
        <f t="shared" si="0"/>
        <v>34</v>
      </c>
      <c r="C38" s="14" t="s">
        <v>409</v>
      </c>
      <c r="D38" s="14" t="s">
        <v>410</v>
      </c>
      <c r="E38" s="17"/>
      <c r="F38" s="17"/>
      <c r="G38" s="14">
        <v>63</v>
      </c>
      <c r="H38" s="42">
        <v>57.3</v>
      </c>
      <c r="I38" s="52"/>
      <c r="J38" s="52"/>
      <c r="K38" s="43"/>
      <c r="L38" s="17"/>
      <c r="M38" s="17"/>
      <c r="N38" s="14">
        <f t="shared" si="1"/>
        <v>1966.7999999999995</v>
      </c>
      <c r="O38" s="42"/>
      <c r="P38" s="43"/>
    </row>
    <row r="39" spans="2:19" x14ac:dyDescent="0.25">
      <c r="B39" s="14">
        <f t="shared" si="0"/>
        <v>35</v>
      </c>
      <c r="C39" s="14" t="s">
        <v>411</v>
      </c>
      <c r="D39" s="14" t="s">
        <v>156</v>
      </c>
      <c r="F39" s="17"/>
      <c r="G39" s="14">
        <v>63</v>
      </c>
      <c r="H39" s="42">
        <f>32.8-2.5</f>
        <v>30.299999999999997</v>
      </c>
      <c r="I39" s="52"/>
      <c r="J39" s="52"/>
      <c r="K39" s="43"/>
      <c r="L39" s="17"/>
      <c r="M39" s="17"/>
      <c r="N39" s="14">
        <f t="shared" si="1"/>
        <v>1997.0999999999995</v>
      </c>
      <c r="O39" s="42"/>
      <c r="P39" s="43"/>
    </row>
    <row r="40" spans="2:19" x14ac:dyDescent="0.25">
      <c r="B40" s="14">
        <f t="shared" si="0"/>
        <v>36</v>
      </c>
      <c r="C40" s="14" t="s">
        <v>411</v>
      </c>
      <c r="D40" s="14" t="s">
        <v>156</v>
      </c>
      <c r="E40" s="14" t="s">
        <v>179</v>
      </c>
      <c r="F40" s="14">
        <v>0.39</v>
      </c>
      <c r="G40" s="14">
        <v>63</v>
      </c>
      <c r="H40" s="42">
        <v>2.5</v>
      </c>
      <c r="I40" s="52"/>
      <c r="J40" s="52"/>
      <c r="K40" s="43"/>
      <c r="L40" s="17"/>
      <c r="M40" s="17"/>
      <c r="N40" s="14">
        <f t="shared" si="1"/>
        <v>1999.5999999999995</v>
      </c>
      <c r="O40" s="42"/>
      <c r="P40" s="43"/>
    </row>
    <row r="41" spans="2:19" x14ac:dyDescent="0.25">
      <c r="B41" s="14">
        <f t="shared" si="0"/>
        <v>37</v>
      </c>
      <c r="C41" s="14" t="s">
        <v>156</v>
      </c>
      <c r="D41" s="14" t="s">
        <v>412</v>
      </c>
      <c r="E41" s="17"/>
      <c r="F41" s="17"/>
      <c r="G41" s="14">
        <v>63</v>
      </c>
      <c r="H41" s="42">
        <v>21.2</v>
      </c>
      <c r="I41" s="52"/>
      <c r="J41" s="52"/>
      <c r="K41" s="43"/>
      <c r="L41" s="17"/>
      <c r="M41" s="17"/>
      <c r="N41" s="14">
        <f t="shared" si="1"/>
        <v>2020.7999999999995</v>
      </c>
      <c r="O41" s="42"/>
      <c r="P41" s="43"/>
    </row>
    <row r="42" spans="2:19" x14ac:dyDescent="0.25">
      <c r="B42" s="14">
        <f t="shared" si="0"/>
        <v>38</v>
      </c>
      <c r="C42" s="14" t="s">
        <v>156</v>
      </c>
      <c r="D42" s="14" t="s">
        <v>413</v>
      </c>
      <c r="E42" s="17"/>
      <c r="F42" s="17"/>
      <c r="G42" s="14">
        <v>63</v>
      </c>
      <c r="H42" s="42">
        <v>40</v>
      </c>
      <c r="I42" s="52"/>
      <c r="J42" s="52"/>
      <c r="K42" s="43"/>
      <c r="L42" s="17"/>
      <c r="M42" s="17"/>
      <c r="N42" s="14">
        <f t="shared" si="1"/>
        <v>2060.7999999999993</v>
      </c>
      <c r="O42" s="42"/>
      <c r="P42" s="43"/>
    </row>
    <row r="43" spans="2:19" x14ac:dyDescent="0.25">
      <c r="B43" s="14">
        <f t="shared" si="0"/>
        <v>39</v>
      </c>
      <c r="C43" s="14" t="s">
        <v>414</v>
      </c>
      <c r="D43" s="14" t="s">
        <v>415</v>
      </c>
      <c r="E43" s="17"/>
      <c r="F43" s="17"/>
      <c r="G43" s="14">
        <v>63</v>
      </c>
      <c r="H43" s="42">
        <v>52</v>
      </c>
      <c r="I43" s="52"/>
      <c r="J43" s="52"/>
      <c r="K43" s="43"/>
      <c r="L43" s="17"/>
      <c r="M43" s="17"/>
      <c r="N43" s="14">
        <f t="shared" si="1"/>
        <v>2112.7999999999993</v>
      </c>
      <c r="O43" s="42"/>
      <c r="P43" s="43"/>
    </row>
    <row r="44" spans="2:19" x14ac:dyDescent="0.25">
      <c r="B44" s="14">
        <f t="shared" si="0"/>
        <v>40</v>
      </c>
      <c r="C44" s="14" t="s">
        <v>334</v>
      </c>
      <c r="D44" s="14" t="s">
        <v>416</v>
      </c>
      <c r="E44" s="17"/>
      <c r="F44" s="17"/>
      <c r="G44" s="14">
        <v>63</v>
      </c>
      <c r="H44" s="42">
        <v>30</v>
      </c>
      <c r="I44" s="52"/>
      <c r="J44" s="52"/>
      <c r="K44" s="43"/>
      <c r="L44" s="17"/>
      <c r="M44" s="17"/>
      <c r="N44" s="14">
        <f t="shared" si="1"/>
        <v>2142.7999999999993</v>
      </c>
      <c r="O44" s="42"/>
      <c r="P44" s="43"/>
    </row>
    <row r="45" spans="2:19" x14ac:dyDescent="0.25">
      <c r="B45" s="14">
        <f t="shared" si="0"/>
        <v>41</v>
      </c>
      <c r="C45" s="14" t="s">
        <v>417</v>
      </c>
      <c r="D45" s="14" t="s">
        <v>418</v>
      </c>
      <c r="E45" s="17"/>
      <c r="F45" s="17"/>
      <c r="G45" s="14">
        <v>63</v>
      </c>
      <c r="H45" s="42">
        <v>61</v>
      </c>
      <c r="I45" s="52"/>
      <c r="J45" s="52"/>
      <c r="K45" s="43"/>
      <c r="L45" s="17"/>
      <c r="M45" s="17"/>
      <c r="N45" s="14">
        <f t="shared" si="1"/>
        <v>2203.7999999999993</v>
      </c>
      <c r="O45" s="42"/>
      <c r="P45" s="43"/>
    </row>
    <row r="46" spans="2:19" x14ac:dyDescent="0.25">
      <c r="B46" s="14">
        <f t="shared" si="0"/>
        <v>42</v>
      </c>
      <c r="C46" s="14" t="s">
        <v>416</v>
      </c>
      <c r="D46" s="14">
        <v>262</v>
      </c>
      <c r="E46" s="17"/>
      <c r="F46" s="17"/>
      <c r="G46" s="14">
        <v>63</v>
      </c>
      <c r="H46" s="42">
        <v>181</v>
      </c>
      <c r="I46" s="52"/>
      <c r="J46" s="52"/>
      <c r="K46" s="43"/>
      <c r="L46" s="17"/>
      <c r="M46" s="17"/>
      <c r="N46" s="14">
        <f t="shared" si="1"/>
        <v>2384.7999999999993</v>
      </c>
      <c r="O46" s="42"/>
      <c r="P46" s="43"/>
    </row>
    <row r="47" spans="2:19" x14ac:dyDescent="0.25">
      <c r="B47" s="14">
        <f t="shared" si="0"/>
        <v>43</v>
      </c>
      <c r="C47" s="14" t="s">
        <v>384</v>
      </c>
      <c r="D47" s="14" t="s">
        <v>419</v>
      </c>
      <c r="E47" s="17"/>
      <c r="F47" s="17"/>
      <c r="G47" s="14">
        <v>63</v>
      </c>
      <c r="H47" s="42">
        <v>53</v>
      </c>
      <c r="I47" s="52"/>
      <c r="J47" s="52"/>
      <c r="K47" s="43"/>
      <c r="L47" s="17"/>
      <c r="M47" s="17"/>
      <c r="N47" s="14">
        <f t="shared" si="1"/>
        <v>2437.7999999999993</v>
      </c>
      <c r="O47" s="42"/>
      <c r="P47" s="43"/>
      <c r="S47">
        <f>73.3/2</f>
        <v>36.65</v>
      </c>
    </row>
    <row r="48" spans="2:19" x14ac:dyDescent="0.25">
      <c r="B48" s="14">
        <f t="shared" si="0"/>
        <v>44</v>
      </c>
      <c r="C48" s="14" t="s">
        <v>420</v>
      </c>
      <c r="D48" s="14" t="s">
        <v>421</v>
      </c>
      <c r="E48" s="17"/>
      <c r="F48" s="17"/>
      <c r="G48" s="14">
        <v>63</v>
      </c>
      <c r="H48" s="42">
        <v>52.7</v>
      </c>
      <c r="I48" s="52"/>
      <c r="J48" s="52"/>
      <c r="K48" s="43"/>
      <c r="L48" s="17"/>
      <c r="M48" s="17"/>
      <c r="N48" s="14">
        <f t="shared" si="1"/>
        <v>2490.4999999999991</v>
      </c>
      <c r="O48" s="42"/>
      <c r="P48" s="43"/>
    </row>
    <row r="49" spans="2:16" x14ac:dyDescent="0.25">
      <c r="B49" s="14">
        <f t="shared" si="0"/>
        <v>45</v>
      </c>
      <c r="C49" s="14" t="s">
        <v>422</v>
      </c>
      <c r="D49" s="14" t="s">
        <v>423</v>
      </c>
      <c r="E49" s="17"/>
      <c r="F49" s="17"/>
      <c r="G49" s="19">
        <v>75</v>
      </c>
      <c r="H49" s="60">
        <v>36.65</v>
      </c>
      <c r="I49" s="60"/>
      <c r="J49" s="60"/>
      <c r="K49" s="60"/>
      <c r="L49" s="17"/>
      <c r="M49" s="17"/>
      <c r="N49" s="14">
        <f t="shared" si="1"/>
        <v>2527.1499999999992</v>
      </c>
      <c r="O49" s="42"/>
      <c r="P49" s="43"/>
    </row>
    <row r="50" spans="2:16" x14ac:dyDescent="0.25">
      <c r="B50" s="14">
        <f t="shared" si="0"/>
        <v>46</v>
      </c>
      <c r="C50" s="14" t="s">
        <v>423</v>
      </c>
      <c r="D50" s="14">
        <v>583</v>
      </c>
      <c r="E50" s="17"/>
      <c r="F50" s="17"/>
      <c r="G50" s="19">
        <v>75</v>
      </c>
      <c r="H50" s="60">
        <v>36.65</v>
      </c>
      <c r="I50" s="60"/>
      <c r="J50" s="60"/>
      <c r="K50" s="60"/>
      <c r="L50" s="17"/>
      <c r="M50" s="17"/>
      <c r="N50" s="14">
        <f t="shared" si="1"/>
        <v>2563.7999999999993</v>
      </c>
      <c r="O50" s="42"/>
      <c r="P50" s="43"/>
    </row>
    <row r="51" spans="2:16" x14ac:dyDescent="0.25">
      <c r="B51" s="14">
        <f t="shared" si="0"/>
        <v>47</v>
      </c>
      <c r="C51" s="14" t="s">
        <v>244</v>
      </c>
      <c r="D51" s="14" t="s">
        <v>398</v>
      </c>
      <c r="E51" s="17"/>
      <c r="F51" s="17"/>
      <c r="G51" s="14">
        <v>75</v>
      </c>
      <c r="H51" s="42">
        <v>28.9</v>
      </c>
      <c r="I51" s="52"/>
      <c r="J51" s="52"/>
      <c r="K51" s="43"/>
      <c r="L51" s="17"/>
      <c r="M51" s="17"/>
      <c r="N51" s="14">
        <f t="shared" si="1"/>
        <v>2592.6999999999994</v>
      </c>
      <c r="O51" s="42"/>
      <c r="P51" s="43"/>
    </row>
    <row r="52" spans="2:16" x14ac:dyDescent="0.25">
      <c r="B52" s="14">
        <f t="shared" si="0"/>
        <v>48</v>
      </c>
      <c r="C52" s="14" t="s">
        <v>398</v>
      </c>
      <c r="D52" s="14" t="s">
        <v>400</v>
      </c>
      <c r="E52" s="17"/>
      <c r="F52" s="17"/>
      <c r="G52" s="14">
        <v>75</v>
      </c>
      <c r="H52" s="42">
        <v>45.5</v>
      </c>
      <c r="I52" s="52"/>
      <c r="J52" s="52"/>
      <c r="K52" s="43"/>
      <c r="L52" s="17"/>
      <c r="M52" s="17"/>
      <c r="N52" s="14">
        <f t="shared" si="1"/>
        <v>2638.1999999999994</v>
      </c>
      <c r="O52" s="42"/>
      <c r="P52" s="43"/>
    </row>
    <row r="53" spans="2:16" x14ac:dyDescent="0.25">
      <c r="B53" s="14">
        <f t="shared" si="0"/>
        <v>49</v>
      </c>
      <c r="C53" s="14" t="s">
        <v>350</v>
      </c>
      <c r="D53" s="14" t="s">
        <v>353</v>
      </c>
      <c r="E53" s="17"/>
      <c r="F53" s="17"/>
      <c r="G53" s="14">
        <v>75</v>
      </c>
      <c r="H53" s="42">
        <v>102.4</v>
      </c>
      <c r="I53" s="52"/>
      <c r="J53" s="52"/>
      <c r="K53" s="43"/>
      <c r="L53" s="17"/>
      <c r="M53" s="17"/>
      <c r="N53" s="14">
        <f t="shared" si="1"/>
        <v>2740.5999999999995</v>
      </c>
      <c r="O53" s="42"/>
      <c r="P53" s="43"/>
    </row>
    <row r="54" spans="2:16" x14ac:dyDescent="0.25">
      <c r="B54" s="14">
        <f t="shared" si="0"/>
        <v>50</v>
      </c>
      <c r="C54" s="14" t="s">
        <v>353</v>
      </c>
      <c r="D54" s="14" t="s">
        <v>424</v>
      </c>
      <c r="E54" s="17"/>
      <c r="F54" s="17"/>
      <c r="G54" s="14">
        <v>75</v>
      </c>
      <c r="H54" s="42">
        <v>748.6</v>
      </c>
      <c r="I54" s="52"/>
      <c r="J54" s="52"/>
      <c r="K54" s="43"/>
      <c r="L54" s="17"/>
      <c r="M54" s="17"/>
      <c r="N54" s="14">
        <f t="shared" si="1"/>
        <v>3489.1999999999994</v>
      </c>
      <c r="O54" s="42"/>
      <c r="P54" s="43"/>
    </row>
    <row r="55" spans="2:16" x14ac:dyDescent="0.25">
      <c r="B55" s="14">
        <f t="shared" si="0"/>
        <v>51</v>
      </c>
      <c r="C55" s="14" t="s">
        <v>425</v>
      </c>
      <c r="D55" s="14" t="s">
        <v>426</v>
      </c>
      <c r="E55" s="17"/>
      <c r="F55" s="17"/>
      <c r="G55" s="14">
        <v>75</v>
      </c>
      <c r="H55" s="42">
        <v>96</v>
      </c>
      <c r="I55" s="52"/>
      <c r="J55" s="52"/>
      <c r="K55" s="43"/>
      <c r="L55" s="17"/>
      <c r="M55" s="17"/>
      <c r="N55" s="14">
        <f t="shared" si="1"/>
        <v>3585.1999999999994</v>
      </c>
      <c r="O55" s="42"/>
      <c r="P55" s="43"/>
    </row>
    <row r="56" spans="2:16" x14ac:dyDescent="0.25">
      <c r="B56" s="14">
        <f t="shared" si="0"/>
        <v>52</v>
      </c>
      <c r="C56" s="14" t="s">
        <v>427</v>
      </c>
      <c r="D56" s="14" t="s">
        <v>358</v>
      </c>
      <c r="E56" s="19" t="s">
        <v>362</v>
      </c>
      <c r="F56" s="19">
        <v>0.39</v>
      </c>
      <c r="G56" s="14">
        <v>75</v>
      </c>
      <c r="H56" s="42">
        <v>83</v>
      </c>
      <c r="I56" s="52"/>
      <c r="J56" s="52"/>
      <c r="K56" s="43"/>
      <c r="L56" s="17"/>
      <c r="M56" s="17"/>
      <c r="N56" s="14">
        <f t="shared" si="1"/>
        <v>3668.1999999999994</v>
      </c>
      <c r="O56" s="42" t="s">
        <v>428</v>
      </c>
      <c r="P56" s="43"/>
    </row>
    <row r="57" spans="2:16" x14ac:dyDescent="0.25">
      <c r="B57" s="14">
        <f t="shared" si="0"/>
        <v>53</v>
      </c>
      <c r="C57" s="14" t="s">
        <v>358</v>
      </c>
      <c r="D57" s="14" t="s">
        <v>364</v>
      </c>
      <c r="E57" s="19" t="s">
        <v>362</v>
      </c>
      <c r="F57" s="19">
        <v>0.39</v>
      </c>
      <c r="G57" s="14">
        <v>75</v>
      </c>
      <c r="H57" s="42">
        <v>90</v>
      </c>
      <c r="I57" s="52"/>
      <c r="J57" s="52"/>
      <c r="K57" s="43"/>
      <c r="L57" s="17"/>
      <c r="M57" s="17"/>
      <c r="N57" s="14">
        <f t="shared" si="1"/>
        <v>3758.1999999999994</v>
      </c>
      <c r="O57" s="42" t="s">
        <v>428</v>
      </c>
      <c r="P57" s="43"/>
    </row>
    <row r="58" spans="2:16" x14ac:dyDescent="0.25">
      <c r="B58" s="14">
        <f t="shared" si="0"/>
        <v>54</v>
      </c>
      <c r="C58" s="14" t="s">
        <v>364</v>
      </c>
      <c r="D58" s="14" t="s">
        <v>368</v>
      </c>
      <c r="E58" s="19" t="s">
        <v>362</v>
      </c>
      <c r="F58" s="19">
        <v>0.39</v>
      </c>
      <c r="G58" s="14">
        <v>75</v>
      </c>
      <c r="H58" s="42">
        <v>77</v>
      </c>
      <c r="I58" s="52"/>
      <c r="J58" s="52"/>
      <c r="K58" s="43"/>
      <c r="L58" s="17"/>
      <c r="M58" s="17"/>
      <c r="N58" s="14">
        <f t="shared" si="1"/>
        <v>3835.1999999999994</v>
      </c>
      <c r="O58" s="42" t="s">
        <v>428</v>
      </c>
      <c r="P58" s="43"/>
    </row>
    <row r="59" spans="2:16" x14ac:dyDescent="0.25">
      <c r="B59" s="14">
        <f t="shared" si="0"/>
        <v>55</v>
      </c>
      <c r="C59" s="14" t="s">
        <v>368</v>
      </c>
      <c r="D59" s="14" t="s">
        <v>426</v>
      </c>
      <c r="E59" s="19" t="s">
        <v>362</v>
      </c>
      <c r="F59" s="19">
        <v>0.39</v>
      </c>
      <c r="G59" s="14">
        <v>75</v>
      </c>
      <c r="H59" s="42">
        <v>35</v>
      </c>
      <c r="I59" s="52"/>
      <c r="J59" s="52"/>
      <c r="K59" s="43"/>
      <c r="L59" s="17"/>
      <c r="M59" s="17"/>
      <c r="N59" s="14">
        <f t="shared" si="1"/>
        <v>3870.1999999999994</v>
      </c>
      <c r="O59" s="42" t="s">
        <v>428</v>
      </c>
      <c r="P59" s="43"/>
    </row>
    <row r="60" spans="2:16" x14ac:dyDescent="0.25">
      <c r="B60" s="14">
        <f t="shared" si="0"/>
        <v>56</v>
      </c>
      <c r="C60" s="14" t="s">
        <v>429</v>
      </c>
      <c r="D60" s="14" t="s">
        <v>430</v>
      </c>
      <c r="E60" s="17"/>
      <c r="F60" s="17"/>
      <c r="G60" s="14">
        <v>75</v>
      </c>
      <c r="H60" s="42">
        <v>46.5</v>
      </c>
      <c r="I60" s="52"/>
      <c r="J60" s="52"/>
      <c r="K60" s="43"/>
      <c r="L60" s="17"/>
      <c r="M60" s="17"/>
      <c r="N60" s="14">
        <f t="shared" si="1"/>
        <v>3916.6999999999994</v>
      </c>
      <c r="O60" s="42"/>
      <c r="P60" s="43"/>
    </row>
    <row r="61" spans="2:16" x14ac:dyDescent="0.25">
      <c r="B61" s="14">
        <f t="shared" si="0"/>
        <v>57</v>
      </c>
      <c r="C61" s="14" t="s">
        <v>431</v>
      </c>
      <c r="D61" s="14" t="s">
        <v>430</v>
      </c>
      <c r="E61" s="17"/>
      <c r="F61" s="17"/>
      <c r="G61" s="14">
        <v>75</v>
      </c>
      <c r="H61" s="42">
        <v>81</v>
      </c>
      <c r="I61" s="52"/>
      <c r="J61" s="52"/>
      <c r="K61" s="43"/>
      <c r="L61" s="17"/>
      <c r="M61" s="17"/>
      <c r="N61" s="14">
        <f t="shared" si="1"/>
        <v>3997.6999999999994</v>
      </c>
      <c r="O61" s="42"/>
      <c r="P61" s="43"/>
    </row>
    <row r="62" spans="2:16" x14ac:dyDescent="0.25">
      <c r="B62" s="14">
        <f t="shared" si="0"/>
        <v>58</v>
      </c>
      <c r="C62" s="14" t="s">
        <v>431</v>
      </c>
      <c r="D62" s="14" t="s">
        <v>432</v>
      </c>
      <c r="E62" s="17"/>
      <c r="F62" s="17"/>
      <c r="G62" s="14">
        <v>75</v>
      </c>
      <c r="H62" s="42">
        <v>76</v>
      </c>
      <c r="I62" s="52"/>
      <c r="J62" s="52"/>
      <c r="K62" s="43"/>
      <c r="L62" s="17"/>
      <c r="M62" s="17"/>
      <c r="N62" s="14">
        <f t="shared" si="1"/>
        <v>4073.6999999999994</v>
      </c>
      <c r="O62" s="42"/>
      <c r="P62" s="43"/>
    </row>
    <row r="63" spans="2:16" x14ac:dyDescent="0.25">
      <c r="B63" s="14">
        <f t="shared" si="0"/>
        <v>59</v>
      </c>
      <c r="C63" s="14" t="s">
        <v>433</v>
      </c>
      <c r="D63" s="14" t="s">
        <v>434</v>
      </c>
      <c r="E63" s="17"/>
      <c r="F63" s="17"/>
      <c r="G63" s="14">
        <v>75</v>
      </c>
      <c r="H63" s="42">
        <v>199</v>
      </c>
      <c r="I63" s="52"/>
      <c r="J63" s="52"/>
      <c r="K63" s="43"/>
      <c r="L63" s="17"/>
      <c r="M63" s="17"/>
      <c r="N63" s="14">
        <f t="shared" si="1"/>
        <v>4272.6999999999989</v>
      </c>
      <c r="O63" s="42"/>
      <c r="P63" s="43"/>
    </row>
    <row r="64" spans="2:16" x14ac:dyDescent="0.25">
      <c r="B64" s="14">
        <f t="shared" si="0"/>
        <v>60</v>
      </c>
      <c r="C64" s="14" t="s">
        <v>283</v>
      </c>
      <c r="D64" s="14" t="s">
        <v>386</v>
      </c>
      <c r="E64" s="17"/>
      <c r="F64" s="17"/>
      <c r="G64" s="14">
        <v>75</v>
      </c>
      <c r="H64" s="42">
        <v>107</v>
      </c>
      <c r="I64" s="52"/>
      <c r="J64" s="52"/>
      <c r="K64" s="43"/>
      <c r="L64" s="17"/>
      <c r="M64" s="17"/>
      <c r="N64" s="14">
        <f t="shared" si="1"/>
        <v>4379.6999999999989</v>
      </c>
      <c r="O64" s="42"/>
      <c r="P64" s="43"/>
    </row>
    <row r="65" spans="2:16" x14ac:dyDescent="0.25">
      <c r="B65" s="14">
        <f t="shared" si="0"/>
        <v>61</v>
      </c>
      <c r="C65" s="14" t="s">
        <v>386</v>
      </c>
      <c r="D65" s="14" t="s">
        <v>390</v>
      </c>
      <c r="E65" s="17"/>
      <c r="F65" s="17"/>
      <c r="G65" s="14">
        <v>75</v>
      </c>
      <c r="H65" s="42">
        <v>12.6</v>
      </c>
      <c r="I65" s="52"/>
      <c r="J65" s="52"/>
      <c r="K65" s="43"/>
      <c r="L65" s="17"/>
      <c r="M65" s="17"/>
      <c r="N65" s="14">
        <f t="shared" si="1"/>
        <v>4392.2999999999993</v>
      </c>
      <c r="O65" s="42"/>
      <c r="P65" s="43"/>
    </row>
    <row r="66" spans="2:16" x14ac:dyDescent="0.25">
      <c r="B66" s="14">
        <f t="shared" si="0"/>
        <v>62</v>
      </c>
      <c r="C66" s="14" t="s">
        <v>390</v>
      </c>
      <c r="D66" s="14" t="s">
        <v>435</v>
      </c>
      <c r="E66" s="17"/>
      <c r="F66" s="17"/>
      <c r="G66" s="14">
        <v>75</v>
      </c>
      <c r="H66" s="42">
        <v>77.599999999999994</v>
      </c>
      <c r="I66" s="52"/>
      <c r="J66" s="52"/>
      <c r="K66" s="43"/>
      <c r="L66" s="17"/>
      <c r="M66" s="17"/>
      <c r="N66" s="14">
        <f t="shared" si="1"/>
        <v>4469.8999999999996</v>
      </c>
      <c r="O66" s="42"/>
      <c r="P66" s="43"/>
    </row>
    <row r="67" spans="2:16" x14ac:dyDescent="0.25">
      <c r="B67" s="14">
        <f t="shared" si="0"/>
        <v>63</v>
      </c>
      <c r="C67" s="14" t="s">
        <v>435</v>
      </c>
      <c r="D67" s="14" t="s">
        <v>436</v>
      </c>
      <c r="E67" s="17"/>
      <c r="F67" s="17"/>
      <c r="G67" s="14">
        <v>75</v>
      </c>
      <c r="H67" s="42">
        <f>53.8-H68</f>
        <v>51.199999999999996</v>
      </c>
      <c r="I67" s="52"/>
      <c r="J67" s="52"/>
      <c r="K67" s="43"/>
      <c r="L67" s="17"/>
      <c r="M67" s="17"/>
      <c r="N67" s="14">
        <f t="shared" si="1"/>
        <v>4521.0999999999995</v>
      </c>
      <c r="O67" s="42"/>
      <c r="P67" s="43"/>
    </row>
    <row r="68" spans="2:16" x14ac:dyDescent="0.25">
      <c r="B68" s="14">
        <f t="shared" si="0"/>
        <v>64</v>
      </c>
      <c r="C68" s="14" t="s">
        <v>435</v>
      </c>
      <c r="D68" s="14" t="s">
        <v>436</v>
      </c>
      <c r="E68" s="17"/>
      <c r="F68" s="17"/>
      <c r="G68" s="14">
        <v>75</v>
      </c>
      <c r="H68" s="42">
        <v>2.6</v>
      </c>
      <c r="I68" s="52"/>
      <c r="J68" s="52"/>
      <c r="K68" s="43"/>
      <c r="L68" s="17"/>
      <c r="M68" s="17"/>
      <c r="N68" s="14">
        <f t="shared" si="1"/>
        <v>4523.7</v>
      </c>
      <c r="O68" s="42"/>
      <c r="P68" s="43"/>
    </row>
    <row r="69" spans="2:16" x14ac:dyDescent="0.25">
      <c r="B69" s="14">
        <f t="shared" si="0"/>
        <v>65</v>
      </c>
      <c r="C69" s="14" t="s">
        <v>435</v>
      </c>
      <c r="D69" s="14" t="s">
        <v>422</v>
      </c>
      <c r="E69" s="17"/>
      <c r="F69" s="17"/>
      <c r="G69" s="14">
        <v>75</v>
      </c>
      <c r="H69" s="42">
        <v>41.2</v>
      </c>
      <c r="I69" s="52"/>
      <c r="J69" s="52"/>
      <c r="K69" s="43"/>
      <c r="L69" s="17"/>
      <c r="M69" s="17"/>
      <c r="N69" s="14">
        <f t="shared" si="1"/>
        <v>4564.8999999999996</v>
      </c>
      <c r="O69" s="42"/>
      <c r="P69" s="43"/>
    </row>
    <row r="70" spans="2:16" x14ac:dyDescent="0.25">
      <c r="B70" s="14">
        <f t="shared" si="0"/>
        <v>66</v>
      </c>
      <c r="C70" s="14" t="s">
        <v>422</v>
      </c>
      <c r="D70" s="14" t="s">
        <v>392</v>
      </c>
      <c r="E70" s="17"/>
      <c r="F70" s="17"/>
      <c r="G70" s="14">
        <v>75</v>
      </c>
      <c r="H70" s="48">
        <f>97.4-73</f>
        <v>24.400000000000006</v>
      </c>
      <c r="I70" s="48"/>
      <c r="J70" s="48"/>
      <c r="K70" s="48"/>
      <c r="L70" s="17"/>
      <c r="M70" s="17"/>
      <c r="N70" s="14">
        <f t="shared" si="1"/>
        <v>4589.2999999999993</v>
      </c>
      <c r="O70" s="42"/>
      <c r="P70" s="43"/>
    </row>
    <row r="71" spans="2:16" x14ac:dyDescent="0.25">
      <c r="B71" s="14">
        <f t="shared" ref="B71:B134" si="2">1+B70</f>
        <v>67</v>
      </c>
      <c r="C71" s="14" t="s">
        <v>422</v>
      </c>
      <c r="D71" s="14" t="s">
        <v>392</v>
      </c>
      <c r="E71" s="14" t="s">
        <v>179</v>
      </c>
      <c r="F71" s="14">
        <v>0.39</v>
      </c>
      <c r="G71" s="14">
        <v>75</v>
      </c>
      <c r="H71" s="48">
        <v>73</v>
      </c>
      <c r="I71" s="48"/>
      <c r="J71" s="48"/>
      <c r="K71" s="48"/>
      <c r="L71" s="17"/>
      <c r="M71" s="17"/>
      <c r="N71" s="14">
        <f t="shared" ref="N71:N134" si="3">+N70+H71</f>
        <v>4662.2999999999993</v>
      </c>
      <c r="O71" s="42"/>
      <c r="P71" s="43"/>
    </row>
    <row r="72" spans="2:16" x14ac:dyDescent="0.25">
      <c r="B72" s="14">
        <f t="shared" si="2"/>
        <v>68</v>
      </c>
      <c r="C72" s="14" t="s">
        <v>392</v>
      </c>
      <c r="D72" s="14" t="s">
        <v>394</v>
      </c>
      <c r="E72" s="14" t="s">
        <v>103</v>
      </c>
      <c r="F72" s="14">
        <v>0.39</v>
      </c>
      <c r="G72" s="14">
        <v>75</v>
      </c>
      <c r="H72" s="48">
        <v>25</v>
      </c>
      <c r="I72" s="48"/>
      <c r="J72" s="48"/>
      <c r="K72" s="48"/>
      <c r="L72" s="17"/>
      <c r="M72" s="17"/>
      <c r="N72" s="14">
        <f t="shared" si="3"/>
        <v>4687.2999999999993</v>
      </c>
      <c r="O72" s="42"/>
      <c r="P72" s="43"/>
    </row>
    <row r="73" spans="2:16" x14ac:dyDescent="0.25">
      <c r="B73" s="14">
        <f t="shared" si="2"/>
        <v>69</v>
      </c>
      <c r="C73" s="14" t="s">
        <v>392</v>
      </c>
      <c r="D73" s="14" t="s">
        <v>394</v>
      </c>
      <c r="E73" s="17"/>
      <c r="F73" s="17"/>
      <c r="G73" s="14">
        <v>75</v>
      </c>
      <c r="H73" s="48">
        <f>113.5-H72</f>
        <v>88.5</v>
      </c>
      <c r="I73" s="48"/>
      <c r="J73" s="48"/>
      <c r="K73" s="48"/>
      <c r="L73" s="17"/>
      <c r="M73" s="17"/>
      <c r="N73" s="14">
        <f t="shared" si="3"/>
        <v>4775.7999999999993</v>
      </c>
      <c r="O73" s="42"/>
      <c r="P73" s="43"/>
    </row>
    <row r="74" spans="2:16" x14ac:dyDescent="0.25">
      <c r="B74" s="14">
        <f t="shared" si="2"/>
        <v>70</v>
      </c>
      <c r="C74" s="14" t="s">
        <v>437</v>
      </c>
      <c r="D74" s="14" t="s">
        <v>384</v>
      </c>
      <c r="E74" s="17"/>
      <c r="F74" s="17"/>
      <c r="G74" s="14">
        <v>75</v>
      </c>
      <c r="H74" s="42">
        <v>116.3</v>
      </c>
      <c r="I74" s="52"/>
      <c r="J74" s="52"/>
      <c r="K74" s="43"/>
      <c r="L74" s="17"/>
      <c r="M74" s="17"/>
      <c r="N74" s="14">
        <f t="shared" si="3"/>
        <v>4892.0999999999995</v>
      </c>
      <c r="O74" s="25"/>
      <c r="P74" s="27"/>
    </row>
    <row r="75" spans="2:16" x14ac:dyDescent="0.25">
      <c r="B75" s="14">
        <f t="shared" si="2"/>
        <v>71</v>
      </c>
      <c r="C75" s="14" t="s">
        <v>420</v>
      </c>
      <c r="D75" s="14" t="s">
        <v>438</v>
      </c>
      <c r="E75" s="17"/>
      <c r="F75" s="17"/>
      <c r="G75" s="14">
        <v>75</v>
      </c>
      <c r="H75" s="42">
        <v>148</v>
      </c>
      <c r="I75" s="52"/>
      <c r="J75" s="52"/>
      <c r="K75" s="43"/>
      <c r="L75" s="17"/>
      <c r="M75" s="17"/>
      <c r="N75" s="14">
        <f t="shared" si="3"/>
        <v>5040.0999999999995</v>
      </c>
      <c r="O75" s="25"/>
      <c r="P75" s="27"/>
    </row>
    <row r="76" spans="2:16" x14ac:dyDescent="0.25">
      <c r="B76" s="14">
        <f t="shared" si="2"/>
        <v>72</v>
      </c>
      <c r="C76" s="14" t="s">
        <v>384</v>
      </c>
      <c r="D76" s="14" t="s">
        <v>420</v>
      </c>
      <c r="E76" s="17"/>
      <c r="F76" s="17"/>
      <c r="G76" s="14">
        <v>75</v>
      </c>
      <c r="H76" s="42">
        <v>138</v>
      </c>
      <c r="I76" s="52"/>
      <c r="J76" s="52"/>
      <c r="K76" s="43"/>
      <c r="L76" s="17"/>
      <c r="M76" s="17"/>
      <c r="N76" s="14">
        <f t="shared" si="3"/>
        <v>5178.0999999999995</v>
      </c>
      <c r="O76" s="25"/>
      <c r="P76" s="27"/>
    </row>
    <row r="77" spans="2:16" x14ac:dyDescent="0.25">
      <c r="B77" s="14">
        <f t="shared" si="2"/>
        <v>73</v>
      </c>
      <c r="C77" s="15" t="s">
        <v>439</v>
      </c>
      <c r="D77" s="15" t="s">
        <v>440</v>
      </c>
      <c r="E77" s="17"/>
      <c r="F77" s="17"/>
      <c r="G77" s="19">
        <v>90</v>
      </c>
      <c r="H77" s="48">
        <v>44.6</v>
      </c>
      <c r="I77" s="48"/>
      <c r="J77" s="48"/>
      <c r="K77" s="48"/>
      <c r="L77" s="17"/>
      <c r="M77" s="17"/>
      <c r="N77" s="14">
        <f t="shared" si="3"/>
        <v>5222.7</v>
      </c>
      <c r="O77" s="42"/>
      <c r="P77" s="43"/>
    </row>
    <row r="78" spans="2:16" x14ac:dyDescent="0.25">
      <c r="B78" s="14">
        <f t="shared" si="2"/>
        <v>74</v>
      </c>
      <c r="C78" s="15" t="s">
        <v>440</v>
      </c>
      <c r="D78" s="15" t="s">
        <v>441</v>
      </c>
      <c r="E78" s="17"/>
      <c r="F78" s="17"/>
      <c r="G78" s="19">
        <v>90</v>
      </c>
      <c r="H78" s="48">
        <v>133</v>
      </c>
      <c r="I78" s="48"/>
      <c r="J78" s="48"/>
      <c r="K78" s="48"/>
      <c r="L78" s="17"/>
      <c r="M78" s="17"/>
      <c r="N78" s="14">
        <f t="shared" si="3"/>
        <v>5355.7</v>
      </c>
      <c r="O78" s="42"/>
      <c r="P78" s="43"/>
    </row>
    <row r="79" spans="2:16" x14ac:dyDescent="0.25">
      <c r="B79" s="14">
        <f t="shared" si="2"/>
        <v>75</v>
      </c>
      <c r="C79" s="15" t="s">
        <v>440</v>
      </c>
      <c r="D79" s="15" t="s">
        <v>429</v>
      </c>
      <c r="E79" s="17"/>
      <c r="F79" s="17"/>
      <c r="G79" s="19">
        <v>90</v>
      </c>
      <c r="H79" s="48">
        <v>180</v>
      </c>
      <c r="I79" s="48"/>
      <c r="J79" s="48"/>
      <c r="K79" s="48"/>
      <c r="L79" s="17"/>
      <c r="M79" s="17"/>
      <c r="N79" s="14">
        <f t="shared" si="3"/>
        <v>5535.7</v>
      </c>
      <c r="O79" s="42"/>
      <c r="P79" s="43"/>
    </row>
    <row r="80" spans="2:16" x14ac:dyDescent="0.25">
      <c r="B80" s="14">
        <f t="shared" si="2"/>
        <v>76</v>
      </c>
      <c r="C80" s="15" t="s">
        <v>431</v>
      </c>
      <c r="D80" s="15" t="s">
        <v>381</v>
      </c>
      <c r="E80" s="17"/>
      <c r="F80" s="17"/>
      <c r="G80" s="19">
        <v>90</v>
      </c>
      <c r="H80" s="48">
        <v>12</v>
      </c>
      <c r="I80" s="48"/>
      <c r="J80" s="48"/>
      <c r="K80" s="48"/>
      <c r="L80" s="17"/>
      <c r="M80" s="17"/>
      <c r="N80" s="14">
        <f t="shared" si="3"/>
        <v>5547.7</v>
      </c>
      <c r="O80" s="42"/>
      <c r="P80" s="43"/>
    </row>
    <row r="81" spans="2:16" x14ac:dyDescent="0.25">
      <c r="B81" s="14">
        <f t="shared" si="2"/>
        <v>77</v>
      </c>
      <c r="C81" s="15" t="s">
        <v>381</v>
      </c>
      <c r="D81" s="15" t="s">
        <v>433</v>
      </c>
      <c r="E81" s="17"/>
      <c r="F81" s="17"/>
      <c r="G81" s="19">
        <v>90</v>
      </c>
      <c r="H81" s="48">
        <v>102</v>
      </c>
      <c r="I81" s="48"/>
      <c r="J81" s="48"/>
      <c r="K81" s="48"/>
      <c r="L81" s="17"/>
      <c r="M81" s="17"/>
      <c r="N81" s="14">
        <f t="shared" si="3"/>
        <v>5649.7</v>
      </c>
      <c r="O81" s="42"/>
      <c r="P81" s="43"/>
    </row>
    <row r="82" spans="2:16" x14ac:dyDescent="0.25">
      <c r="B82" s="14">
        <f t="shared" si="2"/>
        <v>78</v>
      </c>
      <c r="C82" s="15" t="s">
        <v>442</v>
      </c>
      <c r="D82" s="15" t="s">
        <v>411</v>
      </c>
      <c r="E82" s="17"/>
      <c r="F82" s="17"/>
      <c r="G82" s="19">
        <v>90</v>
      </c>
      <c r="H82" s="42">
        <v>60.2</v>
      </c>
      <c r="I82" s="52"/>
      <c r="J82" s="52"/>
      <c r="K82" s="43"/>
      <c r="L82" s="17"/>
      <c r="M82" s="17"/>
      <c r="N82" s="14">
        <f t="shared" si="3"/>
        <v>5709.9</v>
      </c>
      <c r="O82" s="25"/>
      <c r="P82" s="27"/>
    </row>
    <row r="83" spans="2:16" x14ac:dyDescent="0.25">
      <c r="B83" s="14">
        <f t="shared" si="2"/>
        <v>79</v>
      </c>
      <c r="C83" s="15" t="s">
        <v>411</v>
      </c>
      <c r="D83" s="15">
        <v>549</v>
      </c>
      <c r="E83" s="17"/>
      <c r="F83" s="17"/>
      <c r="G83" s="19">
        <v>90</v>
      </c>
      <c r="H83" s="42">
        <v>72.7</v>
      </c>
      <c r="I83" s="52"/>
      <c r="J83" s="52"/>
      <c r="K83" s="43"/>
      <c r="L83" s="17"/>
      <c r="M83" s="17"/>
      <c r="N83" s="14">
        <f t="shared" si="3"/>
        <v>5782.5999999999995</v>
      </c>
      <c r="O83" s="25"/>
      <c r="P83" s="27"/>
    </row>
    <row r="84" spans="2:16" x14ac:dyDescent="0.25">
      <c r="B84" s="14">
        <f t="shared" si="2"/>
        <v>80</v>
      </c>
      <c r="C84" s="15" t="s">
        <v>348</v>
      </c>
      <c r="D84" s="15" t="s">
        <v>349</v>
      </c>
      <c r="E84" s="17"/>
      <c r="F84" s="17"/>
      <c r="G84" s="19">
        <v>90</v>
      </c>
      <c r="H84" s="42">
        <f>63.2-2.5</f>
        <v>60.7</v>
      </c>
      <c r="I84" s="52"/>
      <c r="J84" s="52"/>
      <c r="K84" s="43"/>
      <c r="L84" s="17"/>
      <c r="M84" s="17"/>
      <c r="N84" s="14">
        <f t="shared" si="3"/>
        <v>5843.2999999999993</v>
      </c>
      <c r="O84" s="25"/>
      <c r="P84" s="27"/>
    </row>
    <row r="85" spans="2:16" x14ac:dyDescent="0.25">
      <c r="B85" s="14">
        <f t="shared" si="2"/>
        <v>81</v>
      </c>
      <c r="C85" s="15" t="s">
        <v>348</v>
      </c>
      <c r="D85" s="15" t="s">
        <v>349</v>
      </c>
      <c r="E85" s="14" t="s">
        <v>179</v>
      </c>
      <c r="F85" s="14">
        <v>0.39</v>
      </c>
      <c r="G85" s="19">
        <v>90</v>
      </c>
      <c r="H85" s="42">
        <v>2.5</v>
      </c>
      <c r="I85" s="52"/>
      <c r="J85" s="52"/>
      <c r="K85" s="43"/>
      <c r="L85" s="17"/>
      <c r="M85" s="17"/>
      <c r="N85" s="14">
        <f t="shared" si="3"/>
        <v>5845.7999999999993</v>
      </c>
      <c r="O85" s="25"/>
      <c r="P85" s="27"/>
    </row>
    <row r="86" spans="2:16" x14ac:dyDescent="0.25">
      <c r="B86" s="14">
        <f t="shared" si="2"/>
        <v>82</v>
      </c>
      <c r="C86" s="15" t="s">
        <v>349</v>
      </c>
      <c r="D86" s="15" t="s">
        <v>352</v>
      </c>
      <c r="E86" s="14"/>
      <c r="F86" s="14"/>
      <c r="G86" s="19">
        <v>90</v>
      </c>
      <c r="H86" s="61">
        <v>97.5</v>
      </c>
      <c r="I86" s="62"/>
      <c r="J86" s="62"/>
      <c r="K86" s="63"/>
      <c r="L86" s="17"/>
      <c r="M86" s="17"/>
      <c r="N86" s="14">
        <f t="shared" si="3"/>
        <v>5943.2999999999993</v>
      </c>
      <c r="O86" s="25"/>
      <c r="P86" s="27"/>
    </row>
    <row r="87" spans="2:16" x14ac:dyDescent="0.25">
      <c r="B87" s="14">
        <f t="shared" si="2"/>
        <v>83</v>
      </c>
      <c r="C87" s="15" t="s">
        <v>352</v>
      </c>
      <c r="D87" s="15" t="s">
        <v>334</v>
      </c>
      <c r="E87" s="14"/>
      <c r="F87" s="14"/>
      <c r="G87" s="19">
        <v>90</v>
      </c>
      <c r="H87" s="61">
        <v>27.2</v>
      </c>
      <c r="I87" s="62"/>
      <c r="J87" s="62"/>
      <c r="K87" s="63"/>
      <c r="L87" s="17"/>
      <c r="M87" s="17"/>
      <c r="N87" s="14">
        <f t="shared" si="3"/>
        <v>5970.4999999999991</v>
      </c>
      <c r="O87" s="25"/>
      <c r="P87" s="27"/>
    </row>
    <row r="88" spans="2:16" x14ac:dyDescent="0.25">
      <c r="B88" s="14">
        <f t="shared" si="2"/>
        <v>84</v>
      </c>
      <c r="C88" s="15" t="s">
        <v>352</v>
      </c>
      <c r="D88" s="15" t="s">
        <v>357</v>
      </c>
      <c r="E88" s="14"/>
      <c r="F88" s="14"/>
      <c r="G88" s="19">
        <v>90</v>
      </c>
      <c r="H88" s="61">
        <v>182.7</v>
      </c>
      <c r="I88" s="62"/>
      <c r="J88" s="62"/>
      <c r="K88" s="63"/>
      <c r="L88" s="17"/>
      <c r="M88" s="17"/>
      <c r="N88" s="14">
        <f t="shared" si="3"/>
        <v>6153.1999999999989</v>
      </c>
      <c r="O88" s="25"/>
      <c r="P88" s="27"/>
    </row>
    <row r="89" spans="2:16" x14ac:dyDescent="0.25">
      <c r="B89" s="14">
        <f t="shared" si="2"/>
        <v>85</v>
      </c>
      <c r="C89" s="15" t="s">
        <v>361</v>
      </c>
      <c r="D89" s="15" t="s">
        <v>366</v>
      </c>
      <c r="E89" s="14"/>
      <c r="F89" s="14"/>
      <c r="G89" s="19">
        <v>90</v>
      </c>
      <c r="H89" s="42">
        <v>47.5</v>
      </c>
      <c r="I89" s="52"/>
      <c r="J89" s="52"/>
      <c r="K89" s="43"/>
      <c r="L89" s="17"/>
      <c r="M89" s="17"/>
      <c r="N89" s="14">
        <f t="shared" si="3"/>
        <v>6200.6999999999989</v>
      </c>
      <c r="O89" s="25"/>
      <c r="P89" s="27"/>
    </row>
    <row r="90" spans="2:16" x14ac:dyDescent="0.25">
      <c r="B90" s="14">
        <f t="shared" si="2"/>
        <v>86</v>
      </c>
      <c r="C90" s="14" t="s">
        <v>443</v>
      </c>
      <c r="D90" s="14" t="s">
        <v>444</v>
      </c>
      <c r="E90" s="14"/>
      <c r="F90" s="14"/>
      <c r="G90" s="19">
        <v>110</v>
      </c>
      <c r="H90" s="61">
        <v>104.5</v>
      </c>
      <c r="I90" s="62"/>
      <c r="J90" s="62"/>
      <c r="K90" s="63"/>
      <c r="L90" s="17"/>
      <c r="M90" s="17"/>
      <c r="N90" s="14">
        <f t="shared" si="3"/>
        <v>6305.1999999999989</v>
      </c>
      <c r="O90" s="25"/>
      <c r="P90" s="27"/>
    </row>
    <row r="91" spans="2:16" x14ac:dyDescent="0.25">
      <c r="B91" s="14">
        <f t="shared" si="2"/>
        <v>87</v>
      </c>
      <c r="C91" s="14" t="s">
        <v>445</v>
      </c>
      <c r="D91" s="14" t="s">
        <v>446</v>
      </c>
      <c r="E91" s="14"/>
      <c r="F91" s="14"/>
      <c r="G91" s="19">
        <v>110</v>
      </c>
      <c r="H91" s="61">
        <v>57</v>
      </c>
      <c r="I91" s="62"/>
      <c r="J91" s="62"/>
      <c r="K91" s="63"/>
      <c r="L91" s="17"/>
      <c r="M91" s="17"/>
      <c r="N91" s="14">
        <f t="shared" si="3"/>
        <v>6362.1999999999989</v>
      </c>
      <c r="O91" s="25"/>
      <c r="P91" s="27"/>
    </row>
    <row r="92" spans="2:16" x14ac:dyDescent="0.25">
      <c r="B92" s="14">
        <f t="shared" si="2"/>
        <v>88</v>
      </c>
      <c r="C92" s="14" t="s">
        <v>447</v>
      </c>
      <c r="D92" s="14" t="s">
        <v>346</v>
      </c>
      <c r="E92" s="17"/>
      <c r="F92" s="17"/>
      <c r="G92" s="14">
        <v>110</v>
      </c>
      <c r="H92" s="48">
        <v>66.2</v>
      </c>
      <c r="I92" s="48"/>
      <c r="J92" s="48"/>
      <c r="K92" s="48"/>
      <c r="L92" s="17"/>
      <c r="M92" s="17"/>
      <c r="N92" s="14">
        <f t="shared" si="3"/>
        <v>6428.3999999999987</v>
      </c>
      <c r="O92" s="42"/>
      <c r="P92" s="43"/>
    </row>
    <row r="93" spans="2:16" x14ac:dyDescent="0.25">
      <c r="B93" s="14">
        <f t="shared" si="2"/>
        <v>89</v>
      </c>
      <c r="C93" s="14" t="s">
        <v>346</v>
      </c>
      <c r="D93" s="14" t="s">
        <v>350</v>
      </c>
      <c r="E93" s="17"/>
      <c r="F93" s="17"/>
      <c r="G93" s="14">
        <v>110</v>
      </c>
      <c r="H93" s="48">
        <v>265</v>
      </c>
      <c r="I93" s="48"/>
      <c r="J93" s="48"/>
      <c r="K93" s="48"/>
      <c r="L93" s="17"/>
      <c r="M93" s="17"/>
      <c r="N93" s="14">
        <f t="shared" si="3"/>
        <v>6693.3999999999987</v>
      </c>
      <c r="O93" s="42"/>
      <c r="P93" s="43"/>
    </row>
    <row r="94" spans="2:16" x14ac:dyDescent="0.25">
      <c r="B94" s="14">
        <f t="shared" si="2"/>
        <v>90</v>
      </c>
      <c r="C94" s="14" t="s">
        <v>448</v>
      </c>
      <c r="D94" s="14" t="s">
        <v>425</v>
      </c>
      <c r="E94" s="17"/>
      <c r="F94" s="17"/>
      <c r="G94" s="14">
        <v>110</v>
      </c>
      <c r="H94" s="48">
        <v>96</v>
      </c>
      <c r="I94" s="48"/>
      <c r="J94" s="48"/>
      <c r="K94" s="48"/>
      <c r="L94" s="17"/>
      <c r="M94" s="17"/>
      <c r="N94" s="14">
        <f t="shared" si="3"/>
        <v>6789.3999999999987</v>
      </c>
      <c r="O94" s="42"/>
      <c r="P94" s="43"/>
    </row>
    <row r="95" spans="2:16" x14ac:dyDescent="0.25">
      <c r="B95" s="14">
        <f t="shared" si="2"/>
        <v>91</v>
      </c>
      <c r="C95" s="14" t="s">
        <v>425</v>
      </c>
      <c r="D95" s="14" t="s">
        <v>355</v>
      </c>
      <c r="E95" s="17"/>
      <c r="F95" s="17"/>
      <c r="G95" s="14">
        <v>110</v>
      </c>
      <c r="H95" s="48">
        <v>52</v>
      </c>
      <c r="I95" s="48"/>
      <c r="J95" s="48"/>
      <c r="K95" s="48"/>
      <c r="L95" s="17"/>
      <c r="M95" s="17"/>
      <c r="N95" s="14">
        <f t="shared" si="3"/>
        <v>6841.3999999999987</v>
      </c>
      <c r="O95" s="42"/>
      <c r="P95" s="43"/>
    </row>
    <row r="96" spans="2:16" x14ac:dyDescent="0.25">
      <c r="B96" s="14">
        <f t="shared" si="2"/>
        <v>92</v>
      </c>
      <c r="C96" s="14" t="s">
        <v>355</v>
      </c>
      <c r="D96" s="14" t="s">
        <v>427</v>
      </c>
      <c r="E96" s="17"/>
      <c r="F96" s="17"/>
      <c r="G96" s="14">
        <v>110</v>
      </c>
      <c r="H96" s="48">
        <v>58.5</v>
      </c>
      <c r="I96" s="48"/>
      <c r="J96" s="48"/>
      <c r="K96" s="48"/>
      <c r="L96" s="17"/>
      <c r="M96" s="17"/>
      <c r="N96" s="14">
        <f t="shared" si="3"/>
        <v>6899.8999999999987</v>
      </c>
      <c r="O96" s="42"/>
      <c r="P96" s="43"/>
    </row>
    <row r="97" spans="2:19" x14ac:dyDescent="0.25">
      <c r="B97" s="14">
        <f t="shared" si="2"/>
        <v>93</v>
      </c>
      <c r="C97" s="14" t="s">
        <v>427</v>
      </c>
      <c r="D97" s="14" t="s">
        <v>449</v>
      </c>
      <c r="E97" s="17"/>
      <c r="F97" s="17"/>
      <c r="G97" s="14">
        <v>110</v>
      </c>
      <c r="H97" s="48">
        <f>80-4.2</f>
        <v>75.8</v>
      </c>
      <c r="I97" s="48"/>
      <c r="J97" s="48"/>
      <c r="K97" s="48"/>
      <c r="L97" s="17"/>
      <c r="M97" s="17"/>
      <c r="N97" s="14">
        <f t="shared" si="3"/>
        <v>6975.6999999999989</v>
      </c>
      <c r="O97" s="42"/>
      <c r="P97" s="43"/>
    </row>
    <row r="98" spans="2:19" x14ac:dyDescent="0.25">
      <c r="B98" s="14">
        <f t="shared" si="2"/>
        <v>94</v>
      </c>
      <c r="C98" s="14" t="s">
        <v>427</v>
      </c>
      <c r="D98" s="14" t="s">
        <v>449</v>
      </c>
      <c r="E98" s="19" t="s">
        <v>362</v>
      </c>
      <c r="F98" s="19">
        <v>0.44</v>
      </c>
      <c r="G98" s="14">
        <v>110</v>
      </c>
      <c r="H98" s="42">
        <v>4.2</v>
      </c>
      <c r="I98" s="52"/>
      <c r="J98" s="52"/>
      <c r="K98" s="43"/>
      <c r="L98" s="17"/>
      <c r="M98" s="17"/>
      <c r="N98" s="14">
        <f t="shared" si="3"/>
        <v>6979.8999999999987</v>
      </c>
      <c r="O98" s="25"/>
      <c r="P98" s="27"/>
    </row>
    <row r="99" spans="2:19" x14ac:dyDescent="0.25">
      <c r="B99" s="14">
        <f t="shared" si="2"/>
        <v>95</v>
      </c>
      <c r="C99" s="14" t="s">
        <v>373</v>
      </c>
      <c r="D99" s="14" t="s">
        <v>375</v>
      </c>
      <c r="E99" s="17"/>
      <c r="F99" s="17"/>
      <c r="G99" s="14">
        <v>110</v>
      </c>
      <c r="H99" s="48">
        <v>37.5</v>
      </c>
      <c r="I99" s="48"/>
      <c r="J99" s="48"/>
      <c r="K99" s="48"/>
      <c r="L99" s="17"/>
      <c r="M99" s="17"/>
      <c r="N99" s="14">
        <f t="shared" si="3"/>
        <v>7017.3999999999987</v>
      </c>
      <c r="O99" s="42"/>
      <c r="P99" s="43"/>
    </row>
    <row r="100" spans="2:19" x14ac:dyDescent="0.25">
      <c r="B100" s="14">
        <f t="shared" si="2"/>
        <v>96</v>
      </c>
      <c r="C100" s="14" t="s">
        <v>375</v>
      </c>
      <c r="D100" s="14" t="s">
        <v>450</v>
      </c>
      <c r="E100" s="17"/>
      <c r="F100" s="17"/>
      <c r="G100" s="14">
        <v>110</v>
      </c>
      <c r="H100" s="48">
        <v>27</v>
      </c>
      <c r="I100" s="48"/>
      <c r="J100" s="48"/>
      <c r="K100" s="48"/>
      <c r="L100" s="17"/>
      <c r="M100" s="17"/>
      <c r="N100" s="14">
        <f t="shared" si="3"/>
        <v>7044.3999999999987</v>
      </c>
      <c r="O100" s="42"/>
      <c r="P100" s="43"/>
    </row>
    <row r="101" spans="2:19" x14ac:dyDescent="0.25">
      <c r="B101" s="14">
        <f t="shared" si="2"/>
        <v>97</v>
      </c>
      <c r="C101" s="14" t="s">
        <v>450</v>
      </c>
      <c r="D101" s="14" t="s">
        <v>450</v>
      </c>
      <c r="E101" s="17"/>
      <c r="F101" s="17"/>
      <c r="G101" s="14">
        <v>110</v>
      </c>
      <c r="H101" s="42">
        <v>26</v>
      </c>
      <c r="I101" s="52"/>
      <c r="J101" s="52"/>
      <c r="K101" s="43"/>
      <c r="L101" s="17"/>
      <c r="M101" s="17"/>
      <c r="N101" s="14">
        <f t="shared" si="3"/>
        <v>7070.3999999999987</v>
      </c>
      <c r="O101" s="42"/>
      <c r="P101" s="43"/>
    </row>
    <row r="102" spans="2:19" x14ac:dyDescent="0.25">
      <c r="B102" s="14">
        <f t="shared" si="2"/>
        <v>98</v>
      </c>
      <c r="C102" s="14" t="s">
        <v>379</v>
      </c>
      <c r="D102" s="14" t="s">
        <v>439</v>
      </c>
      <c r="E102" s="17"/>
      <c r="F102" s="17"/>
      <c r="G102" s="14">
        <v>110</v>
      </c>
      <c r="H102" s="42">
        <v>33.799999999999997</v>
      </c>
      <c r="I102" s="52"/>
      <c r="J102" s="52"/>
      <c r="K102" s="43"/>
      <c r="L102" s="17"/>
      <c r="M102" s="17"/>
      <c r="N102" s="14">
        <f t="shared" si="3"/>
        <v>7104.1999999999989</v>
      </c>
      <c r="O102" s="42"/>
      <c r="P102" s="43"/>
    </row>
    <row r="103" spans="2:19" x14ac:dyDescent="0.25">
      <c r="B103" s="14">
        <f t="shared" si="2"/>
        <v>99</v>
      </c>
      <c r="C103" s="14" t="s">
        <v>439</v>
      </c>
      <c r="D103" s="14" t="s">
        <v>433</v>
      </c>
      <c r="E103" s="17"/>
      <c r="F103" s="17"/>
      <c r="G103" s="14">
        <v>110</v>
      </c>
      <c r="H103" s="42">
        <v>180</v>
      </c>
      <c r="I103" s="52"/>
      <c r="J103" s="52"/>
      <c r="K103" s="43"/>
      <c r="L103" s="17"/>
      <c r="M103" s="17"/>
      <c r="N103" s="14">
        <f t="shared" si="3"/>
        <v>7284.1999999999989</v>
      </c>
      <c r="O103" s="42"/>
      <c r="P103" s="43"/>
    </row>
    <row r="104" spans="2:19" x14ac:dyDescent="0.25">
      <c r="B104" s="14">
        <f t="shared" si="2"/>
        <v>100</v>
      </c>
      <c r="C104" s="14" t="s">
        <v>446</v>
      </c>
      <c r="D104" s="14" t="s">
        <v>451</v>
      </c>
      <c r="E104" s="14" t="s">
        <v>179</v>
      </c>
      <c r="F104" s="19">
        <v>0.44</v>
      </c>
      <c r="G104" s="14">
        <v>110</v>
      </c>
      <c r="H104" s="42">
        <v>64</v>
      </c>
      <c r="I104" s="52"/>
      <c r="J104" s="52"/>
      <c r="K104" s="43"/>
      <c r="L104" s="17"/>
      <c r="M104" s="17"/>
      <c r="N104" s="14">
        <f t="shared" si="3"/>
        <v>7348.1999999999989</v>
      </c>
      <c r="O104" s="25"/>
      <c r="P104" s="27"/>
    </row>
    <row r="105" spans="2:19" x14ac:dyDescent="0.25">
      <c r="B105" s="14">
        <f t="shared" si="2"/>
        <v>101</v>
      </c>
      <c r="C105" s="14" t="s">
        <v>446</v>
      </c>
      <c r="D105" s="14" t="s">
        <v>451</v>
      </c>
      <c r="E105" s="17"/>
      <c r="F105" s="17"/>
      <c r="G105" s="14">
        <v>110</v>
      </c>
      <c r="H105" s="42">
        <v>85</v>
      </c>
      <c r="I105" s="52"/>
      <c r="J105" s="52"/>
      <c r="K105" s="43"/>
      <c r="L105" s="17"/>
      <c r="M105" s="17"/>
      <c r="N105" s="14">
        <f t="shared" si="3"/>
        <v>7433.1999999999989</v>
      </c>
      <c r="O105" s="25"/>
      <c r="P105" s="27"/>
    </row>
    <row r="106" spans="2:19" x14ac:dyDescent="0.25">
      <c r="B106" s="14">
        <f t="shared" si="2"/>
        <v>102</v>
      </c>
      <c r="C106" s="14" t="s">
        <v>452</v>
      </c>
      <c r="D106" s="14" t="s">
        <v>453</v>
      </c>
      <c r="E106" s="17"/>
      <c r="F106" s="17"/>
      <c r="G106" s="14">
        <v>110</v>
      </c>
      <c r="H106" s="42">
        <v>40</v>
      </c>
      <c r="I106" s="52"/>
      <c r="J106" s="52"/>
      <c r="K106" s="43"/>
      <c r="L106" s="17"/>
      <c r="M106" s="17"/>
      <c r="N106" s="14">
        <f t="shared" si="3"/>
        <v>7473.1999999999989</v>
      </c>
      <c r="O106" s="25"/>
      <c r="P106" s="27"/>
    </row>
    <row r="107" spans="2:19" x14ac:dyDescent="0.25">
      <c r="B107" s="14">
        <f t="shared" si="2"/>
        <v>103</v>
      </c>
      <c r="C107" s="14" t="s">
        <v>454</v>
      </c>
      <c r="D107" s="14" t="s">
        <v>455</v>
      </c>
      <c r="E107" s="17"/>
      <c r="F107" s="17"/>
      <c r="G107" s="14">
        <v>110</v>
      </c>
      <c r="H107" s="42">
        <v>30</v>
      </c>
      <c r="I107" s="52"/>
      <c r="J107" s="52"/>
      <c r="K107" s="43"/>
      <c r="L107" s="17"/>
      <c r="M107" s="17"/>
      <c r="N107" s="14">
        <f t="shared" si="3"/>
        <v>7503.1999999999989</v>
      </c>
      <c r="O107" s="25"/>
      <c r="P107" s="27"/>
    </row>
    <row r="108" spans="2:19" x14ac:dyDescent="0.25">
      <c r="B108" s="14">
        <f t="shared" si="2"/>
        <v>104</v>
      </c>
      <c r="C108" s="14" t="s">
        <v>453</v>
      </c>
      <c r="D108" s="14" t="s">
        <v>360</v>
      </c>
      <c r="E108" s="17"/>
      <c r="F108" s="17"/>
      <c r="G108" s="14">
        <v>110</v>
      </c>
      <c r="H108" s="42">
        <v>375</v>
      </c>
      <c r="I108" s="52"/>
      <c r="J108" s="52"/>
      <c r="K108" s="43"/>
      <c r="L108" s="17"/>
      <c r="M108" s="17"/>
      <c r="N108" s="14">
        <f t="shared" si="3"/>
        <v>7878.1999999999989</v>
      </c>
      <c r="O108" s="25"/>
      <c r="P108" s="27"/>
    </row>
    <row r="109" spans="2:19" x14ac:dyDescent="0.25">
      <c r="B109" s="14">
        <f t="shared" si="2"/>
        <v>105</v>
      </c>
      <c r="C109" s="14" t="s">
        <v>360</v>
      </c>
      <c r="D109" s="14" t="s">
        <v>357</v>
      </c>
      <c r="E109" s="17"/>
      <c r="F109" s="17"/>
      <c r="G109" s="14">
        <v>110</v>
      </c>
      <c r="H109" s="42">
        <v>65</v>
      </c>
      <c r="I109" s="52"/>
      <c r="J109" s="52"/>
      <c r="K109" s="43"/>
      <c r="L109" s="17"/>
      <c r="M109" s="17"/>
      <c r="N109" s="14">
        <f t="shared" si="3"/>
        <v>7943.1999999999989</v>
      </c>
      <c r="O109" s="25"/>
      <c r="P109" s="27"/>
    </row>
    <row r="110" spans="2:19" x14ac:dyDescent="0.25">
      <c r="B110" s="14">
        <f t="shared" si="2"/>
        <v>106</v>
      </c>
      <c r="C110" s="14" t="s">
        <v>357</v>
      </c>
      <c r="D110" s="14" t="s">
        <v>442</v>
      </c>
      <c r="E110" s="17"/>
      <c r="F110" s="17"/>
      <c r="G110" s="14">
        <v>110</v>
      </c>
      <c r="H110" s="42">
        <v>204</v>
      </c>
      <c r="I110" s="52"/>
      <c r="J110" s="52"/>
      <c r="K110" s="43"/>
      <c r="L110" s="17"/>
      <c r="M110" s="17"/>
      <c r="N110" s="14">
        <f t="shared" si="3"/>
        <v>8147.1999999999989</v>
      </c>
      <c r="O110" s="25"/>
      <c r="P110" s="27"/>
      <c r="S110">
        <f>207.6-202</f>
        <v>5.5999999999999943</v>
      </c>
    </row>
    <row r="111" spans="2:19" x14ac:dyDescent="0.25">
      <c r="B111" s="14">
        <f t="shared" si="2"/>
        <v>107</v>
      </c>
      <c r="C111" s="14" t="s">
        <v>442</v>
      </c>
      <c r="D111" s="14" t="s">
        <v>456</v>
      </c>
      <c r="E111" s="17"/>
      <c r="F111" s="17"/>
      <c r="G111" s="14">
        <v>110</v>
      </c>
      <c r="H111" s="42">
        <v>454</v>
      </c>
      <c r="I111" s="52"/>
      <c r="J111" s="52"/>
      <c r="K111" s="43"/>
      <c r="L111" s="17"/>
      <c r="M111" s="17"/>
      <c r="N111" s="14">
        <f t="shared" si="3"/>
        <v>8601.1999999999989</v>
      </c>
      <c r="O111" s="25"/>
      <c r="P111" s="27"/>
    </row>
    <row r="112" spans="2:19" x14ac:dyDescent="0.25">
      <c r="B112" s="14">
        <f t="shared" si="2"/>
        <v>108</v>
      </c>
      <c r="C112" s="14" t="s">
        <v>360</v>
      </c>
      <c r="D112" s="14" t="s">
        <v>361</v>
      </c>
      <c r="E112" s="17"/>
      <c r="F112" s="17"/>
      <c r="G112" s="14">
        <v>110</v>
      </c>
      <c r="H112" s="42">
        <f>207.6-12.6</f>
        <v>195</v>
      </c>
      <c r="I112" s="52"/>
      <c r="J112" s="52"/>
      <c r="K112" s="43"/>
      <c r="L112" s="17"/>
      <c r="M112" s="17"/>
      <c r="N112" s="14">
        <f t="shared" si="3"/>
        <v>8796.1999999999989</v>
      </c>
      <c r="O112" s="25"/>
      <c r="P112" s="27"/>
    </row>
    <row r="113" spans="2:19" x14ac:dyDescent="0.25">
      <c r="B113" s="14">
        <f t="shared" si="2"/>
        <v>109</v>
      </c>
      <c r="C113" s="14" t="s">
        <v>360</v>
      </c>
      <c r="D113" s="14" t="s">
        <v>361</v>
      </c>
      <c r="E113" s="14" t="s">
        <v>179</v>
      </c>
      <c r="F113" s="14">
        <v>0.44</v>
      </c>
      <c r="G113" s="14">
        <v>110</v>
      </c>
      <c r="H113" s="42">
        <v>7</v>
      </c>
      <c r="I113" s="52"/>
      <c r="J113" s="52"/>
      <c r="K113" s="43"/>
      <c r="L113" s="17"/>
      <c r="M113" s="17"/>
      <c r="N113" s="14">
        <f t="shared" si="3"/>
        <v>8803.1999999999989</v>
      </c>
      <c r="O113" s="25"/>
      <c r="P113" s="27"/>
      <c r="S113">
        <f>7+5.6</f>
        <v>12.6</v>
      </c>
    </row>
    <row r="114" spans="2:19" x14ac:dyDescent="0.25">
      <c r="B114" s="14">
        <f t="shared" si="2"/>
        <v>110</v>
      </c>
      <c r="C114" s="14" t="s">
        <v>360</v>
      </c>
      <c r="D114" s="14" t="s">
        <v>361</v>
      </c>
      <c r="E114" s="14" t="s">
        <v>457</v>
      </c>
      <c r="F114" s="14">
        <v>0.44</v>
      </c>
      <c r="G114" s="14">
        <v>110</v>
      </c>
      <c r="H114" s="42">
        <v>5.6</v>
      </c>
      <c r="I114" s="52"/>
      <c r="J114" s="52"/>
      <c r="K114" s="43"/>
      <c r="L114" s="17"/>
      <c r="M114" s="17"/>
      <c r="N114" s="14">
        <f t="shared" si="3"/>
        <v>8808.7999999999993</v>
      </c>
      <c r="O114" s="25"/>
      <c r="P114" s="27"/>
    </row>
    <row r="115" spans="2:19" x14ac:dyDescent="0.25">
      <c r="B115" s="14">
        <f t="shared" si="2"/>
        <v>111</v>
      </c>
      <c r="C115" s="14" t="s">
        <v>361</v>
      </c>
      <c r="D115" s="14" t="s">
        <v>363</v>
      </c>
      <c r="E115" s="17"/>
      <c r="F115" s="17"/>
      <c r="G115" s="14">
        <v>110</v>
      </c>
      <c r="H115" s="42">
        <v>30.3</v>
      </c>
      <c r="I115" s="52"/>
      <c r="J115" s="52"/>
      <c r="K115" s="43"/>
      <c r="L115" s="17"/>
      <c r="M115" s="17"/>
      <c r="N115" s="14">
        <f t="shared" si="3"/>
        <v>8839.0999999999985</v>
      </c>
      <c r="O115" s="25"/>
      <c r="P115" s="27"/>
    </row>
    <row r="116" spans="2:19" x14ac:dyDescent="0.25">
      <c r="B116" s="14">
        <f t="shared" si="2"/>
        <v>112</v>
      </c>
      <c r="C116" s="14" t="s">
        <v>366</v>
      </c>
      <c r="D116" s="14" t="s">
        <v>367</v>
      </c>
      <c r="E116" s="17"/>
      <c r="F116" s="17"/>
      <c r="G116" s="14">
        <v>110</v>
      </c>
      <c r="H116" s="42">
        <f>40-2.5</f>
        <v>37.5</v>
      </c>
      <c r="I116" s="52"/>
      <c r="J116" s="52"/>
      <c r="K116" s="43"/>
      <c r="L116" s="17"/>
      <c r="M116" s="17"/>
      <c r="N116" s="14">
        <f t="shared" si="3"/>
        <v>8876.5999999999985</v>
      </c>
      <c r="O116" s="25"/>
      <c r="P116" s="27"/>
    </row>
    <row r="117" spans="2:19" x14ac:dyDescent="0.25">
      <c r="B117" s="14">
        <f t="shared" si="2"/>
        <v>113</v>
      </c>
      <c r="C117" s="14" t="s">
        <v>366</v>
      </c>
      <c r="D117" s="14" t="s">
        <v>367</v>
      </c>
      <c r="E117" s="17"/>
      <c r="F117" s="17"/>
      <c r="G117" s="14">
        <v>110</v>
      </c>
      <c r="H117" s="42">
        <v>2.5</v>
      </c>
      <c r="I117" s="52"/>
      <c r="J117" s="52"/>
      <c r="K117" s="43"/>
      <c r="L117" s="17"/>
      <c r="M117" s="17"/>
      <c r="N117" s="14">
        <f t="shared" si="3"/>
        <v>8879.0999999999985</v>
      </c>
      <c r="O117" s="25"/>
      <c r="P117" s="27"/>
    </row>
    <row r="118" spans="2:19" x14ac:dyDescent="0.25">
      <c r="B118" s="14">
        <f t="shared" si="2"/>
        <v>114</v>
      </c>
      <c r="C118" s="14" t="s">
        <v>458</v>
      </c>
      <c r="D118" s="14" t="s">
        <v>459</v>
      </c>
      <c r="E118" s="17"/>
      <c r="F118" s="17"/>
      <c r="G118" s="14">
        <v>140</v>
      </c>
      <c r="H118" s="42">
        <v>57</v>
      </c>
      <c r="I118" s="52"/>
      <c r="J118" s="52"/>
      <c r="K118" s="43"/>
      <c r="L118" s="17"/>
      <c r="M118" s="17"/>
      <c r="N118" s="14">
        <f t="shared" si="3"/>
        <v>8936.0999999999985</v>
      </c>
      <c r="O118" s="25"/>
      <c r="P118" s="27"/>
    </row>
    <row r="119" spans="2:19" x14ac:dyDescent="0.25">
      <c r="B119" s="14">
        <f t="shared" si="2"/>
        <v>115</v>
      </c>
      <c r="C119" s="14" t="s">
        <v>459</v>
      </c>
      <c r="D119" s="14" t="s">
        <v>405</v>
      </c>
      <c r="E119" s="17"/>
      <c r="F119" s="17"/>
      <c r="G119" s="14">
        <v>140</v>
      </c>
      <c r="H119" s="42">
        <v>96.3</v>
      </c>
      <c r="I119" s="52"/>
      <c r="J119" s="52"/>
      <c r="K119" s="43"/>
      <c r="L119" s="17"/>
      <c r="M119" s="17"/>
      <c r="N119" s="14">
        <f t="shared" si="3"/>
        <v>9032.3999999999978</v>
      </c>
      <c r="O119" s="25"/>
      <c r="P119" s="27"/>
    </row>
    <row r="120" spans="2:19" x14ac:dyDescent="0.25">
      <c r="B120" s="14">
        <f t="shared" si="2"/>
        <v>116</v>
      </c>
      <c r="C120" s="14" t="s">
        <v>409</v>
      </c>
      <c r="D120" s="14" t="s">
        <v>283</v>
      </c>
      <c r="E120" s="14"/>
      <c r="F120" s="14"/>
      <c r="G120" s="14">
        <v>140</v>
      </c>
      <c r="H120" s="42">
        <v>238.8</v>
      </c>
      <c r="I120" s="52"/>
      <c r="J120" s="52"/>
      <c r="K120" s="43"/>
      <c r="L120" s="17"/>
      <c r="M120" s="17"/>
      <c r="N120" s="14">
        <f t="shared" si="3"/>
        <v>9271.1999999999971</v>
      </c>
      <c r="O120" s="42"/>
      <c r="P120" s="43"/>
    </row>
    <row r="121" spans="2:19" x14ac:dyDescent="0.25">
      <c r="B121" s="14">
        <f t="shared" si="2"/>
        <v>117</v>
      </c>
      <c r="C121" s="14" t="s">
        <v>405</v>
      </c>
      <c r="D121" s="14" t="s">
        <v>407</v>
      </c>
      <c r="E121" s="14"/>
      <c r="F121" s="14"/>
      <c r="G121" s="14">
        <v>140</v>
      </c>
      <c r="H121" s="42">
        <v>13</v>
      </c>
      <c r="I121" s="52"/>
      <c r="J121" s="52"/>
      <c r="K121" s="43"/>
      <c r="L121" s="17"/>
      <c r="M121" s="17"/>
      <c r="N121" s="14">
        <f t="shared" si="3"/>
        <v>9284.1999999999971</v>
      </c>
      <c r="O121" s="25"/>
      <c r="P121" s="27"/>
    </row>
    <row r="122" spans="2:19" x14ac:dyDescent="0.25">
      <c r="B122" s="14">
        <f t="shared" si="2"/>
        <v>118</v>
      </c>
      <c r="C122" s="14" t="s">
        <v>407</v>
      </c>
      <c r="D122" s="14" t="s">
        <v>460</v>
      </c>
      <c r="E122" s="14"/>
      <c r="F122" s="14"/>
      <c r="G122" s="14">
        <v>140</v>
      </c>
      <c r="H122" s="42">
        <v>65.3</v>
      </c>
      <c r="I122" s="52"/>
      <c r="J122" s="52"/>
      <c r="K122" s="43"/>
      <c r="L122" s="17"/>
      <c r="M122" s="17"/>
      <c r="N122" s="14">
        <f t="shared" si="3"/>
        <v>9349.4999999999964</v>
      </c>
      <c r="O122" s="25"/>
      <c r="P122" s="27"/>
    </row>
    <row r="123" spans="2:19" x14ac:dyDescent="0.25">
      <c r="B123" s="14">
        <f t="shared" si="2"/>
        <v>119</v>
      </c>
      <c r="C123" s="14" t="s">
        <v>460</v>
      </c>
      <c r="D123" s="14" t="s">
        <v>409</v>
      </c>
      <c r="E123" s="14"/>
      <c r="F123" s="14"/>
      <c r="G123" s="14">
        <v>140</v>
      </c>
      <c r="H123" s="42">
        <v>27</v>
      </c>
      <c r="I123" s="52"/>
      <c r="J123" s="52"/>
      <c r="K123" s="43"/>
      <c r="L123" s="17"/>
      <c r="M123" s="17"/>
      <c r="N123" s="14">
        <f t="shared" si="3"/>
        <v>9376.4999999999964</v>
      </c>
      <c r="O123" s="25"/>
      <c r="P123" s="27"/>
    </row>
    <row r="124" spans="2:19" x14ac:dyDescent="0.25">
      <c r="B124" s="14">
        <f t="shared" si="2"/>
        <v>120</v>
      </c>
      <c r="C124" s="14" t="s">
        <v>460</v>
      </c>
      <c r="D124" s="14" t="s">
        <v>443</v>
      </c>
      <c r="E124" s="14"/>
      <c r="F124" s="14"/>
      <c r="G124" s="14">
        <v>140</v>
      </c>
      <c r="H124" s="42">
        <v>210</v>
      </c>
      <c r="I124" s="52"/>
      <c r="J124" s="52"/>
      <c r="K124" s="43"/>
      <c r="L124" s="17"/>
      <c r="M124" s="17"/>
      <c r="N124" s="14">
        <f t="shared" si="3"/>
        <v>9586.4999999999964</v>
      </c>
      <c r="O124" s="25"/>
      <c r="P124" s="27"/>
    </row>
    <row r="125" spans="2:19" x14ac:dyDescent="0.25">
      <c r="B125" s="14">
        <f t="shared" si="2"/>
        <v>121</v>
      </c>
      <c r="C125" s="14" t="s">
        <v>461</v>
      </c>
      <c r="D125" s="14" t="s">
        <v>462</v>
      </c>
      <c r="E125" s="14"/>
      <c r="F125" s="14"/>
      <c r="G125" s="14">
        <v>160</v>
      </c>
      <c r="H125" s="42">
        <v>185.5</v>
      </c>
      <c r="I125" s="52"/>
      <c r="J125" s="52"/>
      <c r="K125" s="43"/>
      <c r="L125" s="17"/>
      <c r="M125" s="17"/>
      <c r="N125" s="14">
        <f t="shared" si="3"/>
        <v>9771.9999999999964</v>
      </c>
      <c r="O125" s="25"/>
      <c r="P125" s="27"/>
    </row>
    <row r="126" spans="2:19" x14ac:dyDescent="0.25">
      <c r="B126" s="14">
        <f t="shared" si="2"/>
        <v>122</v>
      </c>
      <c r="C126" s="14" t="s">
        <v>463</v>
      </c>
      <c r="D126" s="14" t="s">
        <v>464</v>
      </c>
      <c r="E126" s="14"/>
      <c r="F126" s="14"/>
      <c r="G126" s="14">
        <v>160</v>
      </c>
      <c r="H126" s="42">
        <v>649.4</v>
      </c>
      <c r="I126" s="52"/>
      <c r="J126" s="52"/>
      <c r="K126" s="43"/>
      <c r="L126" s="17"/>
      <c r="M126" s="17"/>
      <c r="N126" s="14">
        <f t="shared" si="3"/>
        <v>10421.399999999996</v>
      </c>
      <c r="O126" s="25"/>
      <c r="P126" s="27"/>
    </row>
    <row r="127" spans="2:19" x14ac:dyDescent="0.25">
      <c r="B127" s="14">
        <f t="shared" si="2"/>
        <v>123</v>
      </c>
      <c r="C127" s="14" t="s">
        <v>464</v>
      </c>
      <c r="D127" s="14" t="s">
        <v>465</v>
      </c>
      <c r="E127" s="14"/>
      <c r="F127" s="14"/>
      <c r="G127" s="14">
        <v>160</v>
      </c>
      <c r="H127" s="42">
        <f>175.3-2.5</f>
        <v>172.8</v>
      </c>
      <c r="I127" s="52"/>
      <c r="J127" s="52"/>
      <c r="K127" s="43"/>
      <c r="L127" s="17"/>
      <c r="M127" s="17"/>
      <c r="N127" s="14">
        <f t="shared" si="3"/>
        <v>10594.199999999995</v>
      </c>
      <c r="O127" s="25"/>
      <c r="P127" s="27"/>
    </row>
    <row r="128" spans="2:19" x14ac:dyDescent="0.25">
      <c r="B128" s="14">
        <f t="shared" si="2"/>
        <v>124</v>
      </c>
      <c r="C128" s="14" t="s">
        <v>464</v>
      </c>
      <c r="D128" s="14" t="s">
        <v>465</v>
      </c>
      <c r="E128" s="14" t="s">
        <v>145</v>
      </c>
      <c r="F128" s="14">
        <v>0.44</v>
      </c>
      <c r="G128" s="14">
        <v>160</v>
      </c>
      <c r="H128" s="42">
        <v>2.5</v>
      </c>
      <c r="I128" s="52"/>
      <c r="J128" s="52"/>
      <c r="K128" s="43"/>
      <c r="L128" s="17"/>
      <c r="M128" s="17"/>
      <c r="N128" s="14">
        <f t="shared" si="3"/>
        <v>10596.699999999995</v>
      </c>
      <c r="O128" s="25"/>
      <c r="P128" s="27"/>
    </row>
    <row r="129" spans="2:26" x14ac:dyDescent="0.25">
      <c r="B129" s="14">
        <f t="shared" si="2"/>
        <v>125</v>
      </c>
      <c r="C129" s="14" t="s">
        <v>462</v>
      </c>
      <c r="D129" s="14" t="s">
        <v>466</v>
      </c>
      <c r="E129" s="14"/>
      <c r="F129" s="14"/>
      <c r="G129" s="14">
        <v>160</v>
      </c>
      <c r="H129" s="42">
        <v>364.3</v>
      </c>
      <c r="I129" s="52"/>
      <c r="J129" s="52"/>
      <c r="K129" s="43"/>
      <c r="L129" s="17"/>
      <c r="M129" s="17"/>
      <c r="N129" s="14">
        <f t="shared" si="3"/>
        <v>10960.999999999995</v>
      </c>
      <c r="O129" s="42"/>
      <c r="P129" s="43"/>
    </row>
    <row r="130" spans="2:26" x14ac:dyDescent="0.25">
      <c r="B130" s="14">
        <f t="shared" si="2"/>
        <v>126</v>
      </c>
      <c r="C130" s="14" t="s">
        <v>466</v>
      </c>
      <c r="D130" s="14" t="s">
        <v>467</v>
      </c>
      <c r="E130" s="14"/>
      <c r="F130" s="14"/>
      <c r="G130" s="14">
        <v>160</v>
      </c>
      <c r="H130" s="42">
        <v>431.5</v>
      </c>
      <c r="I130" s="52"/>
      <c r="J130" s="52"/>
      <c r="K130" s="43"/>
      <c r="L130" s="17"/>
      <c r="M130" s="17"/>
      <c r="N130" s="14">
        <f t="shared" si="3"/>
        <v>11392.499999999995</v>
      </c>
      <c r="O130" s="42"/>
      <c r="P130" s="43"/>
    </row>
    <row r="131" spans="2:26" x14ac:dyDescent="0.25">
      <c r="B131" s="14">
        <f t="shared" si="2"/>
        <v>127</v>
      </c>
      <c r="C131" s="14" t="s">
        <v>467</v>
      </c>
      <c r="D131" s="14" t="s">
        <v>468</v>
      </c>
      <c r="E131" s="14"/>
      <c r="F131" s="14"/>
      <c r="G131" s="14">
        <v>160</v>
      </c>
      <c r="H131" s="42">
        <v>45.1</v>
      </c>
      <c r="I131" s="52"/>
      <c r="J131" s="52"/>
      <c r="K131" s="43"/>
      <c r="L131" s="17"/>
      <c r="M131" s="17"/>
      <c r="N131" s="14">
        <f t="shared" si="3"/>
        <v>11437.599999999995</v>
      </c>
      <c r="O131" s="42"/>
      <c r="P131" s="43"/>
    </row>
    <row r="132" spans="2:26" x14ac:dyDescent="0.25">
      <c r="B132" s="14">
        <f t="shared" si="2"/>
        <v>128</v>
      </c>
      <c r="C132" s="14" t="s">
        <v>468</v>
      </c>
      <c r="D132" s="14" t="s">
        <v>469</v>
      </c>
      <c r="E132" s="14"/>
      <c r="F132" s="14"/>
      <c r="G132" s="14">
        <v>160</v>
      </c>
      <c r="H132" s="42">
        <v>56.3</v>
      </c>
      <c r="I132" s="52"/>
      <c r="J132" s="52"/>
      <c r="K132" s="43"/>
      <c r="L132" s="17"/>
      <c r="M132" s="17"/>
      <c r="N132" s="14">
        <f t="shared" si="3"/>
        <v>11493.899999999994</v>
      </c>
      <c r="O132" s="42"/>
      <c r="P132" s="43"/>
    </row>
    <row r="133" spans="2:26" x14ac:dyDescent="0.25">
      <c r="B133" s="14">
        <f t="shared" si="2"/>
        <v>129</v>
      </c>
      <c r="C133" s="14" t="s">
        <v>469</v>
      </c>
      <c r="D133" s="14" t="s">
        <v>470</v>
      </c>
      <c r="E133" s="14"/>
      <c r="F133" s="14"/>
      <c r="G133" s="14">
        <v>160</v>
      </c>
      <c r="H133" s="42">
        <v>90.1</v>
      </c>
      <c r="I133" s="52"/>
      <c r="J133" s="52"/>
      <c r="K133" s="43"/>
      <c r="L133" s="17"/>
      <c r="M133" s="17"/>
      <c r="N133" s="14">
        <f t="shared" si="3"/>
        <v>11583.999999999995</v>
      </c>
      <c r="O133" s="25"/>
      <c r="P133" s="27"/>
    </row>
    <row r="134" spans="2:26" ht="18" x14ac:dyDescent="0.25">
      <c r="B134" s="14">
        <f t="shared" si="2"/>
        <v>130</v>
      </c>
      <c r="C134" s="14" t="s">
        <v>463</v>
      </c>
      <c r="D134" s="14" t="s">
        <v>403</v>
      </c>
      <c r="E134" s="17"/>
      <c r="F134" s="17"/>
      <c r="G134" s="19">
        <v>160</v>
      </c>
      <c r="H134" s="42">
        <v>97</v>
      </c>
      <c r="I134" s="52"/>
      <c r="J134" s="52"/>
      <c r="K134" s="43"/>
      <c r="L134" s="17"/>
      <c r="M134" s="17"/>
      <c r="N134" s="14">
        <f t="shared" si="3"/>
        <v>11680.999999999995</v>
      </c>
      <c r="O134" s="42"/>
      <c r="P134" s="43"/>
      <c r="R134" s="64"/>
      <c r="S134" s="64"/>
      <c r="T134" s="64"/>
      <c r="U134" s="64"/>
      <c r="V134" s="64"/>
      <c r="W134" s="64"/>
      <c r="X134" s="64"/>
      <c r="Y134" s="64"/>
      <c r="Z134" s="64"/>
    </row>
    <row r="135" spans="2:26" x14ac:dyDescent="0.25">
      <c r="B135" s="14">
        <f t="shared" ref="B135" si="4">1+B134</f>
        <v>131</v>
      </c>
      <c r="C135" s="14" t="s">
        <v>403</v>
      </c>
      <c r="D135" s="14" t="s">
        <v>471</v>
      </c>
      <c r="E135" s="17"/>
      <c r="F135" s="17"/>
      <c r="G135" s="14">
        <v>160</v>
      </c>
      <c r="H135" s="42">
        <v>183</v>
      </c>
      <c r="I135" s="52"/>
      <c r="J135" s="52"/>
      <c r="K135" s="43"/>
      <c r="L135" s="17"/>
      <c r="M135" s="17"/>
      <c r="N135" s="14">
        <f t="shared" ref="N135" si="5">+N134+H135</f>
        <v>11863.999999999995</v>
      </c>
      <c r="O135" s="42"/>
      <c r="P135" s="43"/>
    </row>
    <row r="136" spans="2:26" x14ac:dyDescent="0.25">
      <c r="B136" s="14"/>
      <c r="C136" s="17"/>
      <c r="D136" s="17"/>
      <c r="E136" s="17"/>
      <c r="F136" s="17"/>
      <c r="G136" s="17"/>
      <c r="H136" s="42"/>
      <c r="I136" s="52"/>
      <c r="J136" s="52"/>
      <c r="K136" s="43"/>
      <c r="L136" s="17"/>
      <c r="M136" s="17"/>
      <c r="N136" s="17"/>
      <c r="O136" s="42"/>
      <c r="P136" s="43"/>
    </row>
    <row r="137" spans="2:26" x14ac:dyDescent="0.25">
      <c r="B137" s="19">
        <v>63</v>
      </c>
      <c r="C137" s="19">
        <v>75</v>
      </c>
      <c r="D137" s="19">
        <v>90</v>
      </c>
      <c r="E137" s="19">
        <v>110</v>
      </c>
      <c r="F137" s="19">
        <v>140</v>
      </c>
      <c r="G137" s="19">
        <v>160</v>
      </c>
      <c r="H137" s="42"/>
      <c r="I137" s="52"/>
      <c r="J137" s="52"/>
      <c r="K137" s="43"/>
      <c r="L137" s="17"/>
      <c r="M137" s="17"/>
      <c r="N137" s="17"/>
      <c r="O137" s="42"/>
      <c r="P137" s="43"/>
    </row>
    <row r="138" spans="2:26" x14ac:dyDescent="0.25">
      <c r="B138" s="14">
        <f t="shared" ref="B138:G138" si="6">+SUMIF($G$5:$G$135,B137,$H$5:$K$135)</f>
        <v>2490.4999999999991</v>
      </c>
      <c r="C138" s="14">
        <f t="shared" si="6"/>
        <v>2687.6</v>
      </c>
      <c r="D138" s="14">
        <f t="shared" si="6"/>
        <v>1022.6000000000001</v>
      </c>
      <c r="E138" s="14">
        <f t="shared" si="6"/>
        <v>2678.4</v>
      </c>
      <c r="F138" s="14">
        <f t="shared" si="6"/>
        <v>707.40000000000009</v>
      </c>
      <c r="G138" s="14">
        <f t="shared" si="6"/>
        <v>2277.5</v>
      </c>
      <c r="H138" s="42">
        <f>+SUM(B138+C138+D138+E138+F138+G138)</f>
        <v>11863.999999999998</v>
      </c>
      <c r="I138" s="52"/>
      <c r="J138" s="52"/>
      <c r="K138" s="43"/>
      <c r="L138" s="17"/>
      <c r="M138" s="17"/>
      <c r="N138" s="17"/>
      <c r="O138" s="42"/>
      <c r="P138" s="43"/>
    </row>
    <row r="139" spans="2:26" ht="18" x14ac:dyDescent="0.25">
      <c r="B139" s="64">
        <v>4008</v>
      </c>
      <c r="C139" s="64">
        <v>3644</v>
      </c>
      <c r="D139" s="64">
        <v>1029</v>
      </c>
      <c r="E139" s="64">
        <v>2846</v>
      </c>
      <c r="F139" s="64">
        <v>713</v>
      </c>
      <c r="G139" s="64">
        <v>2121</v>
      </c>
      <c r="H139" s="42">
        <f>+SUM(B139+C139+D139+E139+F139+G139)</f>
        <v>14361</v>
      </c>
      <c r="I139" s="52"/>
      <c r="J139" s="52"/>
      <c r="K139" s="43"/>
      <c r="L139" s="17"/>
      <c r="M139" s="17"/>
      <c r="N139" s="17"/>
      <c r="O139" s="42"/>
      <c r="P139" s="43"/>
    </row>
    <row r="140" spans="2:26" x14ac:dyDescent="0.25">
      <c r="B140" s="17" t="s">
        <v>138</v>
      </c>
      <c r="C140" s="17"/>
      <c r="D140" s="17"/>
      <c r="E140" s="17"/>
      <c r="F140" s="17"/>
      <c r="G140" s="17"/>
      <c r="H140" s="17"/>
      <c r="I140" s="17" t="s">
        <v>139</v>
      </c>
      <c r="J140" s="17"/>
      <c r="K140" s="17"/>
      <c r="L140" s="17"/>
      <c r="M140" s="23"/>
      <c r="N140" s="23"/>
      <c r="O140" s="42"/>
      <c r="P140" s="43"/>
    </row>
    <row r="141" spans="2:26" x14ac:dyDescent="0.25">
      <c r="B141" s="17" t="s">
        <v>140</v>
      </c>
      <c r="C141" s="17"/>
      <c r="D141" s="42"/>
      <c r="E141" s="52"/>
      <c r="F141" s="52"/>
      <c r="G141" s="52"/>
      <c r="H141" s="43"/>
      <c r="I141" s="17" t="s">
        <v>140</v>
      </c>
      <c r="J141" s="25"/>
      <c r="K141" s="26"/>
      <c r="L141" s="27"/>
      <c r="M141" s="17"/>
      <c r="N141" s="42"/>
      <c r="O141" s="52"/>
      <c r="P141" s="43"/>
    </row>
    <row r="142" spans="2:26" x14ac:dyDescent="0.25">
      <c r="B142" s="17" t="s">
        <v>141</v>
      </c>
      <c r="C142" s="42"/>
      <c r="D142" s="52"/>
      <c r="E142" s="52"/>
      <c r="F142" s="52"/>
      <c r="G142" s="52"/>
      <c r="H142" s="43"/>
      <c r="I142" s="17" t="s">
        <v>141</v>
      </c>
      <c r="J142" s="42"/>
      <c r="K142" s="52"/>
      <c r="L142" s="52"/>
      <c r="M142" s="52"/>
      <c r="N142" s="52"/>
      <c r="O142" s="52"/>
      <c r="P142" s="43"/>
    </row>
    <row r="143" spans="2:26" x14ac:dyDescent="0.25">
      <c r="B143" s="17" t="s">
        <v>142</v>
      </c>
      <c r="C143" s="17"/>
      <c r="D143" s="42"/>
      <c r="E143" s="52"/>
      <c r="F143" s="52"/>
      <c r="G143" s="52"/>
      <c r="H143" s="43"/>
      <c r="I143" s="17" t="s">
        <v>142</v>
      </c>
      <c r="J143" s="25"/>
      <c r="K143" s="26"/>
      <c r="L143" s="27"/>
      <c r="M143" s="17"/>
      <c r="N143" s="42"/>
      <c r="O143" s="52"/>
      <c r="P143" s="43"/>
    </row>
    <row r="144" spans="2:26" x14ac:dyDescent="0.25">
      <c r="H144" s="55"/>
      <c r="I144" s="55"/>
      <c r="J144" s="55"/>
      <c r="K144" s="55"/>
      <c r="O144" s="55"/>
      <c r="P144" s="55"/>
    </row>
    <row r="145" spans="8:16" x14ac:dyDescent="0.25">
      <c r="H145" s="55"/>
      <c r="I145" s="55"/>
      <c r="J145" s="55"/>
      <c r="K145" s="55"/>
      <c r="O145" s="55"/>
      <c r="P145" s="55"/>
    </row>
    <row r="146" spans="8:16" x14ac:dyDescent="0.25">
      <c r="H146" s="55"/>
      <c r="I146" s="55"/>
      <c r="J146" s="55"/>
      <c r="K146" s="55"/>
      <c r="O146" s="55"/>
      <c r="P146" s="55"/>
    </row>
    <row r="147" spans="8:16" x14ac:dyDescent="0.25">
      <c r="H147" s="55"/>
      <c r="I147" s="55"/>
      <c r="J147" s="55"/>
      <c r="K147" s="55"/>
      <c r="O147" s="55"/>
      <c r="P147" s="55"/>
    </row>
    <row r="148" spans="8:16" x14ac:dyDescent="0.25">
      <c r="H148" s="55"/>
      <c r="I148" s="55"/>
      <c r="J148" s="55"/>
      <c r="K148" s="55"/>
      <c r="O148" s="55"/>
      <c r="P148" s="55"/>
    </row>
    <row r="149" spans="8:16" x14ac:dyDescent="0.25">
      <c r="H149" s="55"/>
      <c r="I149" s="55"/>
      <c r="J149" s="55"/>
      <c r="K149" s="55"/>
      <c r="O149" s="55"/>
      <c r="P149" s="55"/>
    </row>
    <row r="150" spans="8:16" x14ac:dyDescent="0.25">
      <c r="H150" s="55"/>
      <c r="I150" s="55"/>
      <c r="J150" s="55"/>
      <c r="K150" s="55"/>
      <c r="O150" s="55"/>
      <c r="P150" s="55"/>
    </row>
  </sheetData>
  <autoFilter ref="B4:Z135">
    <filterColumn colId="6" showButton="0"/>
    <filterColumn colId="7" showButton="0"/>
    <filterColumn colId="8" showButton="0"/>
    <filterColumn colId="9" showButton="0"/>
    <filterColumn colId="10" showButton="0"/>
    <filterColumn colId="13" showButton="0"/>
  </autoFilter>
  <mergeCells count="255">
    <mergeCell ref="H149:K149"/>
    <mergeCell ref="O149:P149"/>
    <mergeCell ref="H150:K150"/>
    <mergeCell ref="O150:P150"/>
    <mergeCell ref="H146:K146"/>
    <mergeCell ref="O146:P146"/>
    <mergeCell ref="H147:K147"/>
    <mergeCell ref="O147:P147"/>
    <mergeCell ref="H148:K148"/>
    <mergeCell ref="O148:P148"/>
    <mergeCell ref="D143:H143"/>
    <mergeCell ref="N143:P143"/>
    <mergeCell ref="H144:K144"/>
    <mergeCell ref="O144:P144"/>
    <mergeCell ref="H145:K145"/>
    <mergeCell ref="O145:P145"/>
    <mergeCell ref="H139:K139"/>
    <mergeCell ref="O139:P139"/>
    <mergeCell ref="O140:P140"/>
    <mergeCell ref="D141:H141"/>
    <mergeCell ref="N141:P141"/>
    <mergeCell ref="C142:H142"/>
    <mergeCell ref="J142:P142"/>
    <mergeCell ref="H136:K136"/>
    <mergeCell ref="O136:P136"/>
    <mergeCell ref="H137:K137"/>
    <mergeCell ref="O137:P137"/>
    <mergeCell ref="H138:K138"/>
    <mergeCell ref="O138:P138"/>
    <mergeCell ref="H132:K132"/>
    <mergeCell ref="O132:P132"/>
    <mergeCell ref="H133:K133"/>
    <mergeCell ref="H134:K134"/>
    <mergeCell ref="O134:P134"/>
    <mergeCell ref="H135:K135"/>
    <mergeCell ref="O135:P135"/>
    <mergeCell ref="H129:K129"/>
    <mergeCell ref="O129:P129"/>
    <mergeCell ref="H130:K130"/>
    <mergeCell ref="O130:P130"/>
    <mergeCell ref="H131:K131"/>
    <mergeCell ref="O131:P131"/>
    <mergeCell ref="H123:K123"/>
    <mergeCell ref="H124:K124"/>
    <mergeCell ref="H125:K125"/>
    <mergeCell ref="H126:K126"/>
    <mergeCell ref="H127:K127"/>
    <mergeCell ref="H128:K128"/>
    <mergeCell ref="H118:K118"/>
    <mergeCell ref="H119:K119"/>
    <mergeCell ref="H120:K120"/>
    <mergeCell ref="O120:P120"/>
    <mergeCell ref="H121:K121"/>
    <mergeCell ref="H122:K122"/>
    <mergeCell ref="H112:K112"/>
    <mergeCell ref="H113:K113"/>
    <mergeCell ref="H114:K114"/>
    <mergeCell ref="H115:K115"/>
    <mergeCell ref="H116:K116"/>
    <mergeCell ref="H117:K117"/>
    <mergeCell ref="H106:K106"/>
    <mergeCell ref="H107:K107"/>
    <mergeCell ref="H108:K108"/>
    <mergeCell ref="H109:K109"/>
    <mergeCell ref="H110:K110"/>
    <mergeCell ref="H111:K111"/>
    <mergeCell ref="H102:K102"/>
    <mergeCell ref="O102:P102"/>
    <mergeCell ref="H103:K103"/>
    <mergeCell ref="O103:P103"/>
    <mergeCell ref="H104:K104"/>
    <mergeCell ref="H105:K105"/>
    <mergeCell ref="H98:K98"/>
    <mergeCell ref="H99:K99"/>
    <mergeCell ref="O99:P99"/>
    <mergeCell ref="H100:K100"/>
    <mergeCell ref="O100:P100"/>
    <mergeCell ref="H101:K101"/>
    <mergeCell ref="O101:P101"/>
    <mergeCell ref="H95:K95"/>
    <mergeCell ref="O95:P95"/>
    <mergeCell ref="H96:K96"/>
    <mergeCell ref="O96:P96"/>
    <mergeCell ref="H97:K97"/>
    <mergeCell ref="O97:P97"/>
    <mergeCell ref="H92:K92"/>
    <mergeCell ref="O92:P92"/>
    <mergeCell ref="H93:K93"/>
    <mergeCell ref="O93:P93"/>
    <mergeCell ref="H94:K94"/>
    <mergeCell ref="O94:P94"/>
    <mergeCell ref="H86:K86"/>
    <mergeCell ref="H87:K87"/>
    <mergeCell ref="H88:K88"/>
    <mergeCell ref="H89:K89"/>
    <mergeCell ref="H90:K90"/>
    <mergeCell ref="H91:K91"/>
    <mergeCell ref="H81:K81"/>
    <mergeCell ref="O81:P81"/>
    <mergeCell ref="H82:K82"/>
    <mergeCell ref="H83:K83"/>
    <mergeCell ref="H84:K84"/>
    <mergeCell ref="H85:K85"/>
    <mergeCell ref="H78:K78"/>
    <mergeCell ref="O78:P78"/>
    <mergeCell ref="H79:K79"/>
    <mergeCell ref="O79:P79"/>
    <mergeCell ref="H80:K80"/>
    <mergeCell ref="O80:P80"/>
    <mergeCell ref="H73:K73"/>
    <mergeCell ref="O73:P73"/>
    <mergeCell ref="H74:K74"/>
    <mergeCell ref="H75:K75"/>
    <mergeCell ref="H76:K76"/>
    <mergeCell ref="H77:K77"/>
    <mergeCell ref="O77:P77"/>
    <mergeCell ref="H70:K70"/>
    <mergeCell ref="O70:P70"/>
    <mergeCell ref="H71:K71"/>
    <mergeCell ref="O71:P71"/>
    <mergeCell ref="H72:K72"/>
    <mergeCell ref="O72:P72"/>
    <mergeCell ref="H67:K67"/>
    <mergeCell ref="O67:P67"/>
    <mergeCell ref="H68:K68"/>
    <mergeCell ref="O68:P68"/>
    <mergeCell ref="H69:K69"/>
    <mergeCell ref="O69:P69"/>
    <mergeCell ref="H64:K64"/>
    <mergeCell ref="O64:P64"/>
    <mergeCell ref="H65:K65"/>
    <mergeCell ref="O65:P65"/>
    <mergeCell ref="H66:K66"/>
    <mergeCell ref="O66:P66"/>
    <mergeCell ref="H61:K61"/>
    <mergeCell ref="O61:P61"/>
    <mergeCell ref="H62:K62"/>
    <mergeCell ref="O62:P62"/>
    <mergeCell ref="H63:K63"/>
    <mergeCell ref="O63:P63"/>
    <mergeCell ref="H58:K58"/>
    <mergeCell ref="O58:P58"/>
    <mergeCell ref="H59:K59"/>
    <mergeCell ref="O59:P59"/>
    <mergeCell ref="H60:K60"/>
    <mergeCell ref="O60:P60"/>
    <mergeCell ref="H55:K55"/>
    <mergeCell ref="O55:P55"/>
    <mergeCell ref="H56:K56"/>
    <mergeCell ref="O56:P56"/>
    <mergeCell ref="H57:K57"/>
    <mergeCell ref="O57:P57"/>
    <mergeCell ref="H52:K52"/>
    <mergeCell ref="O52:P52"/>
    <mergeCell ref="H53:K53"/>
    <mergeCell ref="O53:P53"/>
    <mergeCell ref="H54:K54"/>
    <mergeCell ref="O54:P54"/>
    <mergeCell ref="H49:K49"/>
    <mergeCell ref="O49:P49"/>
    <mergeCell ref="H50:K50"/>
    <mergeCell ref="O50:P50"/>
    <mergeCell ref="H51:K51"/>
    <mergeCell ref="O51:P51"/>
    <mergeCell ref="H46:K46"/>
    <mergeCell ref="O46:P46"/>
    <mergeCell ref="H47:K47"/>
    <mergeCell ref="O47:P47"/>
    <mergeCell ref="H48:K48"/>
    <mergeCell ref="O48:P48"/>
    <mergeCell ref="H43:K43"/>
    <mergeCell ref="O43:P43"/>
    <mergeCell ref="H44:K44"/>
    <mergeCell ref="O44:P44"/>
    <mergeCell ref="H45:K45"/>
    <mergeCell ref="O45:P45"/>
    <mergeCell ref="H40:K40"/>
    <mergeCell ref="O40:P40"/>
    <mergeCell ref="H41:K41"/>
    <mergeCell ref="O41:P41"/>
    <mergeCell ref="H42:K42"/>
    <mergeCell ref="O42:P42"/>
    <mergeCell ref="H37:K37"/>
    <mergeCell ref="O37:P37"/>
    <mergeCell ref="H38:K38"/>
    <mergeCell ref="O38:P38"/>
    <mergeCell ref="H39:K39"/>
    <mergeCell ref="O39:P39"/>
    <mergeCell ref="H34:K34"/>
    <mergeCell ref="O34:P34"/>
    <mergeCell ref="H35:K35"/>
    <mergeCell ref="O35:P35"/>
    <mergeCell ref="H36:K36"/>
    <mergeCell ref="O36:P36"/>
    <mergeCell ref="H31:K31"/>
    <mergeCell ref="O31:P31"/>
    <mergeCell ref="H32:K32"/>
    <mergeCell ref="O32:P32"/>
    <mergeCell ref="H33:K33"/>
    <mergeCell ref="O33:P33"/>
    <mergeCell ref="H28:K28"/>
    <mergeCell ref="O28:P28"/>
    <mergeCell ref="H29:K29"/>
    <mergeCell ref="O29:P29"/>
    <mergeCell ref="H30:K30"/>
    <mergeCell ref="O30:P30"/>
    <mergeCell ref="H25:K25"/>
    <mergeCell ref="O25:P25"/>
    <mergeCell ref="H26:K26"/>
    <mergeCell ref="O26:P26"/>
    <mergeCell ref="H27:K27"/>
    <mergeCell ref="O27:P27"/>
    <mergeCell ref="H22:K22"/>
    <mergeCell ref="O22:P22"/>
    <mergeCell ref="H23:K23"/>
    <mergeCell ref="O23:P23"/>
    <mergeCell ref="H24:K24"/>
    <mergeCell ref="O24:P24"/>
    <mergeCell ref="H19:K19"/>
    <mergeCell ref="O19:P19"/>
    <mergeCell ref="H20:K20"/>
    <mergeCell ref="O20:P20"/>
    <mergeCell ref="H21:K21"/>
    <mergeCell ref="O21:P21"/>
    <mergeCell ref="H16:K16"/>
    <mergeCell ref="O16:P16"/>
    <mergeCell ref="H17:K17"/>
    <mergeCell ref="O17:P17"/>
    <mergeCell ref="H18:K18"/>
    <mergeCell ref="O18:P18"/>
    <mergeCell ref="H13:K13"/>
    <mergeCell ref="O13:P13"/>
    <mergeCell ref="H14:K14"/>
    <mergeCell ref="O14:P14"/>
    <mergeCell ref="H15:K15"/>
    <mergeCell ref="O15:P15"/>
    <mergeCell ref="H10:K10"/>
    <mergeCell ref="O10:P10"/>
    <mergeCell ref="H11:K11"/>
    <mergeCell ref="O11:P11"/>
    <mergeCell ref="H12:K12"/>
    <mergeCell ref="O12:P12"/>
    <mergeCell ref="H7:K7"/>
    <mergeCell ref="O7:P7"/>
    <mergeCell ref="H8:K8"/>
    <mergeCell ref="O8:P8"/>
    <mergeCell ref="H9:K9"/>
    <mergeCell ref="O9:P9"/>
    <mergeCell ref="B3:N3"/>
    <mergeCell ref="O3:P4"/>
    <mergeCell ref="H4:M4"/>
    <mergeCell ref="H5:K5"/>
    <mergeCell ref="O5:P5"/>
    <mergeCell ref="H6:K6"/>
    <mergeCell ref="O6:P6"/>
  </mergeCells>
  <printOptions horizontalCentered="1" verticalCentered="1"/>
  <pageMargins left="0.70866141732283505" right="0.70866141732283505" top="0.74803149606299202" bottom="0.74803149606299202" header="0.31496062992126" footer="0.31496062992126"/>
  <pageSetup scale="70" orientation="landscape" horizontalDpi="300" verticalDpi="300"/>
  <rowBreaks count="2" manualBreakCount="2">
    <brk id="50" max="15" man="1"/>
    <brk id="96" max="15" man="1"/>
  </rowBreaks>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W229"/>
  <sheetViews>
    <sheetView topLeftCell="B1" workbookViewId="0">
      <selection activeCell="H131" sqref="H131:H132"/>
    </sheetView>
  </sheetViews>
  <sheetFormatPr defaultColWidth="9" defaultRowHeight="15" x14ac:dyDescent="0.25"/>
  <cols>
    <col min="3" max="3" width="13.7109375" customWidth="1"/>
    <col min="4" max="4" width="12.140625" customWidth="1"/>
    <col min="5" max="5" width="16" customWidth="1"/>
    <col min="7" max="7" width="13.5703125" customWidth="1"/>
    <col min="8" max="8" width="19.5703125" customWidth="1"/>
    <col min="9" max="9" width="15.28515625" style="18" customWidth="1"/>
  </cols>
  <sheetData>
    <row r="3" spans="2:20" ht="18.75" x14ac:dyDescent="0.3">
      <c r="B3" s="35" t="s">
        <v>146</v>
      </c>
      <c r="C3" s="35"/>
      <c r="D3" s="35"/>
      <c r="E3" s="35"/>
      <c r="F3" s="35"/>
      <c r="G3" s="35"/>
      <c r="H3" s="35"/>
      <c r="I3" s="35"/>
      <c r="J3" s="36" t="s">
        <v>147</v>
      </c>
      <c r="K3" s="37"/>
      <c r="L3" s="29"/>
    </row>
    <row r="4" spans="2:20" ht="63" x14ac:dyDescent="0.25">
      <c r="B4" s="4" t="s">
        <v>1</v>
      </c>
      <c r="C4" s="4" t="s">
        <v>2</v>
      </c>
      <c r="D4" s="4" t="s">
        <v>3</v>
      </c>
      <c r="E4" s="4" t="s">
        <v>4</v>
      </c>
      <c r="F4" s="5" t="s">
        <v>5</v>
      </c>
      <c r="G4" s="4" t="s">
        <v>6</v>
      </c>
      <c r="H4" s="38" t="s">
        <v>7</v>
      </c>
      <c r="I4" s="9" t="s">
        <v>8</v>
      </c>
      <c r="J4" s="39"/>
      <c r="K4" s="40"/>
      <c r="L4" s="29"/>
    </row>
    <row r="5" spans="2:20" x14ac:dyDescent="0.25">
      <c r="B5" s="14">
        <v>1</v>
      </c>
      <c r="C5" s="41" t="s">
        <v>148</v>
      </c>
      <c r="D5" s="41" t="s">
        <v>149</v>
      </c>
      <c r="E5" s="14"/>
      <c r="F5" s="14"/>
      <c r="G5" s="14">
        <v>63</v>
      </c>
      <c r="H5" s="25">
        <v>195.1</v>
      </c>
      <c r="I5" s="14">
        <f>+H5</f>
        <v>195.1</v>
      </c>
      <c r="J5" s="42"/>
      <c r="K5" s="43"/>
      <c r="L5" s="18" t="str">
        <f>+C5&amp;"-"&amp;D5</f>
        <v>J714-J718</v>
      </c>
      <c r="N5" s="19" t="s">
        <v>150</v>
      </c>
      <c r="O5" s="19">
        <v>63</v>
      </c>
      <c r="P5" s="19" t="s">
        <v>148</v>
      </c>
      <c r="Q5" s="19" t="s">
        <v>149</v>
      </c>
      <c r="R5" s="19">
        <v>195.1</v>
      </c>
      <c r="T5" t="str">
        <f>+P5&amp;"-"&amp;Q5</f>
        <v>J714-J718</v>
      </c>
    </row>
    <row r="6" spans="2:20" x14ac:dyDescent="0.25">
      <c r="B6" s="19">
        <f>1+B5</f>
        <v>2</v>
      </c>
      <c r="C6" s="41" t="s">
        <v>151</v>
      </c>
      <c r="D6" s="41" t="s">
        <v>152</v>
      </c>
      <c r="E6" s="14"/>
      <c r="F6" s="14"/>
      <c r="G6" s="14">
        <v>63</v>
      </c>
      <c r="H6" s="25">
        <v>26.6</v>
      </c>
      <c r="I6" s="14">
        <f>+I5+H6</f>
        <v>221.7</v>
      </c>
      <c r="J6" s="42"/>
      <c r="K6" s="43"/>
      <c r="L6" s="18" t="str">
        <f t="shared" ref="L6:L69" si="0">+C6&amp;"-"&amp;D6</f>
        <v>J218-J448</v>
      </c>
      <c r="N6" s="19" t="s">
        <v>150</v>
      </c>
      <c r="O6" s="19">
        <v>90</v>
      </c>
      <c r="P6" s="19" t="s">
        <v>149</v>
      </c>
      <c r="Q6" s="19" t="s">
        <v>151</v>
      </c>
      <c r="R6" s="19">
        <v>36.4</v>
      </c>
      <c r="T6" t="str">
        <f t="shared" ref="T6:T69" si="1">+P6&amp;"-"&amp;Q6</f>
        <v>J718-J218</v>
      </c>
    </row>
    <row r="7" spans="2:20" x14ac:dyDescent="0.25">
      <c r="B7" s="19">
        <f t="shared" ref="B7:B70" si="2">1+B6</f>
        <v>3</v>
      </c>
      <c r="C7" s="41" t="s">
        <v>153</v>
      </c>
      <c r="D7" s="41" t="s">
        <v>154</v>
      </c>
      <c r="E7" s="17"/>
      <c r="F7" s="17"/>
      <c r="G7" s="14">
        <v>63</v>
      </c>
      <c r="H7" s="25">
        <v>83.6</v>
      </c>
      <c r="I7" s="14">
        <f t="shared" ref="I7:I70" si="3">+I6+H7</f>
        <v>305.29999999999995</v>
      </c>
      <c r="J7" s="42"/>
      <c r="K7" s="43"/>
      <c r="L7" s="18" t="str">
        <f t="shared" si="0"/>
        <v>J462-J374</v>
      </c>
      <c r="N7" s="19" t="s">
        <v>150</v>
      </c>
      <c r="O7" s="19">
        <v>63</v>
      </c>
      <c r="P7" s="19" t="s">
        <v>151</v>
      </c>
      <c r="Q7" s="19" t="s">
        <v>152</v>
      </c>
      <c r="R7" s="19">
        <v>26.6</v>
      </c>
      <c r="T7" t="str">
        <f t="shared" si="1"/>
        <v>J218-J448</v>
      </c>
    </row>
    <row r="8" spans="2:20" x14ac:dyDescent="0.25">
      <c r="B8" s="19">
        <f t="shared" si="2"/>
        <v>4</v>
      </c>
      <c r="C8" s="41" t="s">
        <v>155</v>
      </c>
      <c r="D8" s="41">
        <v>462</v>
      </c>
      <c r="E8" s="17"/>
      <c r="F8" s="17"/>
      <c r="G8" s="14">
        <v>63</v>
      </c>
      <c r="H8" s="25">
        <v>17.399999999999999</v>
      </c>
      <c r="I8" s="14">
        <f t="shared" si="3"/>
        <v>322.69999999999993</v>
      </c>
      <c r="J8" s="42"/>
      <c r="K8" s="43"/>
      <c r="L8" s="18" t="str">
        <f t="shared" si="0"/>
        <v>J479-462</v>
      </c>
      <c r="N8" s="19" t="s">
        <v>150</v>
      </c>
      <c r="O8" s="19">
        <v>90</v>
      </c>
      <c r="P8" s="19" t="s">
        <v>151</v>
      </c>
      <c r="Q8" s="19" t="s">
        <v>156</v>
      </c>
      <c r="R8" s="19">
        <v>46.3</v>
      </c>
      <c r="T8" t="str">
        <f t="shared" si="1"/>
        <v>J218-J219</v>
      </c>
    </row>
    <row r="9" spans="2:20" x14ac:dyDescent="0.25">
      <c r="B9" s="19">
        <f t="shared" si="2"/>
        <v>5</v>
      </c>
      <c r="C9" s="41" t="s">
        <v>157</v>
      </c>
      <c r="D9" s="41" t="s">
        <v>158</v>
      </c>
      <c r="E9" s="17"/>
      <c r="F9" s="17"/>
      <c r="G9" s="14">
        <v>63</v>
      </c>
      <c r="H9" s="25">
        <v>120.4</v>
      </c>
      <c r="I9" s="14">
        <f t="shared" si="3"/>
        <v>443.09999999999991</v>
      </c>
      <c r="J9" s="42"/>
      <c r="K9" s="43"/>
      <c r="L9" s="18" t="str">
        <f t="shared" si="0"/>
        <v>J524-J382</v>
      </c>
      <c r="N9" s="19" t="s">
        <v>150</v>
      </c>
      <c r="O9" s="19">
        <v>90</v>
      </c>
      <c r="P9" s="19" t="s">
        <v>153</v>
      </c>
      <c r="Q9" s="19" t="s">
        <v>159</v>
      </c>
      <c r="R9" s="19">
        <v>46.6</v>
      </c>
      <c r="T9" t="str">
        <f t="shared" si="1"/>
        <v>J462-J394</v>
      </c>
    </row>
    <row r="10" spans="2:20" x14ac:dyDescent="0.25">
      <c r="B10" s="19">
        <f t="shared" si="2"/>
        <v>6</v>
      </c>
      <c r="C10" s="41" t="s">
        <v>158</v>
      </c>
      <c r="D10" s="41" t="s">
        <v>160</v>
      </c>
      <c r="E10" s="17"/>
      <c r="F10" s="17"/>
      <c r="G10" s="14">
        <v>63</v>
      </c>
      <c r="H10" s="25">
        <v>212.2</v>
      </c>
      <c r="I10" s="14">
        <f t="shared" si="3"/>
        <v>655.29999999999995</v>
      </c>
      <c r="J10" s="42"/>
      <c r="K10" s="43"/>
      <c r="L10" s="18" t="str">
        <f t="shared" si="0"/>
        <v>J382-J469</v>
      </c>
      <c r="N10" s="19" t="s">
        <v>150</v>
      </c>
      <c r="O10" s="19">
        <v>63</v>
      </c>
      <c r="P10" s="19" t="s">
        <v>153</v>
      </c>
      <c r="Q10" s="19" t="s">
        <v>161</v>
      </c>
      <c r="R10" s="19">
        <v>83.6</v>
      </c>
      <c r="T10" t="str">
        <f t="shared" si="1"/>
        <v>J462-J379</v>
      </c>
    </row>
    <row r="11" spans="2:20" x14ac:dyDescent="0.25">
      <c r="B11" s="19">
        <f t="shared" si="2"/>
        <v>7</v>
      </c>
      <c r="C11" s="41" t="s">
        <v>162</v>
      </c>
      <c r="D11" s="41" t="s">
        <v>163</v>
      </c>
      <c r="E11" s="17"/>
      <c r="F11" s="17"/>
      <c r="G11" s="14">
        <v>63</v>
      </c>
      <c r="H11" s="25">
        <v>94.7</v>
      </c>
      <c r="I11" s="14">
        <f t="shared" si="3"/>
        <v>750</v>
      </c>
      <c r="J11" s="42"/>
      <c r="K11" s="43"/>
      <c r="L11" s="18" t="str">
        <f t="shared" si="0"/>
        <v>J338-J410</v>
      </c>
      <c r="N11" s="19" t="s">
        <v>150</v>
      </c>
      <c r="O11" s="19">
        <v>63</v>
      </c>
      <c r="P11" s="19" t="s">
        <v>157</v>
      </c>
      <c r="Q11" s="19" t="s">
        <v>158</v>
      </c>
      <c r="R11" s="19">
        <v>120.4</v>
      </c>
      <c r="T11" t="str">
        <f t="shared" si="1"/>
        <v>J524-J382</v>
      </c>
    </row>
    <row r="12" spans="2:20" x14ac:dyDescent="0.25">
      <c r="B12" s="19">
        <f t="shared" si="2"/>
        <v>8</v>
      </c>
      <c r="C12" s="41" t="s">
        <v>162</v>
      </c>
      <c r="D12" s="41" t="s">
        <v>164</v>
      </c>
      <c r="E12" s="17"/>
      <c r="F12" s="17"/>
      <c r="G12" s="14">
        <v>63</v>
      </c>
      <c r="H12" s="25">
        <v>24.6</v>
      </c>
      <c r="I12" s="14">
        <f t="shared" si="3"/>
        <v>774.6</v>
      </c>
      <c r="J12" s="42"/>
      <c r="K12" s="43"/>
      <c r="L12" s="18" t="str">
        <f t="shared" si="0"/>
        <v>J338-J171</v>
      </c>
      <c r="N12" s="19" t="s">
        <v>150</v>
      </c>
      <c r="O12" s="19">
        <v>63</v>
      </c>
      <c r="P12" s="19" t="s">
        <v>158</v>
      </c>
      <c r="Q12" s="19" t="s">
        <v>160</v>
      </c>
      <c r="R12" s="19">
        <v>212.2</v>
      </c>
      <c r="T12" t="str">
        <f t="shared" si="1"/>
        <v>J382-J469</v>
      </c>
    </row>
    <row r="13" spans="2:20" x14ac:dyDescent="0.25">
      <c r="B13" s="19">
        <f t="shared" si="2"/>
        <v>9</v>
      </c>
      <c r="C13" s="41" t="s">
        <v>164</v>
      </c>
      <c r="D13" s="41" t="s">
        <v>165</v>
      </c>
      <c r="E13" s="17"/>
      <c r="F13" s="17"/>
      <c r="G13" s="14">
        <v>63</v>
      </c>
      <c r="H13" s="25">
        <v>111.3</v>
      </c>
      <c r="I13" s="14">
        <f t="shared" si="3"/>
        <v>885.9</v>
      </c>
      <c r="J13" s="42"/>
      <c r="K13" s="43"/>
      <c r="L13" s="18" t="str">
        <f t="shared" si="0"/>
        <v>J171-J167</v>
      </c>
      <c r="N13" s="19" t="s">
        <v>150</v>
      </c>
      <c r="O13" s="19">
        <v>75</v>
      </c>
      <c r="P13" s="19" t="s">
        <v>160</v>
      </c>
      <c r="Q13" s="19" t="s">
        <v>162</v>
      </c>
      <c r="R13" s="19">
        <v>44.5</v>
      </c>
      <c r="T13" t="str">
        <f t="shared" si="1"/>
        <v>J469-J338</v>
      </c>
    </row>
    <row r="14" spans="2:20" x14ac:dyDescent="0.25">
      <c r="B14" s="19">
        <f t="shared" si="2"/>
        <v>10</v>
      </c>
      <c r="C14" s="41" t="s">
        <v>166</v>
      </c>
      <c r="D14" s="41" t="s">
        <v>167</v>
      </c>
      <c r="E14" s="19"/>
      <c r="F14" s="19"/>
      <c r="G14" s="19">
        <v>63</v>
      </c>
      <c r="H14" s="44">
        <v>170.3</v>
      </c>
      <c r="I14" s="14">
        <f t="shared" si="3"/>
        <v>1056.2</v>
      </c>
      <c r="J14" s="42"/>
      <c r="K14" s="43"/>
      <c r="L14" s="18" t="str">
        <f t="shared" si="0"/>
        <v>J567-J358</v>
      </c>
      <c r="N14" s="19" t="s">
        <v>150</v>
      </c>
      <c r="O14" s="19">
        <v>63</v>
      </c>
      <c r="P14" s="19" t="s">
        <v>162</v>
      </c>
      <c r="Q14" s="19" t="s">
        <v>163</v>
      </c>
      <c r="R14" s="19">
        <v>94.7</v>
      </c>
      <c r="T14" t="str">
        <f t="shared" si="1"/>
        <v>J338-J410</v>
      </c>
    </row>
    <row r="15" spans="2:20" x14ac:dyDescent="0.25">
      <c r="B15" s="19">
        <f t="shared" si="2"/>
        <v>11</v>
      </c>
      <c r="C15" s="41" t="s">
        <v>167</v>
      </c>
      <c r="D15" s="41" t="s">
        <v>168</v>
      </c>
      <c r="E15" s="19"/>
      <c r="F15" s="19"/>
      <c r="G15" s="19">
        <v>63</v>
      </c>
      <c r="H15" s="44">
        <v>13.4</v>
      </c>
      <c r="I15" s="14">
        <f t="shared" si="3"/>
        <v>1069.6000000000001</v>
      </c>
      <c r="J15" s="42"/>
      <c r="K15" s="43"/>
      <c r="L15" s="18" t="str">
        <f t="shared" si="0"/>
        <v>J358-J439</v>
      </c>
      <c r="N15" s="19" t="s">
        <v>150</v>
      </c>
      <c r="O15" s="19">
        <v>63</v>
      </c>
      <c r="P15" s="19" t="s">
        <v>162</v>
      </c>
      <c r="Q15" s="19" t="s">
        <v>164</v>
      </c>
      <c r="R15" s="19">
        <v>24.6</v>
      </c>
      <c r="T15" t="str">
        <f t="shared" si="1"/>
        <v>J338-J171</v>
      </c>
    </row>
    <row r="16" spans="2:20" x14ac:dyDescent="0.25">
      <c r="B16" s="19">
        <f t="shared" si="2"/>
        <v>12</v>
      </c>
      <c r="C16" s="41" t="s">
        <v>169</v>
      </c>
      <c r="D16" s="41" t="s">
        <v>170</v>
      </c>
      <c r="E16" s="19"/>
      <c r="F16" s="19"/>
      <c r="G16" s="19">
        <v>63</v>
      </c>
      <c r="H16" s="44">
        <v>137.30000000000001</v>
      </c>
      <c r="I16" s="14">
        <f t="shared" si="3"/>
        <v>1206.9000000000001</v>
      </c>
      <c r="J16" s="42"/>
      <c r="K16" s="43"/>
      <c r="L16" s="18" t="str">
        <f t="shared" si="0"/>
        <v>J201-J544</v>
      </c>
      <c r="N16" s="19" t="s">
        <v>150</v>
      </c>
      <c r="O16" s="19">
        <v>63</v>
      </c>
      <c r="P16" s="19" t="s">
        <v>164</v>
      </c>
      <c r="Q16" s="19" t="s">
        <v>165</v>
      </c>
      <c r="R16" s="19">
        <v>111.3</v>
      </c>
      <c r="T16" t="str">
        <f t="shared" si="1"/>
        <v>J171-J167</v>
      </c>
    </row>
    <row r="17" spans="2:20" x14ac:dyDescent="0.25">
      <c r="B17" s="19">
        <f t="shared" si="2"/>
        <v>13</v>
      </c>
      <c r="C17" s="41" t="s">
        <v>171</v>
      </c>
      <c r="D17" s="41" t="s">
        <v>172</v>
      </c>
      <c r="E17" s="19"/>
      <c r="F17" s="19"/>
      <c r="G17" s="19">
        <v>63</v>
      </c>
      <c r="H17" s="44">
        <v>169.4</v>
      </c>
      <c r="I17" s="14">
        <f t="shared" si="3"/>
        <v>1376.3000000000002</v>
      </c>
      <c r="J17" s="42"/>
      <c r="K17" s="43"/>
      <c r="L17" s="18" t="str">
        <f t="shared" si="0"/>
        <v>J484-JJ166</v>
      </c>
      <c r="N17" s="19" t="s">
        <v>150</v>
      </c>
      <c r="O17" s="19">
        <v>75</v>
      </c>
      <c r="P17" s="19" t="s">
        <v>162</v>
      </c>
      <c r="Q17" s="19" t="s">
        <v>173</v>
      </c>
      <c r="R17" s="19">
        <v>75.099999999999994</v>
      </c>
      <c r="T17" t="str">
        <f t="shared" si="1"/>
        <v>J338-J463</v>
      </c>
    </row>
    <row r="18" spans="2:20" x14ac:dyDescent="0.25">
      <c r="B18" s="19">
        <f t="shared" si="2"/>
        <v>14</v>
      </c>
      <c r="C18" s="41" t="s">
        <v>174</v>
      </c>
      <c r="D18" s="41" t="s">
        <v>175</v>
      </c>
      <c r="E18" s="19"/>
      <c r="F18" s="19"/>
      <c r="G18" s="19">
        <v>63</v>
      </c>
      <c r="H18" s="44">
        <v>103.6</v>
      </c>
      <c r="I18" s="14">
        <f t="shared" si="3"/>
        <v>1479.9</v>
      </c>
      <c r="J18" s="42"/>
      <c r="K18" s="43"/>
      <c r="L18" s="18" t="str">
        <f t="shared" si="0"/>
        <v>J131-J589</v>
      </c>
      <c r="N18" s="19" t="s">
        <v>150</v>
      </c>
      <c r="O18" s="19">
        <v>75</v>
      </c>
      <c r="P18" s="19" t="s">
        <v>173</v>
      </c>
      <c r="Q18" s="19" t="s">
        <v>176</v>
      </c>
      <c r="R18" s="19">
        <v>46.2</v>
      </c>
      <c r="T18" t="str">
        <f t="shared" si="1"/>
        <v>J463-J467</v>
      </c>
    </row>
    <row r="19" spans="2:20" x14ac:dyDescent="0.25">
      <c r="B19" s="19">
        <f t="shared" si="2"/>
        <v>15</v>
      </c>
      <c r="C19" s="41" t="s">
        <v>177</v>
      </c>
      <c r="D19" s="41" t="s">
        <v>178</v>
      </c>
      <c r="E19" s="19" t="s">
        <v>179</v>
      </c>
      <c r="F19" s="19">
        <v>0.36</v>
      </c>
      <c r="G19" s="19">
        <v>63</v>
      </c>
      <c r="H19" s="44">
        <v>41.1</v>
      </c>
      <c r="I19" s="14">
        <f t="shared" si="3"/>
        <v>1521</v>
      </c>
      <c r="J19" s="42"/>
      <c r="K19" s="43"/>
      <c r="L19" s="18" t="str">
        <f t="shared" si="0"/>
        <v>J638-J266</v>
      </c>
      <c r="N19" s="19" t="s">
        <v>150</v>
      </c>
      <c r="O19" s="19">
        <v>75</v>
      </c>
      <c r="P19" s="19" t="s">
        <v>176</v>
      </c>
      <c r="Q19" s="19" t="s">
        <v>180</v>
      </c>
      <c r="R19" s="19">
        <v>49.7</v>
      </c>
      <c r="T19" t="str">
        <f t="shared" si="1"/>
        <v>J467-J478</v>
      </c>
    </row>
    <row r="20" spans="2:20" x14ac:dyDescent="0.25">
      <c r="B20" s="19">
        <f t="shared" si="2"/>
        <v>16</v>
      </c>
      <c r="C20" s="41" t="s">
        <v>181</v>
      </c>
      <c r="D20" s="41" t="s">
        <v>182</v>
      </c>
      <c r="E20" s="19"/>
      <c r="F20" s="19"/>
      <c r="G20" s="19">
        <v>63</v>
      </c>
      <c r="H20" s="44">
        <v>13.9</v>
      </c>
      <c r="I20" s="14">
        <f t="shared" si="3"/>
        <v>1534.9</v>
      </c>
      <c r="J20" s="42"/>
      <c r="K20" s="43"/>
      <c r="L20" s="18" t="str">
        <f t="shared" si="0"/>
        <v>J597-J605</v>
      </c>
      <c r="N20" s="19" t="s">
        <v>150</v>
      </c>
      <c r="O20" s="19">
        <v>75</v>
      </c>
      <c r="P20" s="19" t="s">
        <v>180</v>
      </c>
      <c r="Q20" s="19" t="s">
        <v>183</v>
      </c>
      <c r="R20" s="19">
        <v>14.8</v>
      </c>
      <c r="T20" t="str">
        <f t="shared" si="1"/>
        <v>J478-J383</v>
      </c>
    </row>
    <row r="21" spans="2:20" x14ac:dyDescent="0.25">
      <c r="B21" s="19">
        <f t="shared" si="2"/>
        <v>17</v>
      </c>
      <c r="C21" s="41" t="s">
        <v>184</v>
      </c>
      <c r="D21" s="41" t="s">
        <v>185</v>
      </c>
      <c r="E21" s="19"/>
      <c r="F21" s="19"/>
      <c r="G21" s="19">
        <v>63</v>
      </c>
      <c r="H21" s="44">
        <v>142.1</v>
      </c>
      <c r="I21" s="14">
        <f t="shared" si="3"/>
        <v>1677</v>
      </c>
      <c r="J21" s="42" t="s">
        <v>186</v>
      </c>
      <c r="K21" s="43"/>
      <c r="L21" s="18" t="str">
        <f t="shared" si="0"/>
        <v>J543-J606</v>
      </c>
      <c r="N21" s="19" t="s">
        <v>150</v>
      </c>
      <c r="O21" s="19">
        <v>75</v>
      </c>
      <c r="P21" s="19" t="s">
        <v>183</v>
      </c>
      <c r="Q21" s="19" t="s">
        <v>158</v>
      </c>
      <c r="R21" s="19">
        <v>81.3</v>
      </c>
      <c r="T21" t="str">
        <f t="shared" si="1"/>
        <v>J383-J382</v>
      </c>
    </row>
    <row r="22" spans="2:20" x14ac:dyDescent="0.25">
      <c r="B22" s="19">
        <f t="shared" si="2"/>
        <v>18</v>
      </c>
      <c r="C22" s="41" t="s">
        <v>187</v>
      </c>
      <c r="D22" s="41" t="s">
        <v>188</v>
      </c>
      <c r="E22" s="19"/>
      <c r="F22" s="19"/>
      <c r="G22" s="19">
        <v>63</v>
      </c>
      <c r="H22" s="44">
        <v>10.3</v>
      </c>
      <c r="I22" s="14">
        <f t="shared" si="3"/>
        <v>1687.3</v>
      </c>
      <c r="J22" s="42"/>
      <c r="K22" s="43"/>
      <c r="L22" s="18" t="str">
        <f t="shared" si="0"/>
        <v>J547-J588</v>
      </c>
      <c r="N22" s="19" t="s">
        <v>150</v>
      </c>
      <c r="O22" s="19">
        <v>75</v>
      </c>
      <c r="P22" s="19" t="s">
        <v>183</v>
      </c>
      <c r="Q22" s="19" t="s">
        <v>189</v>
      </c>
      <c r="R22" s="19">
        <v>47.5</v>
      </c>
      <c r="T22" t="str">
        <f t="shared" si="1"/>
        <v>J383-J243</v>
      </c>
    </row>
    <row r="23" spans="2:20" x14ac:dyDescent="0.25">
      <c r="B23" s="19">
        <f t="shared" si="2"/>
        <v>19</v>
      </c>
      <c r="C23" s="41" t="s">
        <v>188</v>
      </c>
      <c r="D23" s="41" t="s">
        <v>187</v>
      </c>
      <c r="E23" s="19"/>
      <c r="F23" s="19"/>
      <c r="G23" s="19">
        <v>63</v>
      </c>
      <c r="H23" s="44">
        <v>133</v>
      </c>
      <c r="I23" s="14">
        <f t="shared" si="3"/>
        <v>1820.3</v>
      </c>
      <c r="J23" s="42"/>
      <c r="K23" s="43"/>
      <c r="L23" s="18" t="str">
        <f t="shared" si="0"/>
        <v>J588-J547</v>
      </c>
      <c r="N23" s="19" t="s">
        <v>150</v>
      </c>
      <c r="O23" s="19">
        <v>75</v>
      </c>
      <c r="P23" s="19" t="s">
        <v>167</v>
      </c>
      <c r="Q23" s="19" t="s">
        <v>169</v>
      </c>
      <c r="R23" s="19">
        <v>108.7</v>
      </c>
      <c r="T23" t="str">
        <f t="shared" si="1"/>
        <v>J358-J201</v>
      </c>
    </row>
    <row r="24" spans="2:20" x14ac:dyDescent="0.25">
      <c r="B24" s="19">
        <f t="shared" si="2"/>
        <v>20</v>
      </c>
      <c r="C24" s="41" t="s">
        <v>190</v>
      </c>
      <c r="D24" s="41" t="s">
        <v>191</v>
      </c>
      <c r="E24" s="19" t="s">
        <v>192</v>
      </c>
      <c r="F24" s="19">
        <v>0.36</v>
      </c>
      <c r="G24" s="19">
        <v>63</v>
      </c>
      <c r="H24" s="44">
        <v>3.5</v>
      </c>
      <c r="I24" s="14">
        <f t="shared" si="3"/>
        <v>1823.8</v>
      </c>
      <c r="J24" s="42"/>
      <c r="K24" s="43"/>
      <c r="L24" s="18" t="str">
        <f t="shared" si="0"/>
        <v>j614-j418</v>
      </c>
      <c r="N24" s="19" t="s">
        <v>150</v>
      </c>
      <c r="O24" s="19">
        <v>63</v>
      </c>
      <c r="P24" s="19" t="s">
        <v>169</v>
      </c>
      <c r="Q24" s="19" t="s">
        <v>170</v>
      </c>
      <c r="R24" s="19">
        <v>137.30000000000001</v>
      </c>
      <c r="T24" t="str">
        <f t="shared" si="1"/>
        <v>J201-J544</v>
      </c>
    </row>
    <row r="25" spans="2:20" x14ac:dyDescent="0.25">
      <c r="B25" s="19">
        <f t="shared" si="2"/>
        <v>21</v>
      </c>
      <c r="C25" s="41" t="s">
        <v>190</v>
      </c>
      <c r="D25" s="41" t="s">
        <v>191</v>
      </c>
      <c r="E25" s="19"/>
      <c r="F25" s="19"/>
      <c r="G25" s="19">
        <v>63</v>
      </c>
      <c r="H25" s="44">
        <v>229.2</v>
      </c>
      <c r="I25" s="14">
        <f t="shared" si="3"/>
        <v>2053</v>
      </c>
      <c r="J25" s="42"/>
      <c r="K25" s="43"/>
      <c r="L25" s="18" t="str">
        <f t="shared" si="0"/>
        <v>j614-j418</v>
      </c>
      <c r="N25" s="19" t="s">
        <v>150</v>
      </c>
      <c r="O25" s="19">
        <v>63</v>
      </c>
      <c r="P25" s="19" t="s">
        <v>171</v>
      </c>
      <c r="Q25" s="19" t="s">
        <v>193</v>
      </c>
      <c r="R25" s="19">
        <v>169.4</v>
      </c>
      <c r="T25" t="str">
        <f t="shared" si="1"/>
        <v>J484-J166</v>
      </c>
    </row>
    <row r="26" spans="2:20" x14ac:dyDescent="0.25">
      <c r="B26" s="19">
        <f t="shared" si="2"/>
        <v>22</v>
      </c>
      <c r="C26" s="41" t="s">
        <v>194</v>
      </c>
      <c r="D26" s="41" t="s">
        <v>195</v>
      </c>
      <c r="E26" s="19"/>
      <c r="F26" s="19"/>
      <c r="G26" s="19">
        <v>63</v>
      </c>
      <c r="H26" s="44">
        <v>30.1</v>
      </c>
      <c r="I26" s="14">
        <f t="shared" si="3"/>
        <v>2083.1</v>
      </c>
      <c r="J26" s="42"/>
      <c r="K26" s="43"/>
      <c r="L26" s="18" t="str">
        <f t="shared" si="0"/>
        <v>j194-j680</v>
      </c>
      <c r="N26" s="19" t="s">
        <v>150</v>
      </c>
      <c r="O26" s="19">
        <v>75</v>
      </c>
      <c r="P26" s="19" t="s">
        <v>193</v>
      </c>
      <c r="Q26" s="19" t="s">
        <v>169</v>
      </c>
      <c r="R26" s="19">
        <v>73.900000000000006</v>
      </c>
      <c r="T26" t="str">
        <f t="shared" si="1"/>
        <v>J166-J201</v>
      </c>
    </row>
    <row r="27" spans="2:20" x14ac:dyDescent="0.25">
      <c r="B27" s="19">
        <f t="shared" si="2"/>
        <v>23</v>
      </c>
      <c r="C27" s="41" t="s">
        <v>196</v>
      </c>
      <c r="D27" s="41" t="s">
        <v>197</v>
      </c>
      <c r="E27" s="19"/>
      <c r="F27" s="19"/>
      <c r="G27" s="19">
        <v>63</v>
      </c>
      <c r="H27" s="44">
        <v>150.19999999999999</v>
      </c>
      <c r="I27" s="14">
        <f t="shared" si="3"/>
        <v>2233.2999999999997</v>
      </c>
      <c r="J27" s="42"/>
      <c r="K27" s="43"/>
      <c r="L27" s="18" t="str">
        <f t="shared" si="0"/>
        <v>J159-J423</v>
      </c>
      <c r="N27" s="19" t="s">
        <v>150</v>
      </c>
      <c r="O27" s="19">
        <v>75</v>
      </c>
      <c r="P27" s="19" t="s">
        <v>193</v>
      </c>
      <c r="Q27" s="19" t="s">
        <v>174</v>
      </c>
      <c r="R27" s="19">
        <v>93.3</v>
      </c>
      <c r="T27" t="str">
        <f t="shared" si="1"/>
        <v>J166-J131</v>
      </c>
    </row>
    <row r="28" spans="2:20" x14ac:dyDescent="0.25">
      <c r="B28" s="19">
        <f t="shared" si="2"/>
        <v>24</v>
      </c>
      <c r="C28" s="19" t="s">
        <v>198</v>
      </c>
      <c r="D28" s="19" t="s">
        <v>199</v>
      </c>
      <c r="E28" s="19"/>
      <c r="F28" s="19"/>
      <c r="G28" s="19">
        <v>63</v>
      </c>
      <c r="H28" s="44">
        <v>57.4</v>
      </c>
      <c r="I28" s="14">
        <f t="shared" si="3"/>
        <v>2290.6999999999998</v>
      </c>
      <c r="J28" s="42"/>
      <c r="K28" s="43"/>
      <c r="L28" s="18" t="str">
        <f t="shared" si="0"/>
        <v>J509-J596</v>
      </c>
      <c r="N28" s="19" t="s">
        <v>150</v>
      </c>
      <c r="O28" s="19">
        <v>63</v>
      </c>
      <c r="P28" s="19" t="s">
        <v>174</v>
      </c>
      <c r="Q28" s="19" t="s">
        <v>175</v>
      </c>
      <c r="R28" s="19">
        <v>103.6</v>
      </c>
      <c r="T28" t="str">
        <f t="shared" si="1"/>
        <v>J131-J589</v>
      </c>
    </row>
    <row r="29" spans="2:20" x14ac:dyDescent="0.25">
      <c r="B29" s="19">
        <f t="shared" si="2"/>
        <v>25</v>
      </c>
      <c r="C29" s="19" t="s">
        <v>199</v>
      </c>
      <c r="D29" s="19" t="s">
        <v>200</v>
      </c>
      <c r="E29" s="19"/>
      <c r="F29" s="19"/>
      <c r="G29" s="19">
        <v>63</v>
      </c>
      <c r="H29" s="44">
        <v>75.599999999999994</v>
      </c>
      <c r="I29" s="14">
        <f t="shared" si="3"/>
        <v>2366.2999999999997</v>
      </c>
      <c r="J29" s="42"/>
      <c r="K29" s="43"/>
      <c r="L29" s="18" t="str">
        <f t="shared" si="0"/>
        <v>J596-J405</v>
      </c>
      <c r="N29" s="17"/>
      <c r="O29" s="19">
        <v>63</v>
      </c>
      <c r="P29" s="19" t="s">
        <v>177</v>
      </c>
      <c r="Q29" s="19" t="s">
        <v>178</v>
      </c>
      <c r="R29" s="19">
        <v>41.1</v>
      </c>
      <c r="T29" t="str">
        <f t="shared" si="1"/>
        <v>J638-J266</v>
      </c>
    </row>
    <row r="30" spans="2:20" x14ac:dyDescent="0.25">
      <c r="B30" s="19">
        <f t="shared" si="2"/>
        <v>26</v>
      </c>
      <c r="C30" s="19" t="s">
        <v>201</v>
      </c>
      <c r="D30" s="19" t="s">
        <v>202</v>
      </c>
      <c r="E30" s="19"/>
      <c r="F30" s="19"/>
      <c r="G30" s="19">
        <v>63</v>
      </c>
      <c r="H30" s="44">
        <v>70.2</v>
      </c>
      <c r="I30" s="14">
        <f t="shared" si="3"/>
        <v>2436.4999999999995</v>
      </c>
      <c r="J30" s="42"/>
      <c r="K30" s="43"/>
      <c r="L30" s="18" t="str">
        <f t="shared" si="0"/>
        <v>J508-J650</v>
      </c>
      <c r="N30" s="17"/>
      <c r="O30" s="19">
        <v>110</v>
      </c>
      <c r="P30" s="19" t="s">
        <v>175</v>
      </c>
      <c r="Q30" s="19" t="s">
        <v>177</v>
      </c>
      <c r="R30" s="19">
        <v>79.2</v>
      </c>
      <c r="T30" t="str">
        <f t="shared" si="1"/>
        <v>J589-J638</v>
      </c>
    </row>
    <row r="31" spans="2:20" x14ac:dyDescent="0.25">
      <c r="B31" s="19">
        <f t="shared" si="2"/>
        <v>27</v>
      </c>
      <c r="C31" s="19" t="s">
        <v>203</v>
      </c>
      <c r="D31" s="19" t="s">
        <v>204</v>
      </c>
      <c r="E31" s="19"/>
      <c r="F31" s="19"/>
      <c r="G31" s="19">
        <v>63</v>
      </c>
      <c r="H31" s="44">
        <v>83.6</v>
      </c>
      <c r="I31" s="14">
        <f t="shared" si="3"/>
        <v>2520.0999999999995</v>
      </c>
      <c r="J31" s="42"/>
      <c r="K31" s="43"/>
      <c r="L31" s="18" t="str">
        <f t="shared" si="0"/>
        <v>J270-J286</v>
      </c>
      <c r="N31" s="17"/>
      <c r="O31" s="19">
        <v>110</v>
      </c>
      <c r="P31" s="19" t="s">
        <v>177</v>
      </c>
      <c r="Q31" s="19" t="s">
        <v>205</v>
      </c>
      <c r="R31" s="19">
        <v>50.3</v>
      </c>
      <c r="T31" t="str">
        <f t="shared" si="1"/>
        <v>J638-J489</v>
      </c>
    </row>
    <row r="32" spans="2:20" x14ac:dyDescent="0.25">
      <c r="B32" s="19">
        <f t="shared" si="2"/>
        <v>28</v>
      </c>
      <c r="C32" s="19" t="s">
        <v>206</v>
      </c>
      <c r="D32" s="19" t="s">
        <v>207</v>
      </c>
      <c r="E32" s="19"/>
      <c r="F32" s="19"/>
      <c r="G32" s="19">
        <v>63</v>
      </c>
      <c r="H32" s="44">
        <v>22.3</v>
      </c>
      <c r="I32" s="14">
        <f t="shared" si="3"/>
        <v>2542.3999999999996</v>
      </c>
      <c r="J32" s="42"/>
      <c r="K32" s="43"/>
      <c r="L32" s="18" t="str">
        <f t="shared" si="0"/>
        <v>J300-J652</v>
      </c>
      <c r="N32" s="17"/>
      <c r="O32" s="19">
        <v>75</v>
      </c>
      <c r="P32" s="19" t="s">
        <v>205</v>
      </c>
      <c r="Q32" s="19" t="s">
        <v>181</v>
      </c>
      <c r="R32" s="19">
        <v>58.2</v>
      </c>
      <c r="T32" t="str">
        <f t="shared" si="1"/>
        <v>J489-J597</v>
      </c>
    </row>
    <row r="33" spans="2:20" x14ac:dyDescent="0.25">
      <c r="B33" s="19">
        <f t="shared" si="2"/>
        <v>29</v>
      </c>
      <c r="C33" s="19" t="s">
        <v>208</v>
      </c>
      <c r="D33" s="19" t="s">
        <v>209</v>
      </c>
      <c r="E33" s="19"/>
      <c r="F33" s="19"/>
      <c r="G33" s="19">
        <v>63</v>
      </c>
      <c r="H33" s="44">
        <v>21.5</v>
      </c>
      <c r="I33" s="14">
        <f t="shared" si="3"/>
        <v>2563.8999999999996</v>
      </c>
      <c r="J33" s="42"/>
      <c r="K33" s="43"/>
      <c r="L33" s="18" t="str">
        <f t="shared" si="0"/>
        <v>J696-J507</v>
      </c>
      <c r="N33" s="17"/>
      <c r="O33" s="19">
        <v>63</v>
      </c>
      <c r="P33" s="19" t="s">
        <v>181</v>
      </c>
      <c r="Q33" s="19" t="s">
        <v>182</v>
      </c>
      <c r="R33" s="19">
        <v>13.9</v>
      </c>
      <c r="T33" t="str">
        <f t="shared" si="1"/>
        <v>J597-J605</v>
      </c>
    </row>
    <row r="34" spans="2:20" x14ac:dyDescent="0.25">
      <c r="B34" s="19">
        <f t="shared" si="2"/>
        <v>30</v>
      </c>
      <c r="C34" s="19" t="s">
        <v>210</v>
      </c>
      <c r="D34" s="19" t="s">
        <v>211</v>
      </c>
      <c r="E34" s="19"/>
      <c r="F34" s="19"/>
      <c r="G34" s="19">
        <v>63</v>
      </c>
      <c r="H34" s="44">
        <v>48.1</v>
      </c>
      <c r="I34" s="14">
        <f t="shared" si="3"/>
        <v>2611.9999999999995</v>
      </c>
      <c r="J34" s="42"/>
      <c r="K34" s="43"/>
      <c r="L34" s="18" t="str">
        <f t="shared" si="0"/>
        <v>J501-J151</v>
      </c>
      <c r="N34" s="17"/>
      <c r="O34" s="19">
        <v>75</v>
      </c>
      <c r="P34" s="19" t="s">
        <v>181</v>
      </c>
      <c r="Q34" s="19" t="s">
        <v>184</v>
      </c>
      <c r="R34" s="19">
        <v>43.8</v>
      </c>
      <c r="T34" t="str">
        <f t="shared" si="1"/>
        <v>J597-J543</v>
      </c>
    </row>
    <row r="35" spans="2:20" x14ac:dyDescent="0.25">
      <c r="B35" s="19">
        <f t="shared" si="2"/>
        <v>31</v>
      </c>
      <c r="C35" s="19" t="s">
        <v>212</v>
      </c>
      <c r="D35" s="19" t="s">
        <v>213</v>
      </c>
      <c r="E35" s="19"/>
      <c r="F35" s="19"/>
      <c r="G35" s="19">
        <v>63</v>
      </c>
      <c r="H35" s="44">
        <v>56.3</v>
      </c>
      <c r="I35" s="14">
        <f t="shared" si="3"/>
        <v>2668.2999999999997</v>
      </c>
      <c r="J35" s="42"/>
      <c r="K35" s="43"/>
      <c r="L35" s="18" t="str">
        <f t="shared" si="0"/>
        <v>JJ548-J511</v>
      </c>
      <c r="N35" s="17"/>
      <c r="O35" s="19">
        <v>63</v>
      </c>
      <c r="P35" s="19" t="s">
        <v>184</v>
      </c>
      <c r="Q35" s="19" t="s">
        <v>185</v>
      </c>
      <c r="R35" s="19">
        <v>142.1</v>
      </c>
      <c r="T35" t="str">
        <f t="shared" si="1"/>
        <v>J543-J606</v>
      </c>
    </row>
    <row r="36" spans="2:20" x14ac:dyDescent="0.25">
      <c r="B36" s="19">
        <f t="shared" si="2"/>
        <v>32</v>
      </c>
      <c r="C36" s="19" t="s">
        <v>214</v>
      </c>
      <c r="D36" s="19" t="s">
        <v>215</v>
      </c>
      <c r="E36" s="19" t="s">
        <v>179</v>
      </c>
      <c r="F36" s="19">
        <v>0.36</v>
      </c>
      <c r="G36" s="19">
        <v>63</v>
      </c>
      <c r="H36" s="44">
        <v>35.4</v>
      </c>
      <c r="I36" s="14">
        <f t="shared" si="3"/>
        <v>2703.7</v>
      </c>
      <c r="J36" s="42"/>
      <c r="K36" s="43"/>
      <c r="L36" s="18" t="str">
        <f t="shared" si="0"/>
        <v>J563-J491</v>
      </c>
      <c r="N36" s="17"/>
      <c r="O36" s="19">
        <v>75</v>
      </c>
      <c r="P36" s="19" t="s">
        <v>184</v>
      </c>
      <c r="Q36" s="19" t="s">
        <v>187</v>
      </c>
      <c r="R36" s="19">
        <v>121.6</v>
      </c>
      <c r="T36" t="str">
        <f t="shared" si="1"/>
        <v>J543-J547</v>
      </c>
    </row>
    <row r="37" spans="2:20" x14ac:dyDescent="0.25">
      <c r="B37" s="19">
        <f t="shared" si="2"/>
        <v>33</v>
      </c>
      <c r="C37" s="19" t="s">
        <v>216</v>
      </c>
      <c r="D37" s="19" t="s">
        <v>217</v>
      </c>
      <c r="E37" s="19"/>
      <c r="F37" s="19"/>
      <c r="G37" s="19">
        <v>63</v>
      </c>
      <c r="H37" s="44">
        <v>139.1</v>
      </c>
      <c r="I37" s="14">
        <f t="shared" si="3"/>
        <v>2842.7999999999997</v>
      </c>
      <c r="J37" s="42"/>
      <c r="K37" s="43"/>
      <c r="L37" s="18" t="str">
        <f t="shared" si="0"/>
        <v>J427-J73</v>
      </c>
      <c r="N37" s="17"/>
      <c r="O37" s="19">
        <v>63</v>
      </c>
      <c r="P37" s="19" t="s">
        <v>188</v>
      </c>
      <c r="Q37" s="19" t="s">
        <v>187</v>
      </c>
      <c r="R37" s="19">
        <v>133</v>
      </c>
      <c r="T37" t="str">
        <f t="shared" si="1"/>
        <v>J588-J547</v>
      </c>
    </row>
    <row r="38" spans="2:20" x14ac:dyDescent="0.25">
      <c r="B38" s="19">
        <f t="shared" si="2"/>
        <v>34</v>
      </c>
      <c r="C38" s="19" t="s">
        <v>218</v>
      </c>
      <c r="D38" s="19" t="s">
        <v>219</v>
      </c>
      <c r="E38" s="19"/>
      <c r="F38" s="19"/>
      <c r="G38" s="19">
        <v>63</v>
      </c>
      <c r="H38" s="44">
        <v>38.200000000000003</v>
      </c>
      <c r="I38" s="14">
        <f t="shared" si="3"/>
        <v>2880.9999999999995</v>
      </c>
      <c r="J38" s="42"/>
      <c r="K38" s="43"/>
      <c r="L38" s="18" t="str">
        <f t="shared" si="0"/>
        <v>J216-j264</v>
      </c>
      <c r="N38" s="17"/>
      <c r="O38" s="19">
        <v>75</v>
      </c>
      <c r="P38" s="19" t="s">
        <v>220</v>
      </c>
      <c r="Q38" s="19" t="s">
        <v>188</v>
      </c>
      <c r="R38" s="19">
        <v>97.9</v>
      </c>
      <c r="T38" t="str">
        <f t="shared" si="1"/>
        <v>J564-J588</v>
      </c>
    </row>
    <row r="39" spans="2:20" x14ac:dyDescent="0.25">
      <c r="B39" s="19">
        <f t="shared" si="2"/>
        <v>35</v>
      </c>
      <c r="C39" s="19" t="s">
        <v>219</v>
      </c>
      <c r="D39" s="19" t="s">
        <v>221</v>
      </c>
      <c r="E39" s="19"/>
      <c r="F39" s="19"/>
      <c r="G39" s="19">
        <v>63</v>
      </c>
      <c r="H39" s="44">
        <v>234</v>
      </c>
      <c r="I39" s="14">
        <f t="shared" si="3"/>
        <v>3114.9999999999995</v>
      </c>
      <c r="J39" s="42"/>
      <c r="K39" s="43"/>
      <c r="L39" s="18" t="str">
        <f t="shared" si="0"/>
        <v>j264-j420</v>
      </c>
      <c r="N39" s="17"/>
      <c r="O39" s="19">
        <v>75</v>
      </c>
      <c r="P39" s="19" t="s">
        <v>187</v>
      </c>
      <c r="Q39" s="19" t="s">
        <v>220</v>
      </c>
      <c r="R39" s="19">
        <v>53.2</v>
      </c>
      <c r="T39" t="str">
        <f t="shared" si="1"/>
        <v>J547-J564</v>
      </c>
    </row>
    <row r="40" spans="2:20" x14ac:dyDescent="0.25">
      <c r="B40" s="19">
        <f t="shared" si="2"/>
        <v>36</v>
      </c>
      <c r="C40" s="14" t="s">
        <v>160</v>
      </c>
      <c r="D40" s="14" t="s">
        <v>162</v>
      </c>
      <c r="E40" s="17"/>
      <c r="F40" s="17"/>
      <c r="G40" s="14">
        <v>75</v>
      </c>
      <c r="H40" s="25">
        <v>44.5</v>
      </c>
      <c r="I40" s="14">
        <f t="shared" si="3"/>
        <v>3159.4999999999995</v>
      </c>
      <c r="J40" s="42"/>
      <c r="K40" s="43"/>
      <c r="L40" s="18" t="str">
        <f t="shared" si="0"/>
        <v>J469-J338</v>
      </c>
      <c r="N40" s="17"/>
      <c r="O40" s="19">
        <v>75</v>
      </c>
      <c r="P40" s="19" t="s">
        <v>188</v>
      </c>
      <c r="Q40" s="19" t="s">
        <v>222</v>
      </c>
      <c r="R40" s="19">
        <v>162.80000000000001</v>
      </c>
      <c r="T40" t="str">
        <f t="shared" si="1"/>
        <v>J588-J432</v>
      </c>
    </row>
    <row r="41" spans="2:20" x14ac:dyDescent="0.25">
      <c r="B41" s="19">
        <f t="shared" si="2"/>
        <v>37</v>
      </c>
      <c r="C41" s="14" t="s">
        <v>164</v>
      </c>
      <c r="D41" s="14" t="s">
        <v>223</v>
      </c>
      <c r="E41" s="17"/>
      <c r="F41" s="17"/>
      <c r="G41" s="14">
        <v>75</v>
      </c>
      <c r="H41" s="25">
        <v>54.2</v>
      </c>
      <c r="I41" s="14">
        <f t="shared" si="3"/>
        <v>3213.6999999999994</v>
      </c>
      <c r="J41" s="42"/>
      <c r="K41" s="43"/>
      <c r="L41" s="18" t="str">
        <f t="shared" si="0"/>
        <v>J171-J277</v>
      </c>
      <c r="N41" s="17"/>
      <c r="O41" s="19">
        <v>90</v>
      </c>
      <c r="P41" s="19" t="s">
        <v>220</v>
      </c>
      <c r="Q41" s="19" t="s">
        <v>224</v>
      </c>
      <c r="R41" s="19">
        <v>578.20000000000005</v>
      </c>
      <c r="T41" t="str">
        <f t="shared" si="1"/>
        <v>J564-J614</v>
      </c>
    </row>
    <row r="42" spans="2:20" x14ac:dyDescent="0.25">
      <c r="B42" s="19">
        <f t="shared" si="2"/>
        <v>38</v>
      </c>
      <c r="C42" s="14" t="s">
        <v>162</v>
      </c>
      <c r="D42" s="14" t="s">
        <v>173</v>
      </c>
      <c r="E42" s="17"/>
      <c r="F42" s="17"/>
      <c r="G42" s="14">
        <v>75</v>
      </c>
      <c r="H42" s="25">
        <v>75.099999999999994</v>
      </c>
      <c r="I42" s="14">
        <f t="shared" si="3"/>
        <v>3288.7999999999993</v>
      </c>
      <c r="J42" s="42"/>
      <c r="K42" s="43"/>
      <c r="L42" s="18" t="str">
        <f t="shared" si="0"/>
        <v>J338-J463</v>
      </c>
      <c r="N42" s="17"/>
      <c r="O42" s="19">
        <v>63</v>
      </c>
      <c r="P42" s="19" t="s">
        <v>224</v>
      </c>
      <c r="Q42" s="19" t="s">
        <v>225</v>
      </c>
      <c r="R42" s="19">
        <v>232.7</v>
      </c>
      <c r="T42" t="str">
        <f t="shared" si="1"/>
        <v>J614-J418</v>
      </c>
    </row>
    <row r="43" spans="2:20" x14ac:dyDescent="0.25">
      <c r="B43" s="19">
        <f t="shared" si="2"/>
        <v>39</v>
      </c>
      <c r="C43" s="14" t="s">
        <v>173</v>
      </c>
      <c r="D43" s="14" t="s">
        <v>176</v>
      </c>
      <c r="E43" s="17"/>
      <c r="F43" s="17"/>
      <c r="G43" s="14">
        <v>75</v>
      </c>
      <c r="H43" s="25">
        <v>46.2</v>
      </c>
      <c r="I43" s="14">
        <f t="shared" si="3"/>
        <v>3334.9999999999991</v>
      </c>
      <c r="J43" s="42"/>
      <c r="K43" s="43"/>
      <c r="L43" s="18" t="str">
        <f t="shared" si="0"/>
        <v>J463-J467</v>
      </c>
      <c r="N43" s="17"/>
      <c r="O43" s="19">
        <v>110</v>
      </c>
      <c r="P43" s="19" t="s">
        <v>225</v>
      </c>
      <c r="Q43" s="19" t="s">
        <v>226</v>
      </c>
      <c r="R43" s="19">
        <v>72.5</v>
      </c>
      <c r="T43" t="str">
        <f t="shared" si="1"/>
        <v>J418-J372</v>
      </c>
    </row>
    <row r="44" spans="2:20" x14ac:dyDescent="0.25">
      <c r="B44" s="19">
        <f t="shared" si="2"/>
        <v>40</v>
      </c>
      <c r="C44" s="14" t="s">
        <v>176</v>
      </c>
      <c r="D44" s="14" t="s">
        <v>180</v>
      </c>
      <c r="E44" s="17"/>
      <c r="F44" s="17"/>
      <c r="G44" s="14">
        <v>75</v>
      </c>
      <c r="H44" s="25">
        <v>49.7</v>
      </c>
      <c r="I44" s="14">
        <f t="shared" si="3"/>
        <v>3384.6999999999989</v>
      </c>
      <c r="J44" s="42"/>
      <c r="K44" s="43"/>
      <c r="L44" s="18" t="str">
        <f t="shared" si="0"/>
        <v>J467-J478</v>
      </c>
      <c r="N44" s="17"/>
      <c r="O44" s="19">
        <v>110</v>
      </c>
      <c r="P44" s="19" t="s">
        <v>226</v>
      </c>
      <c r="Q44" s="19" t="s">
        <v>227</v>
      </c>
      <c r="R44" s="19">
        <v>11.1</v>
      </c>
      <c r="T44" t="str">
        <f t="shared" si="1"/>
        <v>J372-J311</v>
      </c>
    </row>
    <row r="45" spans="2:20" x14ac:dyDescent="0.25">
      <c r="B45" s="19">
        <f t="shared" si="2"/>
        <v>41</v>
      </c>
      <c r="C45" s="14" t="s">
        <v>180</v>
      </c>
      <c r="D45" s="14" t="s">
        <v>183</v>
      </c>
      <c r="E45" s="17"/>
      <c r="F45" s="17"/>
      <c r="G45" s="14">
        <v>75</v>
      </c>
      <c r="H45" s="25">
        <v>14.8</v>
      </c>
      <c r="I45" s="14">
        <f t="shared" si="3"/>
        <v>3399.4999999999991</v>
      </c>
      <c r="J45" s="42"/>
      <c r="K45" s="43"/>
      <c r="L45" s="18" t="str">
        <f t="shared" si="0"/>
        <v>J478-J383</v>
      </c>
      <c r="N45" s="17"/>
      <c r="O45" s="19">
        <v>110</v>
      </c>
      <c r="P45" s="19" t="s">
        <v>227</v>
      </c>
      <c r="Q45" s="19" t="s">
        <v>228</v>
      </c>
      <c r="R45" s="19">
        <v>21.2</v>
      </c>
      <c r="T45" t="str">
        <f t="shared" si="1"/>
        <v>J311-J287</v>
      </c>
    </row>
    <row r="46" spans="2:20" x14ac:dyDescent="0.25">
      <c r="B46" s="19">
        <f t="shared" si="2"/>
        <v>42</v>
      </c>
      <c r="C46" s="14" t="s">
        <v>183</v>
      </c>
      <c r="D46" s="14" t="s">
        <v>158</v>
      </c>
      <c r="E46" s="17"/>
      <c r="F46" s="17"/>
      <c r="G46" s="14">
        <v>75</v>
      </c>
      <c r="H46" s="25">
        <v>81.3</v>
      </c>
      <c r="I46" s="14">
        <f t="shared" si="3"/>
        <v>3480.7999999999993</v>
      </c>
      <c r="J46" s="42"/>
      <c r="K46" s="43"/>
      <c r="L46" s="18" t="str">
        <f t="shared" si="0"/>
        <v>J383-J382</v>
      </c>
      <c r="N46" s="17"/>
      <c r="O46" s="19">
        <v>75</v>
      </c>
      <c r="P46" s="19" t="s">
        <v>227</v>
      </c>
      <c r="Q46" s="19" t="s">
        <v>174</v>
      </c>
      <c r="R46" s="19">
        <v>295.2</v>
      </c>
      <c r="T46" t="str">
        <f t="shared" si="1"/>
        <v>J311-J131</v>
      </c>
    </row>
    <row r="47" spans="2:20" x14ac:dyDescent="0.25">
      <c r="B47" s="19">
        <f t="shared" si="2"/>
        <v>43</v>
      </c>
      <c r="C47" s="14" t="s">
        <v>229</v>
      </c>
      <c r="D47" s="14" t="s">
        <v>230</v>
      </c>
      <c r="E47" s="17"/>
      <c r="F47" s="17"/>
      <c r="G47" s="14">
        <v>75</v>
      </c>
      <c r="H47" s="25">
        <v>47.5</v>
      </c>
      <c r="I47" s="14">
        <f t="shared" si="3"/>
        <v>3528.2999999999993</v>
      </c>
      <c r="J47" s="42"/>
      <c r="K47" s="43"/>
      <c r="L47" s="18" t="str">
        <f t="shared" si="0"/>
        <v>j383-j243</v>
      </c>
      <c r="N47" s="17"/>
      <c r="O47" s="19">
        <v>110</v>
      </c>
      <c r="P47" s="19" t="s">
        <v>228</v>
      </c>
      <c r="Q47" s="19" t="s">
        <v>175</v>
      </c>
      <c r="R47" s="19">
        <v>272.60000000000002</v>
      </c>
      <c r="T47" t="str">
        <f t="shared" si="1"/>
        <v>J287-J589</v>
      </c>
    </row>
    <row r="48" spans="2:20" x14ac:dyDescent="0.25">
      <c r="B48" s="19">
        <f t="shared" si="2"/>
        <v>44</v>
      </c>
      <c r="C48" s="14" t="s">
        <v>231</v>
      </c>
      <c r="D48" s="14" t="s">
        <v>232</v>
      </c>
      <c r="E48" s="17"/>
      <c r="F48" s="17"/>
      <c r="G48" s="14">
        <v>75</v>
      </c>
      <c r="H48" s="25">
        <v>108.7</v>
      </c>
      <c r="I48" s="14">
        <f t="shared" si="3"/>
        <v>3636.9999999999991</v>
      </c>
      <c r="J48" s="42"/>
      <c r="K48" s="43"/>
      <c r="L48" s="18" t="str">
        <f t="shared" si="0"/>
        <v>j358-j201</v>
      </c>
      <c r="N48" s="17"/>
      <c r="O48" s="19">
        <v>90</v>
      </c>
      <c r="P48" s="19" t="s">
        <v>233</v>
      </c>
      <c r="Q48" s="19" t="s">
        <v>234</v>
      </c>
      <c r="R48" s="19">
        <v>10.1</v>
      </c>
      <c r="T48" t="str">
        <f t="shared" si="1"/>
        <v>J693-J603</v>
      </c>
    </row>
    <row r="49" spans="2:20" x14ac:dyDescent="0.25">
      <c r="B49" s="19">
        <f t="shared" si="2"/>
        <v>45</v>
      </c>
      <c r="C49" s="14" t="s">
        <v>235</v>
      </c>
      <c r="D49" s="14" t="s">
        <v>232</v>
      </c>
      <c r="E49" s="17"/>
      <c r="F49" s="17"/>
      <c r="G49" s="14">
        <v>75</v>
      </c>
      <c r="H49" s="25">
        <v>73.900000000000006</v>
      </c>
      <c r="I49" s="14">
        <f t="shared" si="3"/>
        <v>3710.8999999999992</v>
      </c>
      <c r="J49" s="42"/>
      <c r="K49" s="43"/>
      <c r="L49" s="18" t="str">
        <f t="shared" si="0"/>
        <v>j166-j201</v>
      </c>
      <c r="N49" s="17"/>
      <c r="O49" s="19">
        <v>90</v>
      </c>
      <c r="P49" s="19" t="s">
        <v>234</v>
      </c>
      <c r="Q49" s="19" t="s">
        <v>236</v>
      </c>
      <c r="R49" s="19">
        <v>182.8</v>
      </c>
      <c r="T49" t="str">
        <f t="shared" si="1"/>
        <v>J603-J313</v>
      </c>
    </row>
    <row r="50" spans="2:20" x14ac:dyDescent="0.25">
      <c r="B50" s="19">
        <f t="shared" si="2"/>
        <v>46</v>
      </c>
      <c r="C50" s="14" t="s">
        <v>235</v>
      </c>
      <c r="D50" s="14" t="s">
        <v>237</v>
      </c>
      <c r="E50" s="17"/>
      <c r="F50" s="17"/>
      <c r="G50" s="14">
        <v>75</v>
      </c>
      <c r="H50" s="25">
        <v>93.3</v>
      </c>
      <c r="I50" s="14">
        <f t="shared" si="3"/>
        <v>3804.1999999999994</v>
      </c>
      <c r="J50" s="42"/>
      <c r="K50" s="43"/>
      <c r="L50" s="18" t="str">
        <f t="shared" si="0"/>
        <v>j166-j131</v>
      </c>
      <c r="N50" s="17"/>
      <c r="O50" s="19">
        <v>90</v>
      </c>
      <c r="P50" s="19" t="s">
        <v>236</v>
      </c>
      <c r="Q50" s="19" t="s">
        <v>238</v>
      </c>
      <c r="R50" s="19">
        <v>18.2</v>
      </c>
      <c r="T50" t="str">
        <f t="shared" si="1"/>
        <v>J313-J341</v>
      </c>
    </row>
    <row r="51" spans="2:20" x14ac:dyDescent="0.25">
      <c r="B51" s="19">
        <f t="shared" si="2"/>
        <v>47</v>
      </c>
      <c r="C51" s="14" t="s">
        <v>239</v>
      </c>
      <c r="D51" s="14" t="s">
        <v>240</v>
      </c>
      <c r="E51" s="17"/>
      <c r="F51" s="17"/>
      <c r="G51" s="14">
        <v>75</v>
      </c>
      <c r="H51" s="25">
        <v>58.2</v>
      </c>
      <c r="I51" s="14">
        <f t="shared" si="3"/>
        <v>3862.3999999999992</v>
      </c>
      <c r="J51" s="42"/>
      <c r="K51" s="43"/>
      <c r="L51" s="18" t="str">
        <f t="shared" si="0"/>
        <v>j489-j597</v>
      </c>
      <c r="N51" s="17"/>
      <c r="O51" s="19">
        <v>90</v>
      </c>
      <c r="P51" s="19" t="s">
        <v>241</v>
      </c>
      <c r="Q51" s="19" t="s">
        <v>242</v>
      </c>
      <c r="R51" s="19">
        <v>68.400000000000006</v>
      </c>
      <c r="T51" t="str">
        <f t="shared" si="1"/>
        <v>J424-J194</v>
      </c>
    </row>
    <row r="52" spans="2:20" x14ac:dyDescent="0.25">
      <c r="B52" s="19">
        <f t="shared" si="2"/>
        <v>48</v>
      </c>
      <c r="C52" s="14" t="s">
        <v>240</v>
      </c>
      <c r="D52" s="14" t="s">
        <v>243</v>
      </c>
      <c r="E52" s="17"/>
      <c r="F52" s="17"/>
      <c r="G52" s="14">
        <v>75</v>
      </c>
      <c r="H52" s="25">
        <v>43.8</v>
      </c>
      <c r="I52" s="14">
        <f t="shared" si="3"/>
        <v>3906.1999999999994</v>
      </c>
      <c r="J52" s="42"/>
      <c r="K52" s="43"/>
      <c r="L52" s="18" t="str">
        <f t="shared" si="0"/>
        <v>j597-j543</v>
      </c>
      <c r="N52" s="17"/>
      <c r="O52" s="19">
        <v>63</v>
      </c>
      <c r="P52" s="19" t="s">
        <v>242</v>
      </c>
      <c r="Q52" s="19" t="s">
        <v>244</v>
      </c>
      <c r="R52" s="19">
        <v>30.1</v>
      </c>
      <c r="T52" t="str">
        <f t="shared" si="1"/>
        <v>J194-J680</v>
      </c>
    </row>
    <row r="53" spans="2:20" x14ac:dyDescent="0.25">
      <c r="B53" s="19">
        <f t="shared" si="2"/>
        <v>49</v>
      </c>
      <c r="C53" s="14" t="s">
        <v>243</v>
      </c>
      <c r="D53" s="14" t="s">
        <v>245</v>
      </c>
      <c r="E53" s="17"/>
      <c r="F53" s="17"/>
      <c r="G53" s="14">
        <v>75</v>
      </c>
      <c r="H53" s="25">
        <v>121.6</v>
      </c>
      <c r="I53" s="14">
        <f t="shared" si="3"/>
        <v>4027.7999999999993</v>
      </c>
      <c r="J53" s="42"/>
      <c r="K53" s="43"/>
      <c r="L53" s="18" t="str">
        <f t="shared" si="0"/>
        <v>j543-j547</v>
      </c>
      <c r="N53" s="17"/>
      <c r="O53" s="19">
        <v>110</v>
      </c>
      <c r="P53" s="19" t="s">
        <v>242</v>
      </c>
      <c r="Q53" s="19" t="s">
        <v>246</v>
      </c>
      <c r="R53" s="19">
        <v>98.2</v>
      </c>
      <c r="T53" t="str">
        <f t="shared" si="1"/>
        <v>J194-J395</v>
      </c>
    </row>
    <row r="54" spans="2:20" x14ac:dyDescent="0.25">
      <c r="B54" s="19">
        <f t="shared" si="2"/>
        <v>50</v>
      </c>
      <c r="C54" s="14" t="s">
        <v>247</v>
      </c>
      <c r="D54" s="14" t="s">
        <v>248</v>
      </c>
      <c r="E54" s="17"/>
      <c r="F54" s="17"/>
      <c r="G54" s="14">
        <v>75</v>
      </c>
      <c r="H54" s="25">
        <v>97.9</v>
      </c>
      <c r="I54" s="14">
        <f t="shared" si="3"/>
        <v>4125.6999999999989</v>
      </c>
      <c r="J54" s="42"/>
      <c r="K54" s="43"/>
      <c r="L54" s="18" t="str">
        <f t="shared" si="0"/>
        <v>j564-j588</v>
      </c>
      <c r="N54" s="17"/>
      <c r="O54" s="19">
        <v>110</v>
      </c>
      <c r="P54" s="19" t="s">
        <v>246</v>
      </c>
      <c r="Q54" s="19" t="s">
        <v>249</v>
      </c>
      <c r="R54" s="19">
        <v>14.1</v>
      </c>
      <c r="T54" t="str">
        <f t="shared" si="1"/>
        <v>J395-J457</v>
      </c>
    </row>
    <row r="55" spans="2:20" x14ac:dyDescent="0.25">
      <c r="B55" s="19">
        <f t="shared" si="2"/>
        <v>51</v>
      </c>
      <c r="C55" s="14" t="s">
        <v>245</v>
      </c>
      <c r="D55" s="14" t="s">
        <v>247</v>
      </c>
      <c r="E55" s="14"/>
      <c r="F55" s="14"/>
      <c r="G55" s="14">
        <v>75</v>
      </c>
      <c r="H55" s="25">
        <v>53.2</v>
      </c>
      <c r="I55" s="14">
        <f t="shared" si="3"/>
        <v>4178.8999999999987</v>
      </c>
      <c r="J55" s="42"/>
      <c r="K55" s="43"/>
      <c r="L55" s="18" t="str">
        <f t="shared" si="0"/>
        <v>j547-j564</v>
      </c>
      <c r="N55" s="17"/>
      <c r="O55" s="19">
        <v>90</v>
      </c>
      <c r="P55" s="19" t="s">
        <v>249</v>
      </c>
      <c r="Q55" s="19" t="s">
        <v>250</v>
      </c>
      <c r="R55" s="19">
        <v>98.5</v>
      </c>
      <c r="T55" t="str">
        <f t="shared" si="1"/>
        <v>J457-J496</v>
      </c>
    </row>
    <row r="56" spans="2:20" x14ac:dyDescent="0.25">
      <c r="B56" s="19">
        <f t="shared" si="2"/>
        <v>52</v>
      </c>
      <c r="C56" s="14" t="s">
        <v>248</v>
      </c>
      <c r="D56" s="14" t="s">
        <v>251</v>
      </c>
      <c r="E56" s="17"/>
      <c r="F56" s="17"/>
      <c r="G56" s="14">
        <v>75</v>
      </c>
      <c r="H56" s="25">
        <v>162.80000000000001</v>
      </c>
      <c r="I56" s="14">
        <f t="shared" si="3"/>
        <v>4341.6999999999989</v>
      </c>
      <c r="J56" s="42"/>
      <c r="K56" s="43"/>
      <c r="L56" s="18" t="str">
        <f t="shared" si="0"/>
        <v>j588-j432</v>
      </c>
      <c r="N56" s="17"/>
      <c r="O56" s="19">
        <v>90</v>
      </c>
      <c r="P56" s="19" t="s">
        <v>250</v>
      </c>
      <c r="Q56" s="19" t="s">
        <v>252</v>
      </c>
      <c r="R56" s="19">
        <v>16.3</v>
      </c>
      <c r="T56" t="str">
        <f t="shared" si="1"/>
        <v>J496-J557</v>
      </c>
    </row>
    <row r="57" spans="2:20" x14ac:dyDescent="0.25">
      <c r="B57" s="19">
        <f t="shared" si="2"/>
        <v>53</v>
      </c>
      <c r="C57" s="14" t="s">
        <v>253</v>
      </c>
      <c r="D57" s="14" t="s">
        <v>237</v>
      </c>
      <c r="E57" s="17"/>
      <c r="F57" s="17"/>
      <c r="G57" s="14">
        <v>75</v>
      </c>
      <c r="H57" s="25">
        <v>295.2</v>
      </c>
      <c r="I57" s="14">
        <f t="shared" si="3"/>
        <v>4636.8999999999987</v>
      </c>
      <c r="J57" s="42"/>
      <c r="K57" s="43"/>
      <c r="L57" s="18" t="str">
        <f t="shared" si="0"/>
        <v>j311-j131</v>
      </c>
      <c r="N57" s="17"/>
      <c r="O57" s="19">
        <v>90</v>
      </c>
      <c r="P57" s="19" t="s">
        <v>252</v>
      </c>
      <c r="Q57" s="19" t="s">
        <v>201</v>
      </c>
      <c r="R57" s="19">
        <v>38.4</v>
      </c>
      <c r="T57" t="str">
        <f t="shared" si="1"/>
        <v>J557-J508</v>
      </c>
    </row>
    <row r="58" spans="2:20" x14ac:dyDescent="0.25">
      <c r="B58" s="19">
        <f t="shared" si="2"/>
        <v>54</v>
      </c>
      <c r="C58" s="14" t="s">
        <v>254</v>
      </c>
      <c r="D58" s="14" t="s">
        <v>255</v>
      </c>
      <c r="E58" s="14" t="s">
        <v>179</v>
      </c>
      <c r="F58" s="14">
        <v>0.37</v>
      </c>
      <c r="G58" s="14">
        <v>75</v>
      </c>
      <c r="H58" s="25">
        <v>160</v>
      </c>
      <c r="I58" s="14">
        <f t="shared" si="3"/>
        <v>4796.8999999999987</v>
      </c>
      <c r="J58" s="42"/>
      <c r="K58" s="43"/>
      <c r="L58" s="18" t="str">
        <f t="shared" si="0"/>
        <v>j529-J530</v>
      </c>
      <c r="M58" s="45"/>
      <c r="N58" s="46"/>
      <c r="O58" s="19">
        <v>90</v>
      </c>
      <c r="P58" s="19" t="s">
        <v>201</v>
      </c>
      <c r="Q58" s="19" t="s">
        <v>256</v>
      </c>
      <c r="R58" s="19">
        <v>58.1</v>
      </c>
      <c r="T58" t="str">
        <f t="shared" si="1"/>
        <v>J508-J325</v>
      </c>
    </row>
    <row r="59" spans="2:20" x14ac:dyDescent="0.25">
      <c r="B59" s="19">
        <f t="shared" si="2"/>
        <v>55</v>
      </c>
      <c r="C59" s="14" t="s">
        <v>254</v>
      </c>
      <c r="D59" s="14" t="s">
        <v>255</v>
      </c>
      <c r="E59" s="14" t="s">
        <v>192</v>
      </c>
      <c r="F59" s="14">
        <v>0.37</v>
      </c>
      <c r="G59" s="14">
        <v>75</v>
      </c>
      <c r="H59" s="25">
        <v>3.5</v>
      </c>
      <c r="I59" s="14">
        <f t="shared" si="3"/>
        <v>4800.3999999999987</v>
      </c>
      <c r="J59" s="42"/>
      <c r="K59" s="43"/>
      <c r="L59" s="18" t="str">
        <f t="shared" si="0"/>
        <v>j529-J530</v>
      </c>
      <c r="M59" s="47"/>
      <c r="N59" s="46"/>
      <c r="O59" s="19">
        <v>90</v>
      </c>
      <c r="P59" s="19" t="s">
        <v>256</v>
      </c>
      <c r="Q59" s="19" t="s">
        <v>257</v>
      </c>
      <c r="R59" s="19">
        <v>57.3</v>
      </c>
      <c r="T59" t="str">
        <f t="shared" si="1"/>
        <v>J325-J699</v>
      </c>
    </row>
    <row r="60" spans="2:20" x14ac:dyDescent="0.25">
      <c r="B60" s="19">
        <f t="shared" si="2"/>
        <v>56</v>
      </c>
      <c r="C60" s="14" t="s">
        <v>254</v>
      </c>
      <c r="D60" s="14" t="s">
        <v>255</v>
      </c>
      <c r="E60" s="14"/>
      <c r="F60" s="14"/>
      <c r="G60" s="14">
        <v>75</v>
      </c>
      <c r="H60" s="25">
        <v>129.30000000000001</v>
      </c>
      <c r="I60" s="14">
        <f t="shared" si="3"/>
        <v>4929.6999999999989</v>
      </c>
      <c r="J60" s="42"/>
      <c r="K60" s="43"/>
      <c r="L60" s="18" t="str">
        <f t="shared" si="0"/>
        <v>j529-J530</v>
      </c>
      <c r="N60" s="17"/>
      <c r="O60" s="19">
        <v>63</v>
      </c>
      <c r="P60" s="19" t="s">
        <v>201</v>
      </c>
      <c r="Q60" s="19" t="s">
        <v>202</v>
      </c>
      <c r="R60" s="19">
        <v>70.2</v>
      </c>
      <c r="T60" t="str">
        <f t="shared" si="1"/>
        <v>J508-J650</v>
      </c>
    </row>
    <row r="61" spans="2:20" x14ac:dyDescent="0.25">
      <c r="B61" s="19">
        <f t="shared" si="2"/>
        <v>57</v>
      </c>
      <c r="C61" s="14" t="s">
        <v>258</v>
      </c>
      <c r="D61" s="14" t="s">
        <v>259</v>
      </c>
      <c r="E61" s="14"/>
      <c r="F61" s="14"/>
      <c r="G61" s="14">
        <v>75</v>
      </c>
      <c r="H61" s="25">
        <v>87.2</v>
      </c>
      <c r="I61" s="14">
        <f t="shared" si="3"/>
        <v>5016.8999999999987</v>
      </c>
      <c r="J61" s="42"/>
      <c r="K61" s="43"/>
      <c r="L61" s="18" t="str">
        <f t="shared" si="0"/>
        <v>j395-j270</v>
      </c>
      <c r="N61" s="17"/>
      <c r="O61" s="19">
        <v>90</v>
      </c>
      <c r="P61" s="19" t="s">
        <v>202</v>
      </c>
      <c r="Q61" s="19" t="s">
        <v>260</v>
      </c>
      <c r="R61" s="19">
        <v>70.099999999999994</v>
      </c>
      <c r="T61" t="str">
        <f t="shared" si="1"/>
        <v>J650-J453</v>
      </c>
    </row>
    <row r="62" spans="2:20" x14ac:dyDescent="0.25">
      <c r="B62" s="19">
        <f t="shared" si="2"/>
        <v>58</v>
      </c>
      <c r="C62" s="14" t="s">
        <v>261</v>
      </c>
      <c r="D62" s="14" t="s">
        <v>262</v>
      </c>
      <c r="E62" s="14" t="s">
        <v>192</v>
      </c>
      <c r="F62" s="14">
        <v>0.37</v>
      </c>
      <c r="G62" s="14">
        <v>75</v>
      </c>
      <c r="H62" s="25">
        <v>3.5</v>
      </c>
      <c r="I62" s="14">
        <f t="shared" si="3"/>
        <v>5020.3999999999987</v>
      </c>
      <c r="J62" s="42"/>
      <c r="K62" s="43"/>
      <c r="L62" s="18" t="str">
        <f t="shared" si="0"/>
        <v>j650-j737</v>
      </c>
      <c r="N62" s="17"/>
      <c r="O62" s="19">
        <v>90</v>
      </c>
      <c r="P62" s="19" t="s">
        <v>263</v>
      </c>
      <c r="Q62" s="19" t="s">
        <v>264</v>
      </c>
      <c r="R62" s="19">
        <v>65.400000000000006</v>
      </c>
      <c r="T62" t="str">
        <f t="shared" si="1"/>
        <v>J672-J529</v>
      </c>
    </row>
    <row r="63" spans="2:20" x14ac:dyDescent="0.25">
      <c r="B63" s="19">
        <f t="shared" si="2"/>
        <v>59</v>
      </c>
      <c r="C63" s="14" t="s">
        <v>261</v>
      </c>
      <c r="D63" s="14" t="s">
        <v>262</v>
      </c>
      <c r="E63" s="17"/>
      <c r="F63" s="17"/>
      <c r="G63" s="14">
        <v>75</v>
      </c>
      <c r="H63" s="25">
        <f>144.5-H62</f>
        <v>141</v>
      </c>
      <c r="I63" s="14">
        <f t="shared" si="3"/>
        <v>5161.3999999999987</v>
      </c>
      <c r="J63" s="42"/>
      <c r="K63" s="43"/>
      <c r="L63" s="18" t="str">
        <f t="shared" si="0"/>
        <v>j650-j737</v>
      </c>
      <c r="N63" s="17"/>
      <c r="O63" s="19">
        <v>90</v>
      </c>
      <c r="P63" s="19" t="s">
        <v>260</v>
      </c>
      <c r="Q63" s="19" t="s">
        <v>264</v>
      </c>
      <c r="R63" s="19">
        <v>6.1</v>
      </c>
      <c r="T63" t="str">
        <f t="shared" si="1"/>
        <v>J453-J529</v>
      </c>
    </row>
    <row r="64" spans="2:20" x14ac:dyDescent="0.25">
      <c r="B64" s="19">
        <f t="shared" si="2"/>
        <v>60</v>
      </c>
      <c r="C64" s="14" t="s">
        <v>262</v>
      </c>
      <c r="D64" s="14" t="s">
        <v>265</v>
      </c>
      <c r="E64" s="17"/>
      <c r="F64" s="17"/>
      <c r="G64" s="14">
        <v>75</v>
      </c>
      <c r="H64" s="25">
        <v>57.1</v>
      </c>
      <c r="I64" s="14">
        <f t="shared" si="3"/>
        <v>5218.4999999999991</v>
      </c>
      <c r="J64" s="42"/>
      <c r="K64" s="43"/>
      <c r="L64" s="18" t="str">
        <f t="shared" si="0"/>
        <v>j737-j696</v>
      </c>
      <c r="N64" s="17"/>
      <c r="O64" s="19">
        <v>75</v>
      </c>
      <c r="P64" s="19" t="s">
        <v>264</v>
      </c>
      <c r="Q64" s="19" t="s">
        <v>266</v>
      </c>
      <c r="R64" s="19">
        <v>292.8</v>
      </c>
      <c r="T64" t="str">
        <f t="shared" si="1"/>
        <v>J529-LAST</v>
      </c>
    </row>
    <row r="65" spans="2:20" x14ac:dyDescent="0.25">
      <c r="B65" s="19">
        <f t="shared" si="2"/>
        <v>61</v>
      </c>
      <c r="C65" s="14" t="s">
        <v>194</v>
      </c>
      <c r="D65" s="14" t="s">
        <v>267</v>
      </c>
      <c r="E65" s="17"/>
      <c r="F65" s="17"/>
      <c r="G65" s="14">
        <v>75</v>
      </c>
      <c r="H65" s="25">
        <v>78.900000000000006</v>
      </c>
      <c r="I65" s="14">
        <f t="shared" si="3"/>
        <v>5297.3999999999987</v>
      </c>
      <c r="J65" s="42"/>
      <c r="K65" s="43"/>
      <c r="L65" s="18" t="str">
        <f t="shared" si="0"/>
        <v>j194-j211</v>
      </c>
      <c r="N65" s="17"/>
      <c r="O65" s="19">
        <v>90</v>
      </c>
      <c r="P65" s="19" t="s">
        <v>202</v>
      </c>
      <c r="Q65" s="19" t="s">
        <v>268</v>
      </c>
      <c r="R65" s="19">
        <v>8.3000000000000007</v>
      </c>
      <c r="T65" t="str">
        <f t="shared" si="1"/>
        <v>J650-J633</v>
      </c>
    </row>
    <row r="66" spans="2:20" x14ac:dyDescent="0.25">
      <c r="B66" s="19">
        <f t="shared" si="2"/>
        <v>62</v>
      </c>
      <c r="C66" s="14" t="s">
        <v>267</v>
      </c>
      <c r="D66" s="14" t="s">
        <v>269</v>
      </c>
      <c r="E66" s="17"/>
      <c r="F66" s="17"/>
      <c r="G66" s="14">
        <v>75</v>
      </c>
      <c r="H66" s="25">
        <v>39.799999999999997</v>
      </c>
      <c r="I66" s="14">
        <f t="shared" si="3"/>
        <v>5337.1999999999989</v>
      </c>
      <c r="J66" s="42"/>
      <c r="K66" s="43"/>
      <c r="L66" s="18" t="str">
        <f t="shared" si="0"/>
        <v>j211-j128</v>
      </c>
      <c r="N66" s="17"/>
      <c r="O66" s="19">
        <v>90</v>
      </c>
      <c r="P66" s="19" t="s">
        <v>268</v>
      </c>
      <c r="Q66" s="19" t="s">
        <v>270</v>
      </c>
      <c r="R66" s="19">
        <v>126.2</v>
      </c>
      <c r="T66" t="str">
        <f t="shared" si="1"/>
        <v>J633-J711</v>
      </c>
    </row>
    <row r="67" spans="2:20" x14ac:dyDescent="0.25">
      <c r="B67" s="19">
        <f t="shared" si="2"/>
        <v>63</v>
      </c>
      <c r="C67" s="14" t="s">
        <v>269</v>
      </c>
      <c r="D67" s="14" t="s">
        <v>271</v>
      </c>
      <c r="E67" s="17"/>
      <c r="F67" s="17"/>
      <c r="G67" s="14">
        <v>75</v>
      </c>
      <c r="H67" s="25">
        <v>34.299999999999997</v>
      </c>
      <c r="I67" s="14">
        <f t="shared" si="3"/>
        <v>5371.4999999999991</v>
      </c>
      <c r="J67" s="42"/>
      <c r="K67" s="43"/>
      <c r="L67" s="18" t="str">
        <f t="shared" si="0"/>
        <v>j128-j121</v>
      </c>
      <c r="N67" s="17"/>
      <c r="O67" s="19">
        <v>90</v>
      </c>
      <c r="P67" s="19" t="s">
        <v>270</v>
      </c>
      <c r="Q67" s="19" t="s">
        <v>249</v>
      </c>
      <c r="R67" s="19">
        <v>78.099999999999994</v>
      </c>
      <c r="T67" t="str">
        <f t="shared" si="1"/>
        <v>J711-J457</v>
      </c>
    </row>
    <row r="68" spans="2:20" x14ac:dyDescent="0.25">
      <c r="B68" s="19">
        <f t="shared" si="2"/>
        <v>64</v>
      </c>
      <c r="C68" s="14" t="s">
        <v>271</v>
      </c>
      <c r="D68" s="14" t="s">
        <v>272</v>
      </c>
      <c r="E68" s="17"/>
      <c r="F68" s="17"/>
      <c r="G68" s="14">
        <v>75</v>
      </c>
      <c r="H68" s="25">
        <v>32.6</v>
      </c>
      <c r="I68" s="14">
        <f t="shared" si="3"/>
        <v>5404.0999999999995</v>
      </c>
      <c r="J68" s="42"/>
      <c r="K68" s="43"/>
      <c r="L68" s="18" t="str">
        <f t="shared" si="0"/>
        <v>j121-j106</v>
      </c>
      <c r="N68" s="17"/>
      <c r="O68" s="19">
        <v>75</v>
      </c>
      <c r="P68" s="19" t="s">
        <v>246</v>
      </c>
      <c r="Q68" s="19" t="s">
        <v>203</v>
      </c>
      <c r="R68" s="19">
        <v>87.2</v>
      </c>
      <c r="T68" t="str">
        <f t="shared" si="1"/>
        <v>J395-J270</v>
      </c>
    </row>
    <row r="69" spans="2:20" x14ac:dyDescent="0.25">
      <c r="B69" s="19">
        <f t="shared" si="2"/>
        <v>65</v>
      </c>
      <c r="C69" s="14" t="s">
        <v>272</v>
      </c>
      <c r="D69" s="14" t="s">
        <v>273</v>
      </c>
      <c r="E69" s="17"/>
      <c r="F69" s="17"/>
      <c r="G69" s="14">
        <v>75</v>
      </c>
      <c r="H69" s="25">
        <v>68.5</v>
      </c>
      <c r="I69" s="14">
        <f t="shared" si="3"/>
        <v>5472.5999999999995</v>
      </c>
      <c r="J69" s="42"/>
      <c r="K69" s="43"/>
      <c r="L69" s="18" t="str">
        <f t="shared" si="0"/>
        <v>j106-j177</v>
      </c>
      <c r="N69" s="17"/>
      <c r="O69" s="19">
        <v>63</v>
      </c>
      <c r="P69" s="19" t="s">
        <v>203</v>
      </c>
      <c r="Q69" s="19" t="s">
        <v>204</v>
      </c>
      <c r="R69" s="19">
        <v>83.6</v>
      </c>
      <c r="T69" t="str">
        <f t="shared" si="1"/>
        <v>J270-J286</v>
      </c>
    </row>
    <row r="70" spans="2:20" x14ac:dyDescent="0.25">
      <c r="B70" s="19">
        <f t="shared" si="2"/>
        <v>66</v>
      </c>
      <c r="C70" s="14" t="s">
        <v>274</v>
      </c>
      <c r="D70" s="14" t="s">
        <v>275</v>
      </c>
      <c r="E70" s="17"/>
      <c r="F70" s="17"/>
      <c r="G70" s="14">
        <v>75</v>
      </c>
      <c r="H70" s="25">
        <v>27.8</v>
      </c>
      <c r="I70" s="14">
        <f t="shared" si="3"/>
        <v>5500.4</v>
      </c>
      <c r="J70" s="42"/>
      <c r="K70" s="43"/>
      <c r="L70" s="18" t="str">
        <f t="shared" ref="L70:L135" si="4">+C70&amp;"-"&amp;D70</f>
        <v>j397-j434</v>
      </c>
      <c r="N70" s="17"/>
      <c r="O70" s="41">
        <v>90</v>
      </c>
      <c r="P70" s="41" t="s">
        <v>270</v>
      </c>
      <c r="Q70" s="41" t="s">
        <v>276</v>
      </c>
      <c r="R70" s="41">
        <v>26.2</v>
      </c>
      <c r="T70" t="str">
        <f t="shared" ref="T70:T81" si="5">+P70&amp;"-"&amp;Q70</f>
        <v>J711-J719</v>
      </c>
    </row>
    <row r="71" spans="2:20" x14ac:dyDescent="0.25">
      <c r="B71" s="19">
        <f t="shared" ref="B71:B134" si="6">1+B70</f>
        <v>67</v>
      </c>
      <c r="C71" s="14" t="s">
        <v>274</v>
      </c>
      <c r="D71" s="14" t="s">
        <v>277</v>
      </c>
      <c r="E71" s="17"/>
      <c r="F71" s="17"/>
      <c r="G71" s="14">
        <v>75</v>
      </c>
      <c r="H71" s="25">
        <v>51.6</v>
      </c>
      <c r="I71" s="14">
        <f t="shared" ref="I71:I77" si="7">+I70+H71</f>
        <v>5552</v>
      </c>
      <c r="J71" s="42"/>
      <c r="K71" s="43"/>
      <c r="L71" s="18" t="str">
        <f t="shared" si="4"/>
        <v>j397-j229</v>
      </c>
      <c r="N71" s="17"/>
      <c r="O71" s="41">
        <v>90</v>
      </c>
      <c r="P71" s="41" t="s">
        <v>276</v>
      </c>
      <c r="Q71" s="41" t="s">
        <v>207</v>
      </c>
      <c r="R71" s="41">
        <v>59.1</v>
      </c>
      <c r="T71" t="str">
        <f t="shared" si="5"/>
        <v>J719-J652</v>
      </c>
    </row>
    <row r="72" spans="2:20" x14ac:dyDescent="0.25">
      <c r="B72" s="19">
        <f t="shared" si="6"/>
        <v>68</v>
      </c>
      <c r="C72" s="14" t="s">
        <v>277</v>
      </c>
      <c r="D72" s="14" t="s">
        <v>278</v>
      </c>
      <c r="E72" s="17"/>
      <c r="F72" s="17"/>
      <c r="G72" s="14">
        <v>75</v>
      </c>
      <c r="H72" s="25">
        <v>102.9</v>
      </c>
      <c r="I72" s="14">
        <f t="shared" si="7"/>
        <v>5654.9</v>
      </c>
      <c r="J72" s="42"/>
      <c r="K72" s="43"/>
      <c r="L72" s="18" t="str">
        <f t="shared" si="4"/>
        <v>j229-j216</v>
      </c>
      <c r="N72" s="17"/>
      <c r="O72" s="41">
        <v>90</v>
      </c>
      <c r="P72" s="41" t="s">
        <v>207</v>
      </c>
      <c r="Q72" s="41" t="s">
        <v>279</v>
      </c>
      <c r="R72" s="41">
        <v>22.2</v>
      </c>
      <c r="T72" t="str">
        <f t="shared" si="5"/>
        <v>J652-J612</v>
      </c>
    </row>
    <row r="73" spans="2:20" x14ac:dyDescent="0.25">
      <c r="B73" s="19">
        <f t="shared" si="6"/>
        <v>69</v>
      </c>
      <c r="C73" s="14" t="s">
        <v>277</v>
      </c>
      <c r="D73" s="14" t="s">
        <v>278</v>
      </c>
      <c r="E73" s="17"/>
      <c r="F73" s="17"/>
      <c r="G73" s="14">
        <v>75</v>
      </c>
      <c r="H73" s="25">
        <v>2.1</v>
      </c>
      <c r="I73" s="14">
        <f t="shared" si="7"/>
        <v>5657</v>
      </c>
      <c r="J73" s="42"/>
      <c r="K73" s="43"/>
      <c r="L73" s="18" t="str">
        <f t="shared" si="4"/>
        <v>j229-j216</v>
      </c>
      <c r="N73" s="17"/>
      <c r="O73" s="41">
        <v>90</v>
      </c>
      <c r="P73" s="41" t="s">
        <v>279</v>
      </c>
      <c r="Q73" s="41" t="s">
        <v>280</v>
      </c>
      <c r="R73" s="19">
        <v>16.8</v>
      </c>
      <c r="T73" t="str">
        <f t="shared" si="5"/>
        <v>J612-J526</v>
      </c>
    </row>
    <row r="74" spans="2:20" x14ac:dyDescent="0.25">
      <c r="B74" s="19">
        <f t="shared" si="6"/>
        <v>70</v>
      </c>
      <c r="C74" s="14" t="s">
        <v>281</v>
      </c>
      <c r="D74" s="14" t="s">
        <v>282</v>
      </c>
      <c r="E74" s="17"/>
      <c r="F74" s="17"/>
      <c r="G74" s="14">
        <v>75</v>
      </c>
      <c r="H74" s="25">
        <v>44.3</v>
      </c>
      <c r="I74" s="14">
        <f t="shared" si="7"/>
        <v>5701.3</v>
      </c>
      <c r="J74" s="25"/>
      <c r="K74" s="27"/>
      <c r="L74" s="18" t="str">
        <f t="shared" si="4"/>
        <v>J618-J632</v>
      </c>
      <c r="N74" s="17"/>
      <c r="O74" s="41"/>
      <c r="P74" s="41"/>
      <c r="Q74" s="41"/>
      <c r="R74" s="19"/>
    </row>
    <row r="75" spans="2:20" x14ac:dyDescent="0.25">
      <c r="B75" s="19">
        <f t="shared" si="6"/>
        <v>71</v>
      </c>
      <c r="C75" s="14" t="s">
        <v>210</v>
      </c>
      <c r="D75" s="14" t="s">
        <v>281</v>
      </c>
      <c r="E75" s="17"/>
      <c r="F75" s="17"/>
      <c r="G75" s="14">
        <v>75</v>
      </c>
      <c r="H75" s="25">
        <v>129.9</v>
      </c>
      <c r="I75" s="14">
        <f t="shared" si="7"/>
        <v>5831.2</v>
      </c>
      <c r="J75" s="25"/>
      <c r="K75" s="27"/>
      <c r="L75" s="18" t="str">
        <f t="shared" si="4"/>
        <v>J501-J618</v>
      </c>
      <c r="N75" s="17"/>
      <c r="O75" s="41"/>
      <c r="P75" s="41"/>
      <c r="Q75" s="41"/>
      <c r="R75" s="19"/>
    </row>
    <row r="76" spans="2:20" x14ac:dyDescent="0.25">
      <c r="B76" s="19">
        <f t="shared" si="6"/>
        <v>72</v>
      </c>
      <c r="C76" s="14" t="s">
        <v>283</v>
      </c>
      <c r="D76" s="14" t="s">
        <v>284</v>
      </c>
      <c r="E76" s="17"/>
      <c r="F76" s="17"/>
      <c r="G76" s="14">
        <v>75</v>
      </c>
      <c r="H76" s="25">
        <v>33.9</v>
      </c>
      <c r="I76" s="14">
        <f t="shared" si="7"/>
        <v>5865.0999999999995</v>
      </c>
      <c r="J76" s="25"/>
      <c r="K76" s="27"/>
      <c r="L76" s="18" t="str">
        <f t="shared" si="4"/>
        <v>J433-J434</v>
      </c>
      <c r="N76" s="17"/>
      <c r="O76" s="41"/>
      <c r="P76" s="41"/>
      <c r="Q76" s="41"/>
      <c r="R76" s="19"/>
    </row>
    <row r="77" spans="2:20" x14ac:dyDescent="0.25">
      <c r="B77" s="19">
        <f t="shared" si="6"/>
        <v>73</v>
      </c>
      <c r="C77" s="14" t="s">
        <v>282</v>
      </c>
      <c r="D77" s="14" t="s">
        <v>281</v>
      </c>
      <c r="E77" s="17"/>
      <c r="F77" s="17"/>
      <c r="G77" s="14">
        <v>75</v>
      </c>
      <c r="H77" s="25">
        <v>18.100000000000001</v>
      </c>
      <c r="I77" s="14">
        <f t="shared" si="7"/>
        <v>5883.2</v>
      </c>
      <c r="J77" s="25"/>
      <c r="K77" s="27"/>
      <c r="L77" s="18" t="str">
        <f t="shared" si="4"/>
        <v>J632-J618</v>
      </c>
      <c r="N77" s="17"/>
      <c r="O77" s="41"/>
      <c r="P77" s="41"/>
      <c r="Q77" s="41"/>
      <c r="R77" s="19"/>
    </row>
    <row r="78" spans="2:20" x14ac:dyDescent="0.25">
      <c r="B78" s="19">
        <f t="shared" si="6"/>
        <v>74</v>
      </c>
      <c r="C78" s="19" t="s">
        <v>285</v>
      </c>
      <c r="D78" s="19" t="s">
        <v>286</v>
      </c>
      <c r="E78" s="17"/>
      <c r="F78" s="17"/>
      <c r="G78" s="14">
        <v>90</v>
      </c>
      <c r="H78" s="25">
        <v>36.4</v>
      </c>
      <c r="I78" s="14">
        <f>+I73+H78</f>
        <v>5693.4</v>
      </c>
      <c r="J78" s="42"/>
      <c r="K78" s="43"/>
      <c r="L78" s="18" t="str">
        <f t="shared" si="4"/>
        <v>j718-j218</v>
      </c>
      <c r="N78" s="17"/>
      <c r="O78" s="41">
        <v>90</v>
      </c>
      <c r="P78" s="41" t="s">
        <v>280</v>
      </c>
      <c r="Q78" s="41" t="s">
        <v>287</v>
      </c>
      <c r="R78" s="19">
        <v>13.6</v>
      </c>
      <c r="T78" t="str">
        <f t="shared" si="5"/>
        <v>J526-J538</v>
      </c>
    </row>
    <row r="79" spans="2:20" x14ac:dyDescent="0.25">
      <c r="B79" s="19">
        <f t="shared" si="6"/>
        <v>75</v>
      </c>
      <c r="C79" s="19" t="s">
        <v>286</v>
      </c>
      <c r="D79" s="19" t="s">
        <v>156</v>
      </c>
      <c r="E79" s="17"/>
      <c r="F79" s="17"/>
      <c r="G79" s="14">
        <v>90</v>
      </c>
      <c r="H79" s="25">
        <v>46.3</v>
      </c>
      <c r="I79" s="14">
        <f t="shared" ref="I79:I135" si="8">+I78+H79</f>
        <v>5739.7</v>
      </c>
      <c r="J79" s="42"/>
      <c r="K79" s="43"/>
      <c r="L79" s="18" t="str">
        <f t="shared" si="4"/>
        <v>j218-J219</v>
      </c>
      <c r="N79" s="17"/>
      <c r="O79" s="19">
        <v>90</v>
      </c>
      <c r="P79" s="19" t="s">
        <v>287</v>
      </c>
      <c r="Q79" s="19" t="s">
        <v>288</v>
      </c>
      <c r="R79" s="19">
        <v>72.900000000000006</v>
      </c>
      <c r="T79" t="str">
        <f t="shared" si="5"/>
        <v>J538-J546</v>
      </c>
    </row>
    <row r="80" spans="2:20" x14ac:dyDescent="0.25">
      <c r="B80" s="19">
        <f t="shared" si="6"/>
        <v>76</v>
      </c>
      <c r="C80" s="19" t="s">
        <v>247</v>
      </c>
      <c r="D80" s="19" t="s">
        <v>190</v>
      </c>
      <c r="E80" s="17"/>
      <c r="F80" s="17"/>
      <c r="G80" s="14">
        <v>90</v>
      </c>
      <c r="H80" s="25">
        <v>578.20000000000005</v>
      </c>
      <c r="I80" s="14">
        <f t="shared" si="8"/>
        <v>6317.9</v>
      </c>
      <c r="J80" s="42"/>
      <c r="K80" s="43"/>
      <c r="L80" s="18" t="str">
        <f t="shared" si="4"/>
        <v>j564-j614</v>
      </c>
      <c r="N80" s="17"/>
      <c r="O80" s="19">
        <v>90</v>
      </c>
      <c r="P80" s="19" t="s">
        <v>288</v>
      </c>
      <c r="Q80" s="19" t="s">
        <v>224</v>
      </c>
      <c r="R80" s="19">
        <v>89.8</v>
      </c>
      <c r="T80" t="str">
        <f t="shared" si="5"/>
        <v>J546-J614</v>
      </c>
    </row>
    <row r="81" spans="2:20" x14ac:dyDescent="0.25">
      <c r="B81" s="19">
        <f t="shared" si="6"/>
        <v>77</v>
      </c>
      <c r="C81" s="19" t="s">
        <v>289</v>
      </c>
      <c r="D81" s="19" t="s">
        <v>290</v>
      </c>
      <c r="E81" s="17"/>
      <c r="F81" s="17"/>
      <c r="G81" s="14">
        <v>90</v>
      </c>
      <c r="H81" s="25">
        <v>10.1</v>
      </c>
      <c r="I81" s="14">
        <f t="shared" si="8"/>
        <v>6328</v>
      </c>
      <c r="J81" s="42"/>
      <c r="K81" s="43"/>
      <c r="L81" s="18" t="str">
        <f t="shared" si="4"/>
        <v>j693-j603</v>
      </c>
      <c r="N81" s="17"/>
      <c r="O81" s="19">
        <v>63</v>
      </c>
      <c r="P81" s="19" t="s">
        <v>206</v>
      </c>
      <c r="Q81" s="19" t="s">
        <v>207</v>
      </c>
      <c r="R81" s="19">
        <v>22.3</v>
      </c>
      <c r="T81" t="str">
        <f t="shared" si="5"/>
        <v>J300-J652</v>
      </c>
    </row>
    <row r="82" spans="2:20" x14ac:dyDescent="0.25">
      <c r="B82" s="19">
        <f t="shared" si="6"/>
        <v>78</v>
      </c>
      <c r="C82" s="19" t="s">
        <v>290</v>
      </c>
      <c r="D82" s="19" t="s">
        <v>291</v>
      </c>
      <c r="E82" s="17"/>
      <c r="F82" s="17"/>
      <c r="G82" s="14">
        <v>90</v>
      </c>
      <c r="H82" s="25">
        <v>182.8</v>
      </c>
      <c r="I82" s="14">
        <f t="shared" si="8"/>
        <v>6510.8</v>
      </c>
      <c r="J82" s="42"/>
      <c r="K82" s="43"/>
      <c r="L82" s="18" t="str">
        <f t="shared" si="4"/>
        <v>j603-j313</v>
      </c>
    </row>
    <row r="83" spans="2:20" x14ac:dyDescent="0.25">
      <c r="B83" s="19">
        <f t="shared" si="6"/>
        <v>79</v>
      </c>
      <c r="C83" s="19" t="s">
        <v>292</v>
      </c>
      <c r="D83" s="19" t="s">
        <v>194</v>
      </c>
      <c r="E83" s="17"/>
      <c r="F83" s="17"/>
      <c r="G83" s="14">
        <v>90</v>
      </c>
      <c r="H83" s="25">
        <v>68.400000000000006</v>
      </c>
      <c r="I83" s="14">
        <f t="shared" si="8"/>
        <v>6579.2</v>
      </c>
      <c r="J83" s="42"/>
      <c r="K83" s="43"/>
      <c r="L83" s="18" t="str">
        <f t="shared" si="4"/>
        <v>j424-j194</v>
      </c>
    </row>
    <row r="84" spans="2:20" x14ac:dyDescent="0.25">
      <c r="B84" s="19">
        <f t="shared" si="6"/>
        <v>80</v>
      </c>
      <c r="C84" s="19" t="s">
        <v>293</v>
      </c>
      <c r="D84" s="19" t="s">
        <v>294</v>
      </c>
      <c r="E84" s="17"/>
      <c r="F84" s="17"/>
      <c r="G84" s="14">
        <v>90</v>
      </c>
      <c r="H84" s="25">
        <v>98.5</v>
      </c>
      <c r="I84" s="14">
        <f t="shared" si="8"/>
        <v>6677.7</v>
      </c>
      <c r="J84" s="42"/>
      <c r="K84" s="43"/>
      <c r="L84" s="18" t="str">
        <f t="shared" si="4"/>
        <v>j454-j496</v>
      </c>
    </row>
    <row r="85" spans="2:20" x14ac:dyDescent="0.25">
      <c r="B85" s="19">
        <f t="shared" si="6"/>
        <v>81</v>
      </c>
      <c r="C85" s="19" t="s">
        <v>295</v>
      </c>
      <c r="D85" s="19" t="s">
        <v>296</v>
      </c>
      <c r="E85" s="17"/>
      <c r="F85" s="17"/>
      <c r="G85" s="14">
        <v>90</v>
      </c>
      <c r="H85" s="25">
        <v>16.3</v>
      </c>
      <c r="I85" s="14">
        <f t="shared" si="8"/>
        <v>6694</v>
      </c>
      <c r="J85" s="42"/>
      <c r="K85" s="43"/>
      <c r="L85" s="18" t="str">
        <f t="shared" si="4"/>
        <v>j495-j557</v>
      </c>
    </row>
    <row r="86" spans="2:20" x14ac:dyDescent="0.25">
      <c r="B86" s="19">
        <f t="shared" si="6"/>
        <v>82</v>
      </c>
      <c r="C86" s="14" t="s">
        <v>296</v>
      </c>
      <c r="D86" s="14" t="s">
        <v>297</v>
      </c>
      <c r="E86" s="17"/>
      <c r="F86" s="17"/>
      <c r="G86" s="14">
        <v>90</v>
      </c>
      <c r="H86" s="25">
        <v>38.4</v>
      </c>
      <c r="I86" s="14">
        <f t="shared" si="8"/>
        <v>6732.4</v>
      </c>
      <c r="J86" s="42"/>
      <c r="K86" s="43"/>
      <c r="L86" s="18" t="str">
        <f t="shared" si="4"/>
        <v>j557-j508</v>
      </c>
      <c r="O86" s="18"/>
      <c r="P86" s="18" t="str">
        <f t="shared" ref="P86:P87" si="9">+G86&amp;"-"&amp;H86</f>
        <v>90-38.4</v>
      </c>
    </row>
    <row r="87" spans="2:20" x14ac:dyDescent="0.25">
      <c r="B87" s="19">
        <f t="shared" si="6"/>
        <v>83</v>
      </c>
      <c r="C87" s="14" t="s">
        <v>297</v>
      </c>
      <c r="D87" s="14" t="s">
        <v>298</v>
      </c>
      <c r="E87" s="17"/>
      <c r="F87" s="17"/>
      <c r="G87" s="14">
        <v>90</v>
      </c>
      <c r="H87" s="25">
        <v>57.3</v>
      </c>
      <c r="I87" s="14">
        <f t="shared" si="8"/>
        <v>6789.7</v>
      </c>
      <c r="J87" s="42"/>
      <c r="K87" s="43"/>
      <c r="L87" s="18" t="str">
        <f t="shared" si="4"/>
        <v>j508-j325</v>
      </c>
      <c r="O87" s="18"/>
      <c r="P87" s="18" t="str">
        <f t="shared" si="9"/>
        <v>90-57.3</v>
      </c>
    </row>
    <row r="88" spans="2:20" x14ac:dyDescent="0.25">
      <c r="B88" s="19">
        <f t="shared" si="6"/>
        <v>84</v>
      </c>
      <c r="C88" s="14" t="s">
        <v>261</v>
      </c>
      <c r="D88" s="14" t="s">
        <v>299</v>
      </c>
      <c r="E88" s="17"/>
      <c r="F88" s="17"/>
      <c r="G88" s="14">
        <v>90</v>
      </c>
      <c r="H88" s="25">
        <v>70.099999999999994</v>
      </c>
      <c r="I88" s="14">
        <f t="shared" si="8"/>
        <v>6859.8</v>
      </c>
      <c r="J88" s="42"/>
      <c r="K88" s="43"/>
      <c r="L88" s="18" t="str">
        <f t="shared" si="4"/>
        <v>j650-j453</v>
      </c>
    </row>
    <row r="89" spans="2:20" x14ac:dyDescent="0.25">
      <c r="B89" s="19">
        <f t="shared" si="6"/>
        <v>85</v>
      </c>
      <c r="C89" s="14" t="s">
        <v>300</v>
      </c>
      <c r="D89" s="14" t="s">
        <v>254</v>
      </c>
      <c r="E89" s="17"/>
      <c r="F89" s="17"/>
      <c r="G89" s="14">
        <v>90</v>
      </c>
      <c r="H89" s="25">
        <v>65.400000000000006</v>
      </c>
      <c r="I89" s="14">
        <f t="shared" si="8"/>
        <v>6925.2</v>
      </c>
      <c r="J89" s="42"/>
      <c r="K89" s="43"/>
      <c r="L89" s="18" t="str">
        <f t="shared" si="4"/>
        <v>j672-j529</v>
      </c>
    </row>
    <row r="90" spans="2:20" x14ac:dyDescent="0.25">
      <c r="B90" s="19">
        <f t="shared" si="6"/>
        <v>86</v>
      </c>
      <c r="C90" s="14" t="s">
        <v>299</v>
      </c>
      <c r="D90" s="14" t="s">
        <v>254</v>
      </c>
      <c r="E90" s="17"/>
      <c r="F90" s="17"/>
      <c r="G90" s="14">
        <v>90</v>
      </c>
      <c r="H90" s="25">
        <v>6</v>
      </c>
      <c r="I90" s="14">
        <f t="shared" si="8"/>
        <v>6931.2</v>
      </c>
      <c r="J90" s="42"/>
      <c r="K90" s="43"/>
      <c r="L90" s="18" t="str">
        <f t="shared" si="4"/>
        <v>j453-j529</v>
      </c>
      <c r="P90" t="s">
        <v>129</v>
      </c>
    </row>
    <row r="91" spans="2:20" x14ac:dyDescent="0.25">
      <c r="B91" s="19">
        <f t="shared" si="6"/>
        <v>87</v>
      </c>
      <c r="C91" s="14" t="s">
        <v>261</v>
      </c>
      <c r="D91" s="14" t="s">
        <v>301</v>
      </c>
      <c r="E91" s="17"/>
      <c r="F91" s="17"/>
      <c r="G91" s="14">
        <v>90</v>
      </c>
      <c r="H91" s="25">
        <v>8.3000000000000007</v>
      </c>
      <c r="I91" s="14">
        <f t="shared" si="8"/>
        <v>6939.5</v>
      </c>
      <c r="J91" s="42"/>
      <c r="K91" s="43"/>
      <c r="L91" s="18" t="str">
        <f t="shared" si="4"/>
        <v>j650-j633</v>
      </c>
    </row>
    <row r="92" spans="2:20" x14ac:dyDescent="0.25">
      <c r="B92" s="19">
        <f t="shared" si="6"/>
        <v>88</v>
      </c>
      <c r="C92" s="14" t="s">
        <v>301</v>
      </c>
      <c r="D92" s="14" t="s">
        <v>302</v>
      </c>
      <c r="E92" s="17"/>
      <c r="F92" s="17"/>
      <c r="G92" s="14">
        <v>90</v>
      </c>
      <c r="H92" s="25">
        <v>126.2</v>
      </c>
      <c r="I92" s="14">
        <f t="shared" si="8"/>
        <v>7065.7</v>
      </c>
      <c r="J92" s="42"/>
      <c r="K92" s="43"/>
      <c r="L92" s="18" t="str">
        <f t="shared" si="4"/>
        <v>j633-j711</v>
      </c>
    </row>
    <row r="93" spans="2:20" x14ac:dyDescent="0.25">
      <c r="B93" s="19">
        <f t="shared" si="6"/>
        <v>89</v>
      </c>
      <c r="C93" s="14" t="s">
        <v>302</v>
      </c>
      <c r="D93" s="14" t="s">
        <v>303</v>
      </c>
      <c r="E93" s="14" t="s">
        <v>192</v>
      </c>
      <c r="F93" s="14">
        <v>0.39</v>
      </c>
      <c r="G93" s="14">
        <v>90</v>
      </c>
      <c r="H93" s="25">
        <v>3.5</v>
      </c>
      <c r="I93" s="14">
        <f t="shared" si="8"/>
        <v>7069.2</v>
      </c>
      <c r="J93" s="42"/>
      <c r="K93" s="43"/>
      <c r="L93" s="18" t="str">
        <f t="shared" si="4"/>
        <v>j711-j457</v>
      </c>
    </row>
    <row r="94" spans="2:20" x14ac:dyDescent="0.25">
      <c r="B94" s="19">
        <f t="shared" si="6"/>
        <v>90</v>
      </c>
      <c r="C94" s="14" t="s">
        <v>302</v>
      </c>
      <c r="D94" s="14" t="s">
        <v>303</v>
      </c>
      <c r="E94" s="14"/>
      <c r="F94" s="14"/>
      <c r="G94" s="14">
        <v>90</v>
      </c>
      <c r="H94" s="25">
        <f>78.1-H93</f>
        <v>74.599999999999994</v>
      </c>
      <c r="I94" s="14">
        <f t="shared" si="8"/>
        <v>7143.8</v>
      </c>
      <c r="J94" s="42"/>
      <c r="K94" s="43"/>
      <c r="L94" s="18" t="str">
        <f t="shared" si="4"/>
        <v>j711-j457</v>
      </c>
    </row>
    <row r="95" spans="2:20" x14ac:dyDescent="0.25">
      <c r="B95" s="19">
        <f t="shared" si="6"/>
        <v>91</v>
      </c>
      <c r="C95" s="14" t="s">
        <v>302</v>
      </c>
      <c r="D95" s="14" t="s">
        <v>304</v>
      </c>
      <c r="E95" s="14"/>
      <c r="F95" s="14"/>
      <c r="G95" s="14">
        <v>90</v>
      </c>
      <c r="H95" s="25">
        <f>26.2-H96</f>
        <v>22.7</v>
      </c>
      <c r="I95" s="14">
        <f t="shared" si="8"/>
        <v>7166.5</v>
      </c>
      <c r="J95" s="42"/>
      <c r="K95" s="43"/>
      <c r="L95" s="18" t="str">
        <f t="shared" si="4"/>
        <v>j711-j719</v>
      </c>
    </row>
    <row r="96" spans="2:20" x14ac:dyDescent="0.25">
      <c r="B96" s="19">
        <f t="shared" si="6"/>
        <v>92</v>
      </c>
      <c r="C96" s="14" t="s">
        <v>302</v>
      </c>
      <c r="D96" s="14" t="s">
        <v>304</v>
      </c>
      <c r="E96" s="14" t="s">
        <v>192</v>
      </c>
      <c r="F96" s="14">
        <v>0.39</v>
      </c>
      <c r="G96" s="14">
        <v>90</v>
      </c>
      <c r="H96" s="25">
        <v>3.5</v>
      </c>
      <c r="I96" s="14">
        <f t="shared" si="8"/>
        <v>7170</v>
      </c>
      <c r="J96" s="42"/>
      <c r="K96" s="43"/>
      <c r="L96" s="18" t="str">
        <f t="shared" si="4"/>
        <v>j711-j719</v>
      </c>
    </row>
    <row r="97" spans="2:13" x14ac:dyDescent="0.25">
      <c r="B97" s="19">
        <f t="shared" si="6"/>
        <v>93</v>
      </c>
      <c r="C97" s="14" t="s">
        <v>304</v>
      </c>
      <c r="D97" s="14" t="s">
        <v>305</v>
      </c>
      <c r="E97" s="17"/>
      <c r="F97" s="17"/>
      <c r="G97" s="14">
        <v>90</v>
      </c>
      <c r="H97" s="25">
        <v>59.1</v>
      </c>
      <c r="I97" s="14">
        <f t="shared" si="8"/>
        <v>7229.1</v>
      </c>
      <c r="J97" s="42"/>
      <c r="K97" s="43"/>
      <c r="L97" s="18" t="str">
        <f t="shared" si="4"/>
        <v>j719-j652</v>
      </c>
    </row>
    <row r="98" spans="2:13" x14ac:dyDescent="0.25">
      <c r="B98" s="19">
        <f t="shared" si="6"/>
        <v>94</v>
      </c>
      <c r="C98" s="14" t="s">
        <v>305</v>
      </c>
      <c r="D98" s="14" t="s">
        <v>306</v>
      </c>
      <c r="E98" s="17"/>
      <c r="F98" s="17"/>
      <c r="G98" s="14">
        <v>90</v>
      </c>
      <c r="H98" s="25">
        <v>29.2</v>
      </c>
      <c r="I98" s="14">
        <f t="shared" si="8"/>
        <v>7258.3</v>
      </c>
      <c r="J98" s="42"/>
      <c r="K98" s="43"/>
      <c r="L98" s="18" t="str">
        <f t="shared" si="4"/>
        <v>j652-j612</v>
      </c>
    </row>
    <row r="99" spans="2:13" x14ac:dyDescent="0.25">
      <c r="B99" s="19">
        <f t="shared" si="6"/>
        <v>95</v>
      </c>
      <c r="C99" s="14" t="s">
        <v>306</v>
      </c>
      <c r="D99" s="14" t="s">
        <v>307</v>
      </c>
      <c r="E99" s="17"/>
      <c r="F99" s="17"/>
      <c r="G99" s="14">
        <v>90</v>
      </c>
      <c r="H99" s="25">
        <v>16.8</v>
      </c>
      <c r="I99" s="14">
        <f t="shared" si="8"/>
        <v>7275.1</v>
      </c>
      <c r="J99" s="42"/>
      <c r="K99" s="43"/>
      <c r="L99" s="18" t="str">
        <f t="shared" si="4"/>
        <v>j612-j526</v>
      </c>
    </row>
    <row r="100" spans="2:13" x14ac:dyDescent="0.25">
      <c r="B100" s="19">
        <f t="shared" si="6"/>
        <v>96</v>
      </c>
      <c r="C100" s="14" t="s">
        <v>307</v>
      </c>
      <c r="D100" s="14" t="s">
        <v>308</v>
      </c>
      <c r="E100" s="17"/>
      <c r="F100" s="17"/>
      <c r="G100" s="14">
        <v>90</v>
      </c>
      <c r="H100" s="25">
        <v>13.6</v>
      </c>
      <c r="I100" s="14">
        <f t="shared" si="8"/>
        <v>7288.7000000000007</v>
      </c>
      <c r="J100" s="42"/>
      <c r="K100" s="43"/>
      <c r="L100" s="18" t="str">
        <f t="shared" si="4"/>
        <v>j526-j538</v>
      </c>
    </row>
    <row r="101" spans="2:13" x14ac:dyDescent="0.25">
      <c r="B101" s="19">
        <f t="shared" si="6"/>
        <v>97</v>
      </c>
      <c r="C101" s="14" t="s">
        <v>308</v>
      </c>
      <c r="D101" s="14" t="s">
        <v>309</v>
      </c>
      <c r="E101" s="17"/>
      <c r="F101" s="17"/>
      <c r="G101" s="14">
        <v>90</v>
      </c>
      <c r="H101" s="25">
        <v>72.900000000000006</v>
      </c>
      <c r="I101" s="14">
        <f t="shared" si="8"/>
        <v>7361.6</v>
      </c>
      <c r="J101" s="42"/>
      <c r="K101" s="43"/>
      <c r="L101" s="18" t="str">
        <f t="shared" si="4"/>
        <v>j538-j546</v>
      </c>
    </row>
    <row r="102" spans="2:13" x14ac:dyDescent="0.25">
      <c r="B102" s="19">
        <f t="shared" si="6"/>
        <v>98</v>
      </c>
      <c r="C102" s="14" t="s">
        <v>309</v>
      </c>
      <c r="D102" s="14" t="s">
        <v>190</v>
      </c>
      <c r="E102" s="17"/>
      <c r="F102" s="17"/>
      <c r="G102" s="14">
        <v>90</v>
      </c>
      <c r="H102" s="25">
        <v>89.8</v>
      </c>
      <c r="I102" s="14">
        <f t="shared" si="8"/>
        <v>7451.4000000000005</v>
      </c>
      <c r="J102" s="42"/>
      <c r="K102" s="43"/>
      <c r="L102" s="18" t="str">
        <f t="shared" si="4"/>
        <v>j546-j614</v>
      </c>
    </row>
    <row r="103" spans="2:13" x14ac:dyDescent="0.25">
      <c r="B103" s="19">
        <f t="shared" si="6"/>
        <v>99</v>
      </c>
      <c r="C103" s="14" t="s">
        <v>310</v>
      </c>
      <c r="D103" s="14" t="s">
        <v>311</v>
      </c>
      <c r="E103" s="17"/>
      <c r="F103" s="17"/>
      <c r="G103" s="14">
        <v>90</v>
      </c>
      <c r="H103" s="25">
        <v>65.099999999999994</v>
      </c>
      <c r="I103" s="14">
        <f t="shared" si="8"/>
        <v>7516.5000000000009</v>
      </c>
      <c r="J103" s="42"/>
      <c r="K103" s="43"/>
      <c r="L103" s="18" t="str">
        <f t="shared" si="4"/>
        <v>j400-j159</v>
      </c>
    </row>
    <row r="104" spans="2:13" x14ac:dyDescent="0.25">
      <c r="B104" s="19">
        <f t="shared" si="6"/>
        <v>100</v>
      </c>
      <c r="C104" s="14" t="s">
        <v>312</v>
      </c>
      <c r="D104" s="14" t="s">
        <v>313</v>
      </c>
      <c r="E104" s="17"/>
      <c r="F104" s="17"/>
      <c r="G104" s="14">
        <v>90</v>
      </c>
      <c r="H104" s="25">
        <v>74.3</v>
      </c>
      <c r="I104" s="14">
        <f t="shared" si="8"/>
        <v>7590.8000000000011</v>
      </c>
      <c r="J104" s="42"/>
      <c r="K104" s="43"/>
      <c r="L104" s="18" t="str">
        <f t="shared" si="4"/>
        <v>j662-j509</v>
      </c>
    </row>
    <row r="105" spans="2:13" x14ac:dyDescent="0.25">
      <c r="B105" s="19">
        <f t="shared" si="6"/>
        <v>101</v>
      </c>
      <c r="C105" s="14" t="s">
        <v>265</v>
      </c>
      <c r="D105" s="14" t="s">
        <v>314</v>
      </c>
      <c r="E105" s="17"/>
      <c r="F105" s="17"/>
      <c r="G105" s="14">
        <v>90</v>
      </c>
      <c r="H105" s="25">
        <v>97.5</v>
      </c>
      <c r="I105" s="14">
        <f t="shared" si="8"/>
        <v>7688.3000000000011</v>
      </c>
      <c r="J105" s="42"/>
      <c r="K105" s="43"/>
      <c r="L105" s="18" t="str">
        <f t="shared" si="4"/>
        <v>j696-j649</v>
      </c>
    </row>
    <row r="106" spans="2:13" x14ac:dyDescent="0.25">
      <c r="B106" s="19">
        <f t="shared" si="6"/>
        <v>102</v>
      </c>
      <c r="C106" s="14" t="s">
        <v>315</v>
      </c>
      <c r="D106" s="14" t="s">
        <v>274</v>
      </c>
      <c r="E106" s="17"/>
      <c r="F106" s="17"/>
      <c r="G106" s="14">
        <v>90</v>
      </c>
      <c r="H106" s="25">
        <v>69.099999999999994</v>
      </c>
      <c r="I106" s="14">
        <f t="shared" si="8"/>
        <v>7757.4000000000015</v>
      </c>
      <c r="J106" s="42"/>
      <c r="K106" s="43"/>
      <c r="L106" s="18" t="str">
        <f t="shared" si="4"/>
        <v>j361-j397</v>
      </c>
    </row>
    <row r="107" spans="2:13" x14ac:dyDescent="0.25">
      <c r="B107" s="19">
        <f t="shared" si="6"/>
        <v>103</v>
      </c>
      <c r="C107" s="14" t="s">
        <v>316</v>
      </c>
      <c r="D107" s="14" t="s">
        <v>317</v>
      </c>
      <c r="E107" s="17"/>
      <c r="F107" s="17"/>
      <c r="G107" s="14">
        <v>90</v>
      </c>
      <c r="H107" s="25">
        <v>46.6</v>
      </c>
      <c r="I107" s="14">
        <f t="shared" si="8"/>
        <v>7804.0000000000018</v>
      </c>
      <c r="J107" s="42"/>
      <c r="K107" s="43"/>
      <c r="L107" s="18" t="str">
        <f t="shared" si="4"/>
        <v>j462-j394</v>
      </c>
    </row>
    <row r="108" spans="2:13" x14ac:dyDescent="0.25">
      <c r="B108" s="19">
        <f t="shared" si="6"/>
        <v>104</v>
      </c>
      <c r="C108" s="14" t="s">
        <v>291</v>
      </c>
      <c r="D108" s="14" t="s">
        <v>318</v>
      </c>
      <c r="E108" s="17"/>
      <c r="F108" s="17"/>
      <c r="G108" s="14">
        <v>90</v>
      </c>
      <c r="H108" s="25">
        <v>18.2</v>
      </c>
      <c r="I108" s="14">
        <f t="shared" si="8"/>
        <v>7822.2000000000016</v>
      </c>
      <c r="J108" s="42"/>
      <c r="K108" s="43"/>
      <c r="L108" s="18" t="str">
        <f t="shared" si="4"/>
        <v>j313-j341</v>
      </c>
    </row>
    <row r="109" spans="2:13" x14ac:dyDescent="0.25">
      <c r="B109" s="19">
        <f t="shared" si="6"/>
        <v>105</v>
      </c>
      <c r="C109" s="14" t="s">
        <v>297</v>
      </c>
      <c r="D109" s="14" t="s">
        <v>298</v>
      </c>
      <c r="E109" s="19" t="s">
        <v>179</v>
      </c>
      <c r="F109" s="14">
        <v>0.39</v>
      </c>
      <c r="G109" s="14">
        <v>90</v>
      </c>
      <c r="H109" s="25">
        <v>58.1</v>
      </c>
      <c r="I109" s="14">
        <f t="shared" si="8"/>
        <v>7880.300000000002</v>
      </c>
      <c r="J109" s="42"/>
      <c r="K109" s="43"/>
      <c r="L109" s="18" t="str">
        <f t="shared" si="4"/>
        <v>j508-j325</v>
      </c>
      <c r="M109" t="s">
        <v>179</v>
      </c>
    </row>
    <row r="110" spans="2:13" x14ac:dyDescent="0.25">
      <c r="B110" s="19">
        <f t="shared" si="6"/>
        <v>106</v>
      </c>
      <c r="C110" s="14" t="s">
        <v>230</v>
      </c>
      <c r="D110" s="14" t="s">
        <v>319</v>
      </c>
      <c r="E110" s="14"/>
      <c r="F110" s="14"/>
      <c r="G110" s="14">
        <v>110</v>
      </c>
      <c r="H110" s="25">
        <v>1046.0999999999999</v>
      </c>
      <c r="I110" s="14">
        <f t="shared" si="8"/>
        <v>8926.4000000000015</v>
      </c>
      <c r="J110" s="42"/>
      <c r="K110" s="43"/>
      <c r="L110" s="18" t="str">
        <f t="shared" si="4"/>
        <v>j243-j567</v>
      </c>
    </row>
    <row r="111" spans="2:13" x14ac:dyDescent="0.25">
      <c r="B111" s="19">
        <f t="shared" si="6"/>
        <v>107</v>
      </c>
      <c r="C111" s="14" t="s">
        <v>319</v>
      </c>
      <c r="D111" s="14" t="s">
        <v>320</v>
      </c>
      <c r="E111" s="14"/>
      <c r="F111" s="14"/>
      <c r="G111" s="14">
        <v>110</v>
      </c>
      <c r="H111" s="25">
        <v>113.5</v>
      </c>
      <c r="I111" s="14">
        <f t="shared" si="8"/>
        <v>9039.9000000000015</v>
      </c>
      <c r="J111" s="42"/>
      <c r="K111" s="43"/>
      <c r="L111" s="18" t="str">
        <f t="shared" si="4"/>
        <v>j567-j544</v>
      </c>
    </row>
    <row r="112" spans="2:13" x14ac:dyDescent="0.25">
      <c r="B112" s="19">
        <f t="shared" si="6"/>
        <v>108</v>
      </c>
      <c r="C112" s="14" t="s">
        <v>320</v>
      </c>
      <c r="D112" s="14" t="s">
        <v>321</v>
      </c>
      <c r="E112" s="14"/>
      <c r="F112" s="14"/>
      <c r="G112" s="14">
        <v>110</v>
      </c>
      <c r="H112" s="25">
        <v>43.8</v>
      </c>
      <c r="I112" s="14">
        <f t="shared" si="8"/>
        <v>9083.7000000000007</v>
      </c>
      <c r="J112" s="42"/>
      <c r="K112" s="43"/>
      <c r="L112" s="18" t="str">
        <f t="shared" si="4"/>
        <v>j544-j484</v>
      </c>
    </row>
    <row r="113" spans="2:12" x14ac:dyDescent="0.25">
      <c r="B113" s="19">
        <f t="shared" si="6"/>
        <v>109</v>
      </c>
      <c r="C113" s="14" t="s">
        <v>321</v>
      </c>
      <c r="D113" s="14" t="s">
        <v>239</v>
      </c>
      <c r="E113" s="14"/>
      <c r="F113" s="14"/>
      <c r="G113" s="14">
        <v>110</v>
      </c>
      <c r="H113" s="25">
        <v>14.1</v>
      </c>
      <c r="I113" s="14">
        <f t="shared" si="8"/>
        <v>9097.8000000000011</v>
      </c>
      <c r="J113" s="42"/>
      <c r="K113" s="43"/>
      <c r="L113" s="18" t="str">
        <f t="shared" si="4"/>
        <v>j484-j489</v>
      </c>
    </row>
    <row r="114" spans="2:12" x14ac:dyDescent="0.25">
      <c r="B114" s="19">
        <f t="shared" si="6"/>
        <v>110</v>
      </c>
      <c r="C114" s="14" t="s">
        <v>322</v>
      </c>
      <c r="D114" s="14" t="s">
        <v>323</v>
      </c>
      <c r="E114" s="17"/>
      <c r="F114" s="17"/>
      <c r="G114" s="14">
        <v>110</v>
      </c>
      <c r="H114" s="25">
        <v>79.2</v>
      </c>
      <c r="I114" s="14">
        <f t="shared" si="8"/>
        <v>9177.0000000000018</v>
      </c>
      <c r="J114" s="42"/>
      <c r="K114" s="43"/>
      <c r="L114" s="18" t="str">
        <f t="shared" si="4"/>
        <v>j589-j638</v>
      </c>
    </row>
    <row r="115" spans="2:12" x14ac:dyDescent="0.25">
      <c r="B115" s="19">
        <f t="shared" si="6"/>
        <v>111</v>
      </c>
      <c r="C115" s="14" t="s">
        <v>323</v>
      </c>
      <c r="D115" s="14" t="s">
        <v>239</v>
      </c>
      <c r="E115" s="17"/>
      <c r="F115" s="17"/>
      <c r="G115" s="14">
        <v>110</v>
      </c>
      <c r="H115" s="25">
        <v>50.3</v>
      </c>
      <c r="I115" s="14">
        <f t="shared" si="8"/>
        <v>9227.3000000000011</v>
      </c>
      <c r="J115" s="42"/>
      <c r="K115" s="43"/>
      <c r="L115" s="18" t="str">
        <f t="shared" si="4"/>
        <v>j638-j489</v>
      </c>
    </row>
    <row r="116" spans="2:12" x14ac:dyDescent="0.25">
      <c r="B116" s="19">
        <f t="shared" si="6"/>
        <v>112</v>
      </c>
      <c r="C116" s="14" t="s">
        <v>191</v>
      </c>
      <c r="D116" s="14" t="s">
        <v>324</v>
      </c>
      <c r="E116" s="17"/>
      <c r="F116" s="17"/>
      <c r="G116" s="14">
        <v>110</v>
      </c>
      <c r="H116" s="25">
        <v>72.5</v>
      </c>
      <c r="I116" s="14">
        <f t="shared" si="8"/>
        <v>9299.8000000000011</v>
      </c>
      <c r="J116" s="42"/>
      <c r="K116" s="43"/>
      <c r="L116" s="18" t="str">
        <f t="shared" si="4"/>
        <v>j418-j372</v>
      </c>
    </row>
    <row r="117" spans="2:12" x14ac:dyDescent="0.25">
      <c r="B117" s="19">
        <f t="shared" si="6"/>
        <v>113</v>
      </c>
      <c r="C117" s="14" t="s">
        <v>324</v>
      </c>
      <c r="D117" s="14" t="s">
        <v>253</v>
      </c>
      <c r="E117" s="17"/>
      <c r="F117" s="17"/>
      <c r="G117" s="14">
        <v>110</v>
      </c>
      <c r="H117" s="25">
        <v>11.1</v>
      </c>
      <c r="I117" s="14">
        <f t="shared" si="8"/>
        <v>9310.9000000000015</v>
      </c>
      <c r="J117" s="42"/>
      <c r="K117" s="43"/>
      <c r="L117" s="18" t="str">
        <f t="shared" si="4"/>
        <v>j372-j311</v>
      </c>
    </row>
    <row r="118" spans="2:12" x14ac:dyDescent="0.25">
      <c r="B118" s="19">
        <f t="shared" si="6"/>
        <v>114</v>
      </c>
      <c r="C118" s="14" t="s">
        <v>325</v>
      </c>
      <c r="D118" s="14" t="s">
        <v>322</v>
      </c>
      <c r="E118" s="17"/>
      <c r="F118" s="17"/>
      <c r="G118" s="14">
        <v>110</v>
      </c>
      <c r="H118" s="25">
        <v>272.60000000000002</v>
      </c>
      <c r="I118" s="14">
        <f t="shared" si="8"/>
        <v>9583.5000000000018</v>
      </c>
      <c r="J118" s="42"/>
      <c r="K118" s="43"/>
      <c r="L118" s="18" t="str">
        <f t="shared" si="4"/>
        <v>j287-j589</v>
      </c>
    </row>
    <row r="119" spans="2:12" x14ac:dyDescent="0.25">
      <c r="B119" s="19">
        <f t="shared" si="6"/>
        <v>115</v>
      </c>
      <c r="C119" s="14" t="s">
        <v>194</v>
      </c>
      <c r="D119" s="14" t="s">
        <v>258</v>
      </c>
      <c r="E119" s="17"/>
      <c r="F119" s="17"/>
      <c r="G119" s="14">
        <v>110</v>
      </c>
      <c r="H119" s="25">
        <v>98.2</v>
      </c>
      <c r="I119" s="14">
        <f t="shared" si="8"/>
        <v>9681.7000000000025</v>
      </c>
      <c r="J119" s="42"/>
      <c r="K119" s="43"/>
      <c r="L119" s="18" t="str">
        <f t="shared" si="4"/>
        <v>j194-j395</v>
      </c>
    </row>
    <row r="120" spans="2:12" x14ac:dyDescent="0.25">
      <c r="B120" s="19">
        <f t="shared" si="6"/>
        <v>116</v>
      </c>
      <c r="C120" s="14" t="s">
        <v>258</v>
      </c>
      <c r="D120" s="14" t="s">
        <v>303</v>
      </c>
      <c r="E120" s="17"/>
      <c r="F120" s="17"/>
      <c r="G120" s="14">
        <v>110</v>
      </c>
      <c r="H120" s="25">
        <v>14.1</v>
      </c>
      <c r="I120" s="14">
        <f t="shared" si="8"/>
        <v>9695.8000000000029</v>
      </c>
      <c r="J120" s="42"/>
      <c r="K120" s="43"/>
      <c r="L120" s="18" t="str">
        <f t="shared" si="4"/>
        <v>j395-j457</v>
      </c>
    </row>
    <row r="121" spans="2:12" x14ac:dyDescent="0.25">
      <c r="B121" s="19">
        <f t="shared" si="6"/>
        <v>117</v>
      </c>
      <c r="C121" s="14" t="s">
        <v>319</v>
      </c>
      <c r="D121" s="14" t="s">
        <v>326</v>
      </c>
      <c r="E121" s="17"/>
      <c r="F121" s="17"/>
      <c r="G121" s="14">
        <v>110</v>
      </c>
      <c r="H121" s="25">
        <v>168.1</v>
      </c>
      <c r="I121" s="14">
        <f t="shared" si="8"/>
        <v>9863.9000000000033</v>
      </c>
      <c r="J121" s="42"/>
      <c r="K121" s="43"/>
      <c r="L121" s="18" t="str">
        <f t="shared" si="4"/>
        <v>j567-j707</v>
      </c>
    </row>
    <row r="122" spans="2:12" x14ac:dyDescent="0.25">
      <c r="B122" s="19">
        <f t="shared" si="6"/>
        <v>118</v>
      </c>
      <c r="C122" s="14" t="s">
        <v>326</v>
      </c>
      <c r="D122" s="14" t="s">
        <v>310</v>
      </c>
      <c r="E122" s="17"/>
      <c r="F122" s="17"/>
      <c r="G122" s="14">
        <v>110</v>
      </c>
      <c r="H122" s="25">
        <v>38.200000000000003</v>
      </c>
      <c r="I122" s="14">
        <f t="shared" si="8"/>
        <v>9902.100000000004</v>
      </c>
      <c r="J122" s="42"/>
      <c r="K122" s="43"/>
      <c r="L122" s="18" t="str">
        <f t="shared" si="4"/>
        <v>j707-j400</v>
      </c>
    </row>
    <row r="123" spans="2:12" x14ac:dyDescent="0.25">
      <c r="B123" s="19">
        <f t="shared" si="6"/>
        <v>119</v>
      </c>
      <c r="C123" s="14" t="s">
        <v>310</v>
      </c>
      <c r="D123" s="14" t="s">
        <v>327</v>
      </c>
      <c r="E123" s="17"/>
      <c r="F123" s="17"/>
      <c r="G123" s="14">
        <v>110</v>
      </c>
      <c r="H123" s="25">
        <v>26.4</v>
      </c>
      <c r="I123" s="14">
        <f t="shared" si="8"/>
        <v>9928.5000000000036</v>
      </c>
      <c r="J123" s="42"/>
      <c r="K123" s="43"/>
      <c r="L123" s="18" t="str">
        <f t="shared" si="4"/>
        <v>j400-j620</v>
      </c>
    </row>
    <row r="124" spans="2:12" x14ac:dyDescent="0.25">
      <c r="B124" s="19">
        <f t="shared" si="6"/>
        <v>120</v>
      </c>
      <c r="C124" s="14" t="s">
        <v>312</v>
      </c>
      <c r="D124" s="14" t="s">
        <v>328</v>
      </c>
      <c r="E124" s="17"/>
      <c r="F124" s="17"/>
      <c r="G124" s="14">
        <v>110</v>
      </c>
      <c r="H124" s="25">
        <v>587.1</v>
      </c>
      <c r="I124" s="14">
        <f t="shared" si="8"/>
        <v>10515.600000000004</v>
      </c>
      <c r="J124" s="42"/>
      <c r="K124" s="43"/>
      <c r="L124" s="18" t="str">
        <f t="shared" si="4"/>
        <v>j662-j688</v>
      </c>
    </row>
    <row r="125" spans="2:12" x14ac:dyDescent="0.25">
      <c r="B125" s="19">
        <f t="shared" si="6"/>
        <v>121</v>
      </c>
      <c r="C125" s="14" t="s">
        <v>328</v>
      </c>
      <c r="D125" s="14" t="s">
        <v>329</v>
      </c>
      <c r="E125" s="17"/>
      <c r="F125" s="17"/>
      <c r="G125" s="14">
        <v>110</v>
      </c>
      <c r="H125" s="25">
        <v>97.3</v>
      </c>
      <c r="I125" s="14">
        <f t="shared" si="8"/>
        <v>10612.900000000003</v>
      </c>
      <c r="J125" s="42"/>
      <c r="K125" s="43"/>
      <c r="L125" s="18" t="str">
        <f t="shared" si="4"/>
        <v>j688-j750</v>
      </c>
    </row>
    <row r="126" spans="2:12" x14ac:dyDescent="0.25">
      <c r="B126" s="19">
        <f t="shared" si="6"/>
        <v>122</v>
      </c>
      <c r="C126" s="14" t="s">
        <v>314</v>
      </c>
      <c r="D126" s="14" t="s">
        <v>330</v>
      </c>
      <c r="E126" s="17"/>
      <c r="F126" s="17"/>
      <c r="G126" s="14">
        <v>110</v>
      </c>
      <c r="H126" s="25">
        <v>20.399999999999999</v>
      </c>
      <c r="I126" s="14">
        <f t="shared" si="8"/>
        <v>10633.300000000003</v>
      </c>
      <c r="J126" s="42"/>
      <c r="K126" s="43"/>
      <c r="L126" s="18" t="str">
        <f t="shared" si="4"/>
        <v>j649-j640</v>
      </c>
    </row>
    <row r="127" spans="2:12" x14ac:dyDescent="0.25">
      <c r="B127" s="19">
        <f t="shared" si="6"/>
        <v>123</v>
      </c>
      <c r="C127" s="14" t="s">
        <v>330</v>
      </c>
      <c r="D127" s="14" t="s">
        <v>331</v>
      </c>
      <c r="E127" s="17"/>
      <c r="F127" s="17"/>
      <c r="G127" s="14">
        <v>110</v>
      </c>
      <c r="H127" s="25">
        <v>89.3</v>
      </c>
      <c r="I127" s="14">
        <f t="shared" si="8"/>
        <v>10722.600000000002</v>
      </c>
      <c r="J127" s="42"/>
      <c r="K127" s="43"/>
      <c r="L127" s="18" t="str">
        <f t="shared" si="4"/>
        <v>j640-j507</v>
      </c>
    </row>
    <row r="128" spans="2:12" x14ac:dyDescent="0.25">
      <c r="B128" s="19">
        <f t="shared" si="6"/>
        <v>124</v>
      </c>
      <c r="C128" s="14" t="s">
        <v>331</v>
      </c>
      <c r="D128" s="14" t="s">
        <v>332</v>
      </c>
      <c r="E128" s="17"/>
      <c r="F128" s="17"/>
      <c r="G128" s="14">
        <v>110</v>
      </c>
      <c r="H128" s="25">
        <v>90.7</v>
      </c>
      <c r="I128" s="14">
        <f t="shared" si="8"/>
        <v>10813.300000000003</v>
      </c>
      <c r="J128" s="42"/>
      <c r="K128" s="43"/>
      <c r="L128" s="18" t="str">
        <f t="shared" si="4"/>
        <v>j507-j501</v>
      </c>
    </row>
    <row r="129" spans="2:23" x14ac:dyDescent="0.25">
      <c r="B129" s="19">
        <f t="shared" si="6"/>
        <v>125</v>
      </c>
      <c r="C129" s="14" t="s">
        <v>332</v>
      </c>
      <c r="D129" s="14" t="s">
        <v>333</v>
      </c>
      <c r="E129" s="17"/>
      <c r="F129" s="17"/>
      <c r="G129" s="14">
        <v>110</v>
      </c>
      <c r="H129" s="25">
        <v>154.1</v>
      </c>
      <c r="I129" s="14">
        <f t="shared" si="8"/>
        <v>10967.400000000003</v>
      </c>
      <c r="J129" s="42"/>
      <c r="K129" s="43"/>
      <c r="L129" s="18" t="str">
        <f t="shared" si="4"/>
        <v>j501-j548</v>
      </c>
    </row>
    <row r="130" spans="2:23" x14ac:dyDescent="0.25">
      <c r="B130" s="19">
        <f t="shared" si="6"/>
        <v>126</v>
      </c>
      <c r="C130" s="14" t="s">
        <v>333</v>
      </c>
      <c r="D130" s="14" t="s">
        <v>334</v>
      </c>
      <c r="E130" s="17"/>
      <c r="F130" s="17"/>
      <c r="G130" s="14">
        <v>110</v>
      </c>
      <c r="H130" s="25">
        <v>32</v>
      </c>
      <c r="I130" s="14">
        <f t="shared" si="8"/>
        <v>10999.400000000003</v>
      </c>
      <c r="J130" s="42"/>
      <c r="K130" s="43"/>
      <c r="L130" s="18" t="str">
        <f t="shared" si="4"/>
        <v>j548-J549</v>
      </c>
    </row>
    <row r="131" spans="2:23" x14ac:dyDescent="0.25">
      <c r="B131" s="19">
        <f t="shared" si="6"/>
        <v>127</v>
      </c>
      <c r="C131" s="14" t="s">
        <v>335</v>
      </c>
      <c r="D131" s="14" t="s">
        <v>336</v>
      </c>
      <c r="E131" s="14" t="s">
        <v>103</v>
      </c>
      <c r="F131" s="14">
        <v>0.44</v>
      </c>
      <c r="G131" s="14">
        <v>110</v>
      </c>
      <c r="H131" s="25">
        <v>72.900000000000006</v>
      </c>
      <c r="I131" s="14">
        <f t="shared" si="8"/>
        <v>11072.300000000003</v>
      </c>
      <c r="J131" s="42"/>
      <c r="K131" s="43"/>
      <c r="L131" s="18" t="str">
        <f t="shared" si="4"/>
        <v>j563-j427</v>
      </c>
    </row>
    <row r="132" spans="2:23" x14ac:dyDescent="0.25">
      <c r="B132" s="19">
        <f t="shared" si="6"/>
        <v>128</v>
      </c>
      <c r="C132" s="14" t="s">
        <v>336</v>
      </c>
      <c r="D132" s="14" t="s">
        <v>191</v>
      </c>
      <c r="E132" s="14" t="s">
        <v>103</v>
      </c>
      <c r="F132" s="14">
        <v>0.44</v>
      </c>
      <c r="G132" s="14">
        <v>110</v>
      </c>
      <c r="H132" s="25">
        <v>62.3</v>
      </c>
      <c r="I132" s="14">
        <f t="shared" si="8"/>
        <v>11134.600000000002</v>
      </c>
      <c r="J132" s="42"/>
      <c r="K132" s="43"/>
      <c r="L132" s="18" t="str">
        <f t="shared" si="4"/>
        <v>j427-j418</v>
      </c>
    </row>
    <row r="133" spans="2:23" x14ac:dyDescent="0.25">
      <c r="B133" s="19">
        <f t="shared" si="6"/>
        <v>129</v>
      </c>
      <c r="C133" s="14" t="s">
        <v>253</v>
      </c>
      <c r="D133" s="14" t="s">
        <v>325</v>
      </c>
      <c r="E133" s="17"/>
      <c r="F133" s="17"/>
      <c r="G133" s="14">
        <v>110</v>
      </c>
      <c r="H133" s="25">
        <v>21.2</v>
      </c>
      <c r="I133" s="14">
        <f t="shared" si="8"/>
        <v>11155.800000000003</v>
      </c>
      <c r="J133" s="42"/>
      <c r="K133" s="43"/>
      <c r="L133" s="18" t="str">
        <f t="shared" si="4"/>
        <v>j311-j287</v>
      </c>
    </row>
    <row r="134" spans="2:23" x14ac:dyDescent="0.25">
      <c r="B134" s="19">
        <f t="shared" si="6"/>
        <v>130</v>
      </c>
      <c r="C134" s="14" t="s">
        <v>329</v>
      </c>
      <c r="D134" s="14" t="s">
        <v>337</v>
      </c>
      <c r="E134" s="17"/>
      <c r="F134" s="17"/>
      <c r="G134" s="14">
        <v>250</v>
      </c>
      <c r="H134" s="25">
        <v>440</v>
      </c>
      <c r="I134" s="14">
        <f t="shared" si="8"/>
        <v>11595.800000000003</v>
      </c>
      <c r="J134" s="42" t="s">
        <v>338</v>
      </c>
      <c r="K134" s="43"/>
      <c r="L134" s="18" t="str">
        <f t="shared" si="4"/>
        <v>j750-j746</v>
      </c>
    </row>
    <row r="135" spans="2:23" x14ac:dyDescent="0.25">
      <c r="B135" s="19">
        <f t="shared" ref="B135" si="10">1+B134</f>
        <v>131</v>
      </c>
      <c r="C135" s="14" t="s">
        <v>329</v>
      </c>
      <c r="D135" s="14" t="s">
        <v>339</v>
      </c>
      <c r="E135" s="17"/>
      <c r="F135" s="17"/>
      <c r="G135" s="14">
        <v>250</v>
      </c>
      <c r="H135" s="25">
        <v>300</v>
      </c>
      <c r="I135" s="14">
        <f t="shared" si="8"/>
        <v>11895.800000000003</v>
      </c>
      <c r="J135" s="42" t="s">
        <v>338</v>
      </c>
      <c r="K135" s="43"/>
      <c r="L135" s="18" t="str">
        <f t="shared" si="4"/>
        <v>j750-J749</v>
      </c>
    </row>
    <row r="136" spans="2:23" x14ac:dyDescent="0.25">
      <c r="B136" s="19"/>
      <c r="C136" s="17"/>
      <c r="D136" s="17"/>
      <c r="E136" s="17"/>
      <c r="F136" s="17"/>
      <c r="G136" s="17"/>
      <c r="H136" s="25"/>
      <c r="I136" s="14"/>
      <c r="J136" s="42"/>
      <c r="K136" s="43"/>
      <c r="L136" s="18"/>
    </row>
    <row r="137" spans="2:23" x14ac:dyDescent="0.25">
      <c r="B137" s="17"/>
      <c r="C137" s="14">
        <v>63</v>
      </c>
      <c r="D137" s="14">
        <v>75</v>
      </c>
      <c r="E137" s="14">
        <v>90</v>
      </c>
      <c r="F137" s="14">
        <v>110</v>
      </c>
      <c r="G137" s="14">
        <v>250</v>
      </c>
      <c r="H137" s="25"/>
      <c r="I137" s="14"/>
      <c r="J137" s="42"/>
      <c r="K137" s="43"/>
      <c r="L137" s="18"/>
    </row>
    <row r="138" spans="2:23" x14ac:dyDescent="0.25">
      <c r="B138" s="17"/>
      <c r="C138">
        <f>+SUMIF($G$5:$G$135,C137,$H$5:$H$135)</f>
        <v>3114.9999999999995</v>
      </c>
      <c r="D138">
        <f t="shared" ref="D138:G138" si="11">+SUMIF($G$5:$G$135,D137,$H$5:$H$135)</f>
        <v>2768.2000000000007</v>
      </c>
      <c r="E138">
        <f t="shared" si="11"/>
        <v>2223.2999999999997</v>
      </c>
      <c r="F138">
        <f t="shared" si="11"/>
        <v>3275.5</v>
      </c>
      <c r="G138">
        <f t="shared" si="11"/>
        <v>740</v>
      </c>
      <c r="H138" s="14">
        <f>+SUM('[154]attarasand khayathi '!R68+'[154]attarasand khayathi '!S68+'[154]attarasand khayathi '!T68+'[154]attarasand khayathi '!U68+'[154]attarasand khayathi '!V68)</f>
        <v>11858</v>
      </c>
      <c r="I138" s="14"/>
      <c r="J138" s="48"/>
      <c r="K138" s="48"/>
      <c r="L138" s="18"/>
    </row>
    <row r="139" spans="2:23" ht="19.5" thickBot="1" x14ac:dyDescent="0.35">
      <c r="B139" s="17"/>
      <c r="C139" s="49">
        <v>5880</v>
      </c>
      <c r="D139" s="49">
        <v>4144</v>
      </c>
      <c r="E139" s="49">
        <v>2528</v>
      </c>
      <c r="F139" s="49">
        <v>3580</v>
      </c>
      <c r="G139" s="49">
        <v>2944</v>
      </c>
      <c r="H139" s="49">
        <f>+C139+D139+E139+F139+G139</f>
        <v>19076</v>
      </c>
      <c r="I139" s="14"/>
      <c r="J139" s="48"/>
      <c r="K139" s="48"/>
      <c r="L139" s="18"/>
    </row>
    <row r="140" spans="2:23" x14ac:dyDescent="0.25">
      <c r="B140" s="23" t="s">
        <v>138</v>
      </c>
      <c r="C140" s="23"/>
      <c r="D140" s="23"/>
      <c r="E140" s="50"/>
      <c r="F140" s="51"/>
      <c r="G140" s="23" t="s">
        <v>139</v>
      </c>
      <c r="H140" s="23"/>
      <c r="I140" s="23"/>
      <c r="J140" s="23"/>
      <c r="K140" s="42"/>
      <c r="L140" s="52"/>
      <c r="M140" s="52"/>
      <c r="N140" s="43"/>
    </row>
    <row r="141" spans="2:23" x14ac:dyDescent="0.25">
      <c r="B141" s="17" t="s">
        <v>140</v>
      </c>
      <c r="C141" s="17"/>
      <c r="D141" s="42"/>
      <c r="E141" s="52"/>
      <c r="F141" s="43"/>
      <c r="G141" s="17" t="s">
        <v>140</v>
      </c>
      <c r="H141" s="24"/>
      <c r="I141" s="53"/>
      <c r="J141" s="20"/>
      <c r="K141" s="42"/>
      <c r="L141" s="52"/>
      <c r="M141" s="52"/>
      <c r="N141" s="43"/>
    </row>
    <row r="142" spans="2:23" x14ac:dyDescent="0.25">
      <c r="B142" s="17" t="s">
        <v>141</v>
      </c>
      <c r="C142" s="24"/>
      <c r="D142" s="53"/>
      <c r="E142" s="53"/>
      <c r="F142" s="20"/>
      <c r="G142" s="17" t="s">
        <v>141</v>
      </c>
      <c r="H142" s="24"/>
      <c r="I142" s="53"/>
      <c r="J142" s="20"/>
      <c r="K142" s="42"/>
      <c r="L142" s="52"/>
      <c r="M142" s="52"/>
      <c r="N142" s="43"/>
    </row>
    <row r="143" spans="2:23" ht="18" x14ac:dyDescent="0.25">
      <c r="B143" s="17" t="s">
        <v>142</v>
      </c>
      <c r="C143" s="17"/>
      <c r="D143" s="24"/>
      <c r="E143" s="53"/>
      <c r="F143" s="20"/>
      <c r="G143" s="17" t="s">
        <v>142</v>
      </c>
      <c r="H143" s="24"/>
      <c r="I143" s="53"/>
      <c r="J143" s="20"/>
      <c r="K143" s="42"/>
      <c r="L143" s="52"/>
      <c r="M143" s="52"/>
      <c r="N143" s="43"/>
      <c r="O143" s="54">
        <v>5880</v>
      </c>
      <c r="P143" s="54">
        <v>4144</v>
      </c>
      <c r="Q143" s="54">
        <v>2528</v>
      </c>
      <c r="R143" s="54">
        <v>3580</v>
      </c>
      <c r="S143" s="54">
        <v>0</v>
      </c>
      <c r="T143" s="54">
        <v>0</v>
      </c>
      <c r="U143" s="54">
        <v>0</v>
      </c>
      <c r="V143" s="54">
        <v>2994</v>
      </c>
      <c r="W143" s="54">
        <f t="shared" ref="W143" si="12">V143+T143+S143+R143+Q143+P143+O143</f>
        <v>19126</v>
      </c>
    </row>
    <row r="144" spans="2:23" x14ac:dyDescent="0.25">
      <c r="H144" s="18"/>
      <c r="J144" s="55"/>
      <c r="K144" s="55"/>
      <c r="L144" s="18"/>
    </row>
    <row r="145" spans="3:12" x14ac:dyDescent="0.25">
      <c r="H145" s="18"/>
      <c r="J145" s="55"/>
      <c r="K145" s="55"/>
      <c r="L145" s="18"/>
    </row>
    <row r="146" spans="3:12" x14ac:dyDescent="0.25">
      <c r="H146" s="18"/>
      <c r="J146" s="55"/>
      <c r="K146" s="55"/>
      <c r="L146" s="18"/>
    </row>
    <row r="147" spans="3:12" x14ac:dyDescent="0.25">
      <c r="F147" s="18">
        <v>63</v>
      </c>
      <c r="G147" s="18">
        <v>75</v>
      </c>
      <c r="H147" s="18">
        <v>90</v>
      </c>
      <c r="I147" s="18">
        <v>110</v>
      </c>
      <c r="J147" s="55">
        <v>250</v>
      </c>
      <c r="K147" s="55"/>
      <c r="L147" s="18"/>
    </row>
    <row r="148" spans="3:12" x14ac:dyDescent="0.25">
      <c r="J148" s="55"/>
      <c r="K148" s="55"/>
      <c r="L148" s="18"/>
    </row>
    <row r="149" spans="3:12" x14ac:dyDescent="0.25">
      <c r="J149" s="55"/>
      <c r="K149" s="55"/>
      <c r="L149" s="18"/>
    </row>
    <row r="150" spans="3:12" ht="15.75" thickBot="1" x14ac:dyDescent="0.3">
      <c r="J150" s="55"/>
      <c r="K150" s="55"/>
      <c r="L150" s="18"/>
    </row>
    <row r="151" spans="3:12" ht="15.75" thickBot="1" x14ac:dyDescent="0.3">
      <c r="E151" s="56" t="s">
        <v>340</v>
      </c>
      <c r="F151" s="57"/>
      <c r="G151" s="57"/>
      <c r="H151" s="58"/>
      <c r="J151" s="55"/>
      <c r="K151" s="55"/>
      <c r="L151" s="18"/>
    </row>
    <row r="152" spans="3:12" x14ac:dyDescent="0.25">
      <c r="C152" s="17" t="s">
        <v>341</v>
      </c>
      <c r="D152" s="14">
        <v>63</v>
      </c>
      <c r="E152" s="59">
        <v>75</v>
      </c>
      <c r="F152" s="59">
        <v>90</v>
      </c>
      <c r="G152" s="59">
        <v>110</v>
      </c>
      <c r="H152" s="59">
        <v>250</v>
      </c>
      <c r="I152" s="14"/>
      <c r="J152" s="55"/>
      <c r="K152" s="55"/>
      <c r="L152" s="18"/>
    </row>
    <row r="153" spans="3:12" x14ac:dyDescent="0.25">
      <c r="C153" s="17" t="s">
        <v>342</v>
      </c>
      <c r="D153" s="17">
        <f>+SUMIF($G$5:$G$135,D152,$H$5:$H$135)</f>
        <v>3114.9999999999995</v>
      </c>
      <c r="E153" s="17">
        <f t="shared" ref="E153:H153" si="13">+SUMIF($G$5:$G$135,E152,$H$5:$H$135)</f>
        <v>2768.2000000000007</v>
      </c>
      <c r="F153" s="17">
        <f t="shared" si="13"/>
        <v>2223.2999999999997</v>
      </c>
      <c r="G153" s="17">
        <f t="shared" si="13"/>
        <v>3275.5</v>
      </c>
      <c r="H153" s="17">
        <f t="shared" si="13"/>
        <v>740</v>
      </c>
      <c r="I153" s="14">
        <f>+H138</f>
        <v>11858</v>
      </c>
      <c r="J153" s="55"/>
      <c r="K153" s="55"/>
      <c r="L153" s="18"/>
    </row>
    <row r="154" spans="3:12" ht="18.75" x14ac:dyDescent="0.3">
      <c r="C154" s="17" t="s">
        <v>343</v>
      </c>
      <c r="D154" s="49">
        <v>5880</v>
      </c>
      <c r="E154" s="49">
        <v>4144</v>
      </c>
      <c r="F154" s="49">
        <v>2528</v>
      </c>
      <c r="G154" s="49">
        <v>3580</v>
      </c>
      <c r="H154" s="49">
        <v>2944</v>
      </c>
      <c r="I154" s="49">
        <f>+D154+E154+F154+G154+H154</f>
        <v>19076</v>
      </c>
      <c r="J154" s="55"/>
      <c r="K154" s="55"/>
      <c r="L154" s="18"/>
    </row>
    <row r="155" spans="3:12" x14ac:dyDescent="0.25">
      <c r="J155" s="55"/>
      <c r="K155" s="55"/>
      <c r="L155" s="18"/>
    </row>
    <row r="156" spans="3:12" x14ac:dyDescent="0.25">
      <c r="J156" s="55"/>
      <c r="K156" s="55"/>
      <c r="L156" s="18"/>
    </row>
    <row r="157" spans="3:12" x14ac:dyDescent="0.25">
      <c r="J157" s="55"/>
      <c r="K157" s="55"/>
      <c r="L157" s="18"/>
    </row>
    <row r="158" spans="3:12" x14ac:dyDescent="0.25">
      <c r="J158" s="55"/>
      <c r="K158" s="55"/>
      <c r="L158" s="18"/>
    </row>
    <row r="159" spans="3:12" x14ac:dyDescent="0.25">
      <c r="J159" s="55"/>
      <c r="K159" s="55"/>
      <c r="L159" s="18"/>
    </row>
    <row r="160" spans="3:12" x14ac:dyDescent="0.25">
      <c r="J160" s="55"/>
      <c r="K160" s="55"/>
      <c r="L160" s="18"/>
    </row>
    <row r="161" spans="10:12" x14ac:dyDescent="0.25">
      <c r="J161" s="55"/>
      <c r="K161" s="55"/>
      <c r="L161" s="18"/>
    </row>
    <row r="162" spans="10:12" x14ac:dyDescent="0.25">
      <c r="J162" s="55"/>
      <c r="K162" s="55"/>
      <c r="L162" s="18"/>
    </row>
    <row r="163" spans="10:12" x14ac:dyDescent="0.25">
      <c r="J163" s="55"/>
      <c r="K163" s="55"/>
      <c r="L163" s="18"/>
    </row>
    <row r="164" spans="10:12" x14ac:dyDescent="0.25">
      <c r="J164" s="55"/>
      <c r="K164" s="55"/>
      <c r="L164" s="18"/>
    </row>
    <row r="165" spans="10:12" x14ac:dyDescent="0.25">
      <c r="J165" s="55"/>
      <c r="K165" s="55"/>
      <c r="L165" s="18"/>
    </row>
    <row r="166" spans="10:12" x14ac:dyDescent="0.25">
      <c r="J166" s="55"/>
      <c r="K166" s="55"/>
      <c r="L166" s="18"/>
    </row>
    <row r="167" spans="10:12" x14ac:dyDescent="0.25">
      <c r="J167" s="55"/>
      <c r="K167" s="55"/>
      <c r="L167" s="18"/>
    </row>
    <row r="168" spans="10:12" x14ac:dyDescent="0.25">
      <c r="J168" s="55"/>
      <c r="K168" s="55"/>
      <c r="L168" s="18"/>
    </row>
    <row r="169" spans="10:12" x14ac:dyDescent="0.25">
      <c r="J169" s="55"/>
      <c r="K169" s="55"/>
      <c r="L169" s="18"/>
    </row>
    <row r="170" spans="10:12" x14ac:dyDescent="0.25">
      <c r="J170" s="55"/>
      <c r="K170" s="55"/>
      <c r="L170" s="18"/>
    </row>
    <row r="171" spans="10:12" x14ac:dyDescent="0.25">
      <c r="J171" s="55"/>
      <c r="K171" s="55"/>
      <c r="L171" s="18"/>
    </row>
    <row r="172" spans="10:12" x14ac:dyDescent="0.25">
      <c r="J172" s="55"/>
      <c r="K172" s="55"/>
      <c r="L172" s="18"/>
    </row>
    <row r="173" spans="10:12" x14ac:dyDescent="0.25">
      <c r="J173" s="55"/>
      <c r="K173" s="55"/>
      <c r="L173" s="18"/>
    </row>
    <row r="174" spans="10:12" x14ac:dyDescent="0.25">
      <c r="J174" s="55"/>
      <c r="K174" s="55"/>
      <c r="L174" s="18"/>
    </row>
    <row r="175" spans="10:12" x14ac:dyDescent="0.25">
      <c r="J175" s="55"/>
      <c r="K175" s="55"/>
      <c r="L175" s="18"/>
    </row>
    <row r="176" spans="10:12" x14ac:dyDescent="0.25">
      <c r="J176" s="55"/>
      <c r="K176" s="55"/>
      <c r="L176" s="18"/>
    </row>
    <row r="177" spans="10:12" x14ac:dyDescent="0.25">
      <c r="J177" s="55"/>
      <c r="K177" s="55"/>
      <c r="L177" s="18"/>
    </row>
    <row r="178" spans="10:12" x14ac:dyDescent="0.25">
      <c r="J178" s="55"/>
      <c r="K178" s="55"/>
      <c r="L178" s="18"/>
    </row>
    <row r="179" spans="10:12" x14ac:dyDescent="0.25">
      <c r="J179" s="55"/>
      <c r="K179" s="55"/>
      <c r="L179" s="18"/>
    </row>
    <row r="180" spans="10:12" x14ac:dyDescent="0.25">
      <c r="J180" s="55"/>
      <c r="K180" s="55"/>
      <c r="L180" s="18"/>
    </row>
    <row r="181" spans="10:12" x14ac:dyDescent="0.25">
      <c r="J181" s="55"/>
      <c r="K181" s="55"/>
      <c r="L181" s="18"/>
    </row>
    <row r="182" spans="10:12" x14ac:dyDescent="0.25">
      <c r="J182" s="55"/>
      <c r="K182" s="55"/>
      <c r="L182" s="18"/>
    </row>
    <row r="183" spans="10:12" x14ac:dyDescent="0.25">
      <c r="J183" s="55"/>
      <c r="K183" s="55"/>
      <c r="L183" s="18"/>
    </row>
    <row r="184" spans="10:12" x14ac:dyDescent="0.25">
      <c r="J184" s="55"/>
      <c r="K184" s="55"/>
      <c r="L184" s="18"/>
    </row>
    <row r="185" spans="10:12" x14ac:dyDescent="0.25">
      <c r="J185" s="55"/>
      <c r="K185" s="55"/>
      <c r="L185" s="18"/>
    </row>
    <row r="186" spans="10:12" x14ac:dyDescent="0.25">
      <c r="J186" s="55"/>
      <c r="K186" s="55"/>
      <c r="L186" s="18"/>
    </row>
    <row r="187" spans="10:12" x14ac:dyDescent="0.25">
      <c r="J187" s="55"/>
      <c r="K187" s="55"/>
      <c r="L187" s="18"/>
    </row>
    <row r="188" spans="10:12" x14ac:dyDescent="0.25">
      <c r="J188" s="55"/>
      <c r="K188" s="55"/>
      <c r="L188" s="18"/>
    </row>
    <row r="189" spans="10:12" x14ac:dyDescent="0.25">
      <c r="J189" s="55"/>
      <c r="K189" s="55"/>
      <c r="L189" s="18"/>
    </row>
    <row r="190" spans="10:12" x14ac:dyDescent="0.25">
      <c r="J190" s="55"/>
      <c r="K190" s="55"/>
      <c r="L190" s="18"/>
    </row>
    <row r="191" spans="10:12" x14ac:dyDescent="0.25">
      <c r="J191" s="55"/>
      <c r="K191" s="55"/>
      <c r="L191" s="18"/>
    </row>
    <row r="192" spans="10:12" x14ac:dyDescent="0.25">
      <c r="J192" s="55"/>
      <c r="K192" s="55"/>
      <c r="L192" s="18"/>
    </row>
    <row r="193" spans="10:12" x14ac:dyDescent="0.25">
      <c r="J193" s="55"/>
      <c r="K193" s="55"/>
      <c r="L193" s="18"/>
    </row>
    <row r="194" spans="10:12" x14ac:dyDescent="0.25">
      <c r="J194" s="55"/>
      <c r="K194" s="55"/>
      <c r="L194" s="18"/>
    </row>
    <row r="195" spans="10:12" x14ac:dyDescent="0.25">
      <c r="J195" s="55"/>
      <c r="K195" s="55"/>
      <c r="L195" s="18"/>
    </row>
    <row r="196" spans="10:12" x14ac:dyDescent="0.25">
      <c r="J196" s="55"/>
      <c r="K196" s="55"/>
      <c r="L196" s="18"/>
    </row>
    <row r="197" spans="10:12" x14ac:dyDescent="0.25">
      <c r="J197" s="55"/>
      <c r="K197" s="55"/>
      <c r="L197" s="18"/>
    </row>
    <row r="198" spans="10:12" x14ac:dyDescent="0.25">
      <c r="J198" s="55"/>
      <c r="K198" s="55"/>
      <c r="L198" s="18"/>
    </row>
    <row r="199" spans="10:12" x14ac:dyDescent="0.25">
      <c r="J199" s="55"/>
      <c r="K199" s="55"/>
      <c r="L199" s="18"/>
    </row>
    <row r="200" spans="10:12" x14ac:dyDescent="0.25">
      <c r="J200" s="55"/>
      <c r="K200" s="55"/>
      <c r="L200" s="18"/>
    </row>
    <row r="201" spans="10:12" x14ac:dyDescent="0.25">
      <c r="J201" s="55"/>
      <c r="K201" s="55"/>
      <c r="L201" s="18"/>
    </row>
    <row r="202" spans="10:12" x14ac:dyDescent="0.25">
      <c r="J202" s="55"/>
      <c r="K202" s="55"/>
      <c r="L202" s="18"/>
    </row>
    <row r="203" spans="10:12" x14ac:dyDescent="0.25">
      <c r="J203" s="55"/>
      <c r="K203" s="55"/>
      <c r="L203" s="18"/>
    </row>
    <row r="204" spans="10:12" x14ac:dyDescent="0.25">
      <c r="J204" s="55"/>
      <c r="K204" s="55"/>
      <c r="L204" s="18"/>
    </row>
    <row r="205" spans="10:12" x14ac:dyDescent="0.25">
      <c r="J205" s="55"/>
      <c r="K205" s="55"/>
      <c r="L205" s="18"/>
    </row>
    <row r="206" spans="10:12" x14ac:dyDescent="0.25">
      <c r="J206" s="55"/>
      <c r="K206" s="55"/>
      <c r="L206" s="18"/>
    </row>
    <row r="207" spans="10:12" x14ac:dyDescent="0.25">
      <c r="J207" s="55"/>
      <c r="K207" s="55"/>
      <c r="L207" s="18"/>
    </row>
    <row r="208" spans="10:12" x14ac:dyDescent="0.25">
      <c r="J208" s="55"/>
      <c r="K208" s="55"/>
      <c r="L208" s="18"/>
    </row>
    <row r="209" spans="10:12" x14ac:dyDescent="0.25">
      <c r="J209" s="55"/>
      <c r="K209" s="55"/>
      <c r="L209" s="18"/>
    </row>
    <row r="210" spans="10:12" x14ac:dyDescent="0.25">
      <c r="J210" s="55"/>
      <c r="K210" s="55"/>
      <c r="L210" s="18"/>
    </row>
    <row r="211" spans="10:12" x14ac:dyDescent="0.25">
      <c r="J211" s="55"/>
      <c r="K211" s="55"/>
      <c r="L211" s="18"/>
    </row>
    <row r="212" spans="10:12" x14ac:dyDescent="0.25">
      <c r="J212" s="55"/>
      <c r="K212" s="55"/>
      <c r="L212" s="18"/>
    </row>
    <row r="213" spans="10:12" x14ac:dyDescent="0.25">
      <c r="J213" s="55"/>
      <c r="K213" s="55"/>
      <c r="L213" s="18"/>
    </row>
    <row r="214" spans="10:12" x14ac:dyDescent="0.25">
      <c r="J214" s="55"/>
      <c r="K214" s="55"/>
      <c r="L214" s="18"/>
    </row>
    <row r="215" spans="10:12" x14ac:dyDescent="0.25">
      <c r="J215" s="55"/>
      <c r="K215" s="55"/>
      <c r="L215" s="18"/>
    </row>
    <row r="216" spans="10:12" x14ac:dyDescent="0.25">
      <c r="J216" s="55"/>
      <c r="K216" s="55"/>
      <c r="L216" s="18"/>
    </row>
    <row r="217" spans="10:12" x14ac:dyDescent="0.25">
      <c r="J217" s="55"/>
      <c r="K217" s="55"/>
      <c r="L217" s="18"/>
    </row>
    <row r="218" spans="10:12" x14ac:dyDescent="0.25">
      <c r="J218" s="55"/>
      <c r="K218" s="55"/>
      <c r="L218" s="18"/>
    </row>
    <row r="219" spans="10:12" x14ac:dyDescent="0.25">
      <c r="J219" s="55"/>
      <c r="K219" s="55"/>
      <c r="L219" s="18"/>
    </row>
    <row r="220" spans="10:12" x14ac:dyDescent="0.25">
      <c r="J220" s="55"/>
      <c r="K220" s="55"/>
      <c r="L220" s="18"/>
    </row>
    <row r="221" spans="10:12" x14ac:dyDescent="0.25">
      <c r="J221" s="55"/>
      <c r="K221" s="55"/>
      <c r="L221" s="18"/>
    </row>
    <row r="222" spans="10:12" x14ac:dyDescent="0.25">
      <c r="J222" s="55"/>
      <c r="K222" s="55"/>
      <c r="L222" s="18"/>
    </row>
    <row r="223" spans="10:12" x14ac:dyDescent="0.25">
      <c r="J223" s="55"/>
      <c r="K223" s="55"/>
      <c r="L223" s="18"/>
    </row>
    <row r="224" spans="10:12" x14ac:dyDescent="0.25">
      <c r="J224" s="55"/>
      <c r="K224" s="55"/>
      <c r="L224" s="18"/>
    </row>
    <row r="225" spans="10:12" x14ac:dyDescent="0.25">
      <c r="J225" s="55"/>
      <c r="K225" s="55"/>
      <c r="L225" s="18"/>
    </row>
    <row r="226" spans="10:12" x14ac:dyDescent="0.25">
      <c r="J226" s="55"/>
      <c r="K226" s="55"/>
      <c r="L226" s="18"/>
    </row>
    <row r="227" spans="10:12" x14ac:dyDescent="0.25">
      <c r="J227" s="55"/>
      <c r="K227" s="55"/>
      <c r="L227" s="18"/>
    </row>
    <row r="228" spans="10:12" x14ac:dyDescent="0.25">
      <c r="J228" s="55"/>
      <c r="K228" s="55"/>
      <c r="L228" s="18"/>
    </row>
    <row r="229" spans="10:12" x14ac:dyDescent="0.25">
      <c r="J229" s="55"/>
      <c r="K229" s="55"/>
      <c r="L229" s="18"/>
    </row>
  </sheetData>
  <autoFilter ref="B4:W135">
    <filterColumn colId="8" showButton="0"/>
  </autoFilter>
  <mergeCells count="226">
    <mergeCell ref="J226:K226"/>
    <mergeCell ref="J227:K227"/>
    <mergeCell ref="J228:K228"/>
    <mergeCell ref="J229:K229"/>
    <mergeCell ref="J220:K220"/>
    <mergeCell ref="J221:K221"/>
    <mergeCell ref="J222:K222"/>
    <mergeCell ref="J223:K223"/>
    <mergeCell ref="J224:K224"/>
    <mergeCell ref="J225:K225"/>
    <mergeCell ref="J214:K214"/>
    <mergeCell ref="J215:K215"/>
    <mergeCell ref="J216:K216"/>
    <mergeCell ref="J217:K217"/>
    <mergeCell ref="J218:K218"/>
    <mergeCell ref="J219:K219"/>
    <mergeCell ref="J208:K208"/>
    <mergeCell ref="J209:K209"/>
    <mergeCell ref="J210:K210"/>
    <mergeCell ref="J211:K211"/>
    <mergeCell ref="J212:K212"/>
    <mergeCell ref="J213:K213"/>
    <mergeCell ref="J202:K202"/>
    <mergeCell ref="J203:K203"/>
    <mergeCell ref="J204:K204"/>
    <mergeCell ref="J205:K205"/>
    <mergeCell ref="J206:K206"/>
    <mergeCell ref="J207:K207"/>
    <mergeCell ref="J196:K196"/>
    <mergeCell ref="J197:K197"/>
    <mergeCell ref="J198:K198"/>
    <mergeCell ref="J199:K199"/>
    <mergeCell ref="J200:K200"/>
    <mergeCell ref="J201:K201"/>
    <mergeCell ref="J190:K190"/>
    <mergeCell ref="J191:K191"/>
    <mergeCell ref="J192:K192"/>
    <mergeCell ref="J193:K193"/>
    <mergeCell ref="J194:K194"/>
    <mergeCell ref="J195:K195"/>
    <mergeCell ref="J184:K184"/>
    <mergeCell ref="J185:K185"/>
    <mergeCell ref="J186:K186"/>
    <mergeCell ref="J187:K187"/>
    <mergeCell ref="J188:K188"/>
    <mergeCell ref="J189:K189"/>
    <mergeCell ref="J178:K178"/>
    <mergeCell ref="J179:K179"/>
    <mergeCell ref="J180:K180"/>
    <mergeCell ref="J181:K181"/>
    <mergeCell ref="J182:K182"/>
    <mergeCell ref="J183:K183"/>
    <mergeCell ref="J172:K172"/>
    <mergeCell ref="J173:K173"/>
    <mergeCell ref="J174:K174"/>
    <mergeCell ref="J175:K175"/>
    <mergeCell ref="J176:K176"/>
    <mergeCell ref="J177:K177"/>
    <mergeCell ref="J166:K166"/>
    <mergeCell ref="J167:K167"/>
    <mergeCell ref="J168:K168"/>
    <mergeCell ref="J169:K169"/>
    <mergeCell ref="J170:K170"/>
    <mergeCell ref="J171:K171"/>
    <mergeCell ref="J160:K160"/>
    <mergeCell ref="J161:K161"/>
    <mergeCell ref="J162:K162"/>
    <mergeCell ref="J163:K163"/>
    <mergeCell ref="J164:K164"/>
    <mergeCell ref="J165:K165"/>
    <mergeCell ref="J154:K154"/>
    <mergeCell ref="J155:K155"/>
    <mergeCell ref="J156:K156"/>
    <mergeCell ref="J157:K157"/>
    <mergeCell ref="J158:K158"/>
    <mergeCell ref="J159:K159"/>
    <mergeCell ref="J149:K149"/>
    <mergeCell ref="J150:K150"/>
    <mergeCell ref="E151:H151"/>
    <mergeCell ref="J151:K151"/>
    <mergeCell ref="J152:K152"/>
    <mergeCell ref="J153:K153"/>
    <mergeCell ref="K143:N143"/>
    <mergeCell ref="J144:K144"/>
    <mergeCell ref="J145:K145"/>
    <mergeCell ref="J146:K146"/>
    <mergeCell ref="J147:K147"/>
    <mergeCell ref="J148:K148"/>
    <mergeCell ref="J139:K139"/>
    <mergeCell ref="E140:F140"/>
    <mergeCell ref="K140:N140"/>
    <mergeCell ref="D141:F141"/>
    <mergeCell ref="K141:N141"/>
    <mergeCell ref="K142:N142"/>
    <mergeCell ref="J133:K133"/>
    <mergeCell ref="J134:K134"/>
    <mergeCell ref="J135:K135"/>
    <mergeCell ref="J136:K136"/>
    <mergeCell ref="J137:K137"/>
    <mergeCell ref="J138:K138"/>
    <mergeCell ref="J127:K127"/>
    <mergeCell ref="J128:K128"/>
    <mergeCell ref="J129:K129"/>
    <mergeCell ref="J130:K130"/>
    <mergeCell ref="J131:K131"/>
    <mergeCell ref="J132:K132"/>
    <mergeCell ref="J121:K121"/>
    <mergeCell ref="J122:K122"/>
    <mergeCell ref="J123:K123"/>
    <mergeCell ref="J124:K124"/>
    <mergeCell ref="J125:K125"/>
    <mergeCell ref="J126:K126"/>
    <mergeCell ref="J115:K115"/>
    <mergeCell ref="J116:K116"/>
    <mergeCell ref="J117:K117"/>
    <mergeCell ref="J118:K118"/>
    <mergeCell ref="J119:K119"/>
    <mergeCell ref="J120:K120"/>
    <mergeCell ref="J109:K109"/>
    <mergeCell ref="J110:K110"/>
    <mergeCell ref="J111:K111"/>
    <mergeCell ref="J112:K112"/>
    <mergeCell ref="J113:K113"/>
    <mergeCell ref="J114:K114"/>
    <mergeCell ref="J103:K103"/>
    <mergeCell ref="J104:K104"/>
    <mergeCell ref="J105:K105"/>
    <mergeCell ref="J106:K106"/>
    <mergeCell ref="J107:K107"/>
    <mergeCell ref="J108:K108"/>
    <mergeCell ref="J97:K97"/>
    <mergeCell ref="J98:K98"/>
    <mergeCell ref="J99:K99"/>
    <mergeCell ref="J100:K100"/>
    <mergeCell ref="J101:K101"/>
    <mergeCell ref="J102:K102"/>
    <mergeCell ref="J91:K91"/>
    <mergeCell ref="J92:K92"/>
    <mergeCell ref="J93:K93"/>
    <mergeCell ref="J94:K94"/>
    <mergeCell ref="J95:K95"/>
    <mergeCell ref="J96:K96"/>
    <mergeCell ref="J85:K85"/>
    <mergeCell ref="J86:K86"/>
    <mergeCell ref="J87:K87"/>
    <mergeCell ref="J88:K88"/>
    <mergeCell ref="J89:K89"/>
    <mergeCell ref="J90:K90"/>
    <mergeCell ref="J79:K79"/>
    <mergeCell ref="J80:K80"/>
    <mergeCell ref="J81:K81"/>
    <mergeCell ref="J82:K82"/>
    <mergeCell ref="J83:K83"/>
    <mergeCell ref="J84:K84"/>
    <mergeCell ref="J69:K69"/>
    <mergeCell ref="J70:K70"/>
    <mergeCell ref="J71:K71"/>
    <mergeCell ref="J72:K72"/>
    <mergeCell ref="J73:K73"/>
    <mergeCell ref="J78:K78"/>
    <mergeCell ref="J63:K63"/>
    <mergeCell ref="J64:K64"/>
    <mergeCell ref="J65:K65"/>
    <mergeCell ref="J66:K66"/>
    <mergeCell ref="J67:K67"/>
    <mergeCell ref="J68:K68"/>
    <mergeCell ref="J57:K57"/>
    <mergeCell ref="J58:K58"/>
    <mergeCell ref="J59:K59"/>
    <mergeCell ref="J60:K60"/>
    <mergeCell ref="J61:K61"/>
    <mergeCell ref="J62:K62"/>
    <mergeCell ref="J51:K51"/>
    <mergeCell ref="J52:K52"/>
    <mergeCell ref="J53:K53"/>
    <mergeCell ref="J54:K54"/>
    <mergeCell ref="J55:K55"/>
    <mergeCell ref="J56:K56"/>
    <mergeCell ref="J45:K45"/>
    <mergeCell ref="J46:K46"/>
    <mergeCell ref="J47:K47"/>
    <mergeCell ref="J48:K48"/>
    <mergeCell ref="J49:K49"/>
    <mergeCell ref="J50:K50"/>
    <mergeCell ref="J39:K39"/>
    <mergeCell ref="J40:K40"/>
    <mergeCell ref="J41:K41"/>
    <mergeCell ref="J42:K42"/>
    <mergeCell ref="J43:K43"/>
    <mergeCell ref="J44:K44"/>
    <mergeCell ref="J33:K33"/>
    <mergeCell ref="J34:K34"/>
    <mergeCell ref="J35:K35"/>
    <mergeCell ref="J36:K36"/>
    <mergeCell ref="J37:K37"/>
    <mergeCell ref="J38:K38"/>
    <mergeCell ref="J27:K27"/>
    <mergeCell ref="J28:K28"/>
    <mergeCell ref="J29:K29"/>
    <mergeCell ref="J30:K30"/>
    <mergeCell ref="J31:K31"/>
    <mergeCell ref="J32:K32"/>
    <mergeCell ref="J21:K21"/>
    <mergeCell ref="J22:K22"/>
    <mergeCell ref="J23:K23"/>
    <mergeCell ref="J24:K24"/>
    <mergeCell ref="J25:K25"/>
    <mergeCell ref="J26:K26"/>
    <mergeCell ref="J15:K15"/>
    <mergeCell ref="J16:K16"/>
    <mergeCell ref="J17:K17"/>
    <mergeCell ref="J18:K18"/>
    <mergeCell ref="J19:K19"/>
    <mergeCell ref="J20:K20"/>
    <mergeCell ref="J9:K9"/>
    <mergeCell ref="J10:K10"/>
    <mergeCell ref="J11:K11"/>
    <mergeCell ref="J12:K12"/>
    <mergeCell ref="J13:K13"/>
    <mergeCell ref="J14:K14"/>
    <mergeCell ref="B3:I3"/>
    <mergeCell ref="J3:K4"/>
    <mergeCell ref="J5:K5"/>
    <mergeCell ref="J6:K6"/>
    <mergeCell ref="J7:K7"/>
    <mergeCell ref="J8:K8"/>
  </mergeCells>
  <conditionalFormatting sqref="O86:O87">
    <cfRule type="duplicateValues" dxfId="2" priority="2"/>
  </conditionalFormatting>
  <conditionalFormatting sqref="P86:P87">
    <cfRule type="duplicateValues" dxfId="1" priority="1"/>
  </conditionalFormatting>
  <conditionalFormatting sqref="L5:L135 T5:T81">
    <cfRule type="duplicateValues" dxfId="0" priority="3"/>
  </conditionalFormatting>
  <pageMargins left="0.70866141732283505" right="0.70866141732283505" top="0.74803149606299202" bottom="0.74803149606299202" header="0.31496062992126" footer="0.31496062992126"/>
  <pageSetup paperSize="9" scale="9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P147"/>
  <sheetViews>
    <sheetView tabSelected="1" workbookViewId="0">
      <pane ySplit="5" topLeftCell="A111" activePane="bottomLeft" state="frozen"/>
      <selection pane="bottomLeft" activeCell="H44" sqref="H44:H130"/>
    </sheetView>
  </sheetViews>
  <sheetFormatPr defaultColWidth="9" defaultRowHeight="15" x14ac:dyDescent="0.25"/>
  <cols>
    <col min="2" max="2" width="15" customWidth="1"/>
    <col min="3" max="3" width="13.85546875" customWidth="1"/>
    <col min="4" max="4" width="15.5703125" customWidth="1"/>
    <col min="5" max="5" width="14.85546875" style="29" customWidth="1"/>
    <col min="6" max="6" width="15.140625" customWidth="1"/>
    <col min="7" max="7" width="13.5703125" customWidth="1"/>
    <col min="8" max="8" width="19.5703125" customWidth="1"/>
    <col min="9" max="9" width="9.140625" customWidth="1"/>
    <col min="10" max="10" width="12.140625" customWidth="1"/>
    <col min="11" max="11" width="12" customWidth="1"/>
    <col min="12" max="12" width="9.140625" customWidth="1"/>
    <col min="13" max="13" width="11" customWidth="1"/>
    <col min="14" max="14" width="13" customWidth="1"/>
    <col min="15" max="15" width="15" hidden="1" customWidth="1"/>
  </cols>
  <sheetData>
    <row r="3" spans="2:15" ht="18.75" x14ac:dyDescent="0.3">
      <c r="B3" s="1" t="s">
        <v>0</v>
      </c>
      <c r="C3" s="2"/>
      <c r="D3" s="2"/>
      <c r="E3" s="2"/>
      <c r="F3" s="2"/>
      <c r="G3" s="2"/>
      <c r="H3" s="2"/>
      <c r="I3" s="2"/>
      <c r="J3" s="2"/>
      <c r="K3" s="2"/>
      <c r="L3" s="2"/>
      <c r="M3" s="2"/>
      <c r="N3" s="2"/>
      <c r="O3" s="3"/>
    </row>
    <row r="4" spans="2:15" ht="37.5" x14ac:dyDescent="0.25">
      <c r="B4" s="4" t="s">
        <v>1</v>
      </c>
      <c r="C4" s="4" t="s">
        <v>2</v>
      </c>
      <c r="D4" s="4" t="s">
        <v>3</v>
      </c>
      <c r="E4" s="4" t="s">
        <v>4</v>
      </c>
      <c r="F4" s="5" t="s">
        <v>5</v>
      </c>
      <c r="G4" s="4" t="s">
        <v>6</v>
      </c>
      <c r="H4" s="6" t="s">
        <v>7</v>
      </c>
      <c r="I4" s="7"/>
      <c r="J4" s="7"/>
      <c r="K4" s="7"/>
      <c r="L4" s="7"/>
      <c r="M4" s="8"/>
      <c r="N4" s="9" t="s">
        <v>8</v>
      </c>
      <c r="O4" s="10" t="s">
        <v>9</v>
      </c>
    </row>
    <row r="5" spans="2:15" ht="18.75" x14ac:dyDescent="0.3">
      <c r="B5" s="11"/>
      <c r="C5" s="11"/>
      <c r="D5" s="11"/>
      <c r="E5" s="4"/>
      <c r="F5" s="11"/>
      <c r="H5" s="4"/>
      <c r="I5" s="12" t="s">
        <v>10</v>
      </c>
      <c r="J5" s="12" t="s">
        <v>11</v>
      </c>
      <c r="K5" s="12" t="s">
        <v>12</v>
      </c>
      <c r="L5" s="12" t="s">
        <v>13</v>
      </c>
      <c r="M5" s="12" t="s">
        <v>14</v>
      </c>
      <c r="N5" s="11"/>
      <c r="O5" s="13"/>
    </row>
    <row r="6" spans="2:15" x14ac:dyDescent="0.25">
      <c r="B6" s="14">
        <f t="shared" ref="B6:B69" si="0">1+B5</f>
        <v>1</v>
      </c>
      <c r="C6" s="14" t="s">
        <v>15</v>
      </c>
      <c r="D6" s="14" t="s">
        <v>16</v>
      </c>
      <c r="E6" s="14" t="s">
        <v>17</v>
      </c>
      <c r="F6" s="14"/>
      <c r="G6" s="14">
        <v>63</v>
      </c>
      <c r="H6" s="14">
        <v>84.9</v>
      </c>
      <c r="I6" s="14"/>
      <c r="J6" s="14"/>
      <c r="K6" s="14"/>
      <c r="L6" s="14"/>
      <c r="M6" s="14"/>
      <c r="N6" s="14">
        <f>+N5+H6+I6+J6+K6+L6</f>
        <v>84.9</v>
      </c>
      <c r="O6" s="14"/>
    </row>
    <row r="7" spans="2:15" x14ac:dyDescent="0.25">
      <c r="B7" s="14">
        <f t="shared" si="0"/>
        <v>2</v>
      </c>
      <c r="C7" s="14" t="s">
        <v>18</v>
      </c>
      <c r="D7" s="14" t="s">
        <v>19</v>
      </c>
      <c r="E7" s="14" t="s">
        <v>17</v>
      </c>
      <c r="F7" s="14"/>
      <c r="G7" s="14">
        <v>63</v>
      </c>
      <c r="H7" s="14">
        <v>209</v>
      </c>
      <c r="I7" s="14"/>
      <c r="J7" s="14"/>
      <c r="K7" s="14"/>
      <c r="L7" s="14"/>
      <c r="M7" s="14"/>
      <c r="N7" s="14">
        <f>N6+H7</f>
        <v>293.89999999999998</v>
      </c>
      <c r="O7" s="14"/>
    </row>
    <row r="8" spans="2:15" x14ac:dyDescent="0.25">
      <c r="B8" s="14">
        <f t="shared" si="0"/>
        <v>3</v>
      </c>
      <c r="C8" s="14" t="s">
        <v>19</v>
      </c>
      <c r="D8" s="14" t="s">
        <v>20</v>
      </c>
      <c r="E8" s="14" t="s">
        <v>17</v>
      </c>
      <c r="F8" s="14"/>
      <c r="G8" s="14">
        <v>63</v>
      </c>
      <c r="H8" s="14">
        <v>57.6</v>
      </c>
      <c r="I8" s="14"/>
      <c r="J8" s="14"/>
      <c r="K8" s="14"/>
      <c r="L8" s="14"/>
      <c r="M8" s="14"/>
      <c r="N8" s="14">
        <f t="shared" ref="N8:N71" si="1">N7+H8</f>
        <v>351.5</v>
      </c>
      <c r="O8" s="14"/>
    </row>
    <row r="9" spans="2:15" x14ac:dyDescent="0.25">
      <c r="B9" s="14">
        <f t="shared" si="0"/>
        <v>4</v>
      </c>
      <c r="C9" s="14" t="s">
        <v>21</v>
      </c>
      <c r="D9" s="14" t="s">
        <v>22</v>
      </c>
      <c r="E9" s="14" t="s">
        <v>17</v>
      </c>
      <c r="F9" s="14"/>
      <c r="G9" s="14">
        <v>63</v>
      </c>
      <c r="H9" s="14">
        <v>108</v>
      </c>
      <c r="I9" s="14"/>
      <c r="J9" s="14"/>
      <c r="K9" s="14"/>
      <c r="L9" s="14"/>
      <c r="M9" s="14"/>
      <c r="N9" s="14">
        <f t="shared" si="1"/>
        <v>459.5</v>
      </c>
      <c r="O9" s="14"/>
    </row>
    <row r="10" spans="2:15" x14ac:dyDescent="0.25">
      <c r="B10" s="14">
        <f t="shared" si="0"/>
        <v>5</v>
      </c>
      <c r="C10" s="14" t="s">
        <v>23</v>
      </c>
      <c r="D10" s="14" t="s">
        <v>24</v>
      </c>
      <c r="E10" s="14" t="s">
        <v>17</v>
      </c>
      <c r="F10" s="14"/>
      <c r="G10" s="14">
        <v>63</v>
      </c>
      <c r="H10" s="14">
        <v>19</v>
      </c>
      <c r="I10" s="14"/>
      <c r="J10" s="14"/>
      <c r="K10" s="14"/>
      <c r="L10" s="14"/>
      <c r="M10" s="14"/>
      <c r="N10" s="14">
        <f t="shared" si="1"/>
        <v>478.5</v>
      </c>
      <c r="O10" s="14"/>
    </row>
    <row r="11" spans="2:15" x14ac:dyDescent="0.25">
      <c r="B11" s="14">
        <f t="shared" si="0"/>
        <v>6</v>
      </c>
      <c r="C11" s="14" t="s">
        <v>25</v>
      </c>
      <c r="D11" s="14" t="s">
        <v>26</v>
      </c>
      <c r="E11" s="14" t="s">
        <v>17</v>
      </c>
      <c r="F11" s="14"/>
      <c r="G11" s="14">
        <v>63</v>
      </c>
      <c r="H11" s="14">
        <v>107</v>
      </c>
      <c r="I11" s="14"/>
      <c r="J11" s="14"/>
      <c r="K11" s="14"/>
      <c r="L11" s="14"/>
      <c r="M11" s="14"/>
      <c r="N11" s="14">
        <f t="shared" si="1"/>
        <v>585.5</v>
      </c>
      <c r="O11" s="14"/>
    </row>
    <row r="12" spans="2:15" x14ac:dyDescent="0.25">
      <c r="B12" s="14">
        <f t="shared" si="0"/>
        <v>7</v>
      </c>
      <c r="C12" s="14" t="s">
        <v>27</v>
      </c>
      <c r="D12" s="14" t="s">
        <v>28</v>
      </c>
      <c r="E12" s="14" t="s">
        <v>17</v>
      </c>
      <c r="F12" s="14"/>
      <c r="G12" s="14">
        <v>63</v>
      </c>
      <c r="H12" s="14">
        <v>35</v>
      </c>
      <c r="I12" s="14"/>
      <c r="J12" s="14"/>
      <c r="K12" s="14"/>
      <c r="L12" s="14"/>
      <c r="M12" s="14"/>
      <c r="N12" s="14">
        <f t="shared" si="1"/>
        <v>620.5</v>
      </c>
      <c r="O12" s="14"/>
    </row>
    <row r="13" spans="2:15" x14ac:dyDescent="0.25">
      <c r="B13" s="14">
        <f t="shared" si="0"/>
        <v>8</v>
      </c>
      <c r="C13" s="14" t="s">
        <v>29</v>
      </c>
      <c r="D13" s="14" t="s">
        <v>30</v>
      </c>
      <c r="E13" s="14" t="s">
        <v>17</v>
      </c>
      <c r="F13" s="14"/>
      <c r="G13" s="14">
        <v>63</v>
      </c>
      <c r="H13" s="14">
        <v>18</v>
      </c>
      <c r="I13" s="14"/>
      <c r="J13" s="14"/>
      <c r="K13" s="14"/>
      <c r="L13" s="14"/>
      <c r="M13" s="14"/>
      <c r="N13" s="14">
        <f t="shared" si="1"/>
        <v>638.5</v>
      </c>
      <c r="O13" s="14"/>
    </row>
    <row r="14" spans="2:15" x14ac:dyDescent="0.25">
      <c r="B14" s="14">
        <f t="shared" si="0"/>
        <v>9</v>
      </c>
      <c r="C14" s="14" t="s">
        <v>29</v>
      </c>
      <c r="D14" s="14" t="s">
        <v>31</v>
      </c>
      <c r="E14" s="14" t="s">
        <v>17</v>
      </c>
      <c r="F14" s="14"/>
      <c r="G14" s="14">
        <v>63</v>
      </c>
      <c r="H14" s="14">
        <v>61.8</v>
      </c>
      <c r="I14" s="14"/>
      <c r="J14" s="14"/>
      <c r="K14" s="14"/>
      <c r="L14" s="14"/>
      <c r="M14" s="14"/>
      <c r="N14" s="14">
        <f t="shared" si="1"/>
        <v>700.3</v>
      </c>
      <c r="O14" s="14"/>
    </row>
    <row r="15" spans="2:15" x14ac:dyDescent="0.25">
      <c r="B15" s="14">
        <f t="shared" si="0"/>
        <v>10</v>
      </c>
      <c r="C15" s="14" t="s">
        <v>31</v>
      </c>
      <c r="D15" s="14" t="s">
        <v>32</v>
      </c>
      <c r="E15" s="14" t="s">
        <v>17</v>
      </c>
      <c r="F15" s="14"/>
      <c r="G15" s="14">
        <v>63</v>
      </c>
      <c r="H15" s="14">
        <v>22.3</v>
      </c>
      <c r="I15" s="14"/>
      <c r="J15" s="14"/>
      <c r="K15" s="14"/>
      <c r="L15" s="14"/>
      <c r="M15" s="14"/>
      <c r="N15" s="14">
        <f t="shared" si="1"/>
        <v>722.59999999999991</v>
      </c>
      <c r="O15" s="14"/>
    </row>
    <row r="16" spans="2:15" x14ac:dyDescent="0.25">
      <c r="B16" s="14">
        <f t="shared" si="0"/>
        <v>11</v>
      </c>
      <c r="C16" s="14" t="s">
        <v>31</v>
      </c>
      <c r="D16" s="14" t="s">
        <v>30</v>
      </c>
      <c r="E16" s="14" t="s">
        <v>17</v>
      </c>
      <c r="F16" s="14"/>
      <c r="G16" s="14">
        <v>63</v>
      </c>
      <c r="H16" s="14">
        <v>15</v>
      </c>
      <c r="I16" s="14"/>
      <c r="J16" s="14"/>
      <c r="K16" s="14"/>
      <c r="L16" s="14"/>
      <c r="M16" s="14"/>
      <c r="N16" s="14">
        <f t="shared" si="1"/>
        <v>737.59999999999991</v>
      </c>
      <c r="O16" s="14"/>
    </row>
    <row r="17" spans="2:15" x14ac:dyDescent="0.25">
      <c r="B17" s="14">
        <f t="shared" si="0"/>
        <v>12</v>
      </c>
      <c r="C17" s="14" t="s">
        <v>30</v>
      </c>
      <c r="D17" s="14" t="s">
        <v>33</v>
      </c>
      <c r="E17" s="14" t="s">
        <v>17</v>
      </c>
      <c r="F17" s="14"/>
      <c r="G17" s="14">
        <v>63</v>
      </c>
      <c r="H17" s="14">
        <v>35.799999999999997</v>
      </c>
      <c r="I17" s="14"/>
      <c r="J17" s="14"/>
      <c r="K17" s="14"/>
      <c r="L17" s="14"/>
      <c r="M17" s="14"/>
      <c r="N17" s="14">
        <f t="shared" si="1"/>
        <v>773.39999999999986</v>
      </c>
      <c r="O17" s="14"/>
    </row>
    <row r="18" spans="2:15" x14ac:dyDescent="0.25">
      <c r="B18" s="14">
        <f t="shared" si="0"/>
        <v>13</v>
      </c>
      <c r="C18" s="14" t="s">
        <v>30</v>
      </c>
      <c r="D18" s="14" t="s">
        <v>29</v>
      </c>
      <c r="E18" s="14" t="s">
        <v>17</v>
      </c>
      <c r="F18" s="14"/>
      <c r="G18" s="14">
        <v>63</v>
      </c>
      <c r="H18" s="14">
        <v>66.400000000000006</v>
      </c>
      <c r="I18" s="14"/>
      <c r="J18" s="14"/>
      <c r="K18" s="14"/>
      <c r="L18" s="14"/>
      <c r="M18" s="14"/>
      <c r="N18" s="14">
        <f t="shared" si="1"/>
        <v>839.79999999999984</v>
      </c>
      <c r="O18" s="14"/>
    </row>
    <row r="19" spans="2:15" x14ac:dyDescent="0.25">
      <c r="B19" s="14">
        <f t="shared" si="0"/>
        <v>14</v>
      </c>
      <c r="C19" s="14" t="s">
        <v>29</v>
      </c>
      <c r="D19" s="14" t="s">
        <v>34</v>
      </c>
      <c r="E19" s="14" t="s">
        <v>17</v>
      </c>
      <c r="F19" s="14"/>
      <c r="G19" s="14">
        <v>63</v>
      </c>
      <c r="H19" s="14">
        <v>140.30000000000001</v>
      </c>
      <c r="I19" s="14"/>
      <c r="J19" s="14"/>
      <c r="K19" s="14"/>
      <c r="L19" s="14"/>
      <c r="M19" s="14"/>
      <c r="N19" s="14">
        <f t="shared" si="1"/>
        <v>980.09999999999991</v>
      </c>
      <c r="O19" s="14"/>
    </row>
    <row r="20" spans="2:15" x14ac:dyDescent="0.25">
      <c r="B20" s="14">
        <f t="shared" si="0"/>
        <v>15</v>
      </c>
      <c r="C20" s="14" t="s">
        <v>35</v>
      </c>
      <c r="D20" s="14" t="s">
        <v>36</v>
      </c>
      <c r="E20" s="14" t="s">
        <v>17</v>
      </c>
      <c r="F20" s="14"/>
      <c r="G20" s="14">
        <v>63</v>
      </c>
      <c r="H20" s="14">
        <v>33</v>
      </c>
      <c r="I20" s="14"/>
      <c r="J20" s="14"/>
      <c r="K20" s="14"/>
      <c r="L20" s="14"/>
      <c r="M20" s="14"/>
      <c r="N20" s="14">
        <f t="shared" si="1"/>
        <v>1013.0999999999999</v>
      </c>
      <c r="O20" s="14"/>
    </row>
    <row r="21" spans="2:15" x14ac:dyDescent="0.25">
      <c r="B21" s="14">
        <f t="shared" si="0"/>
        <v>16</v>
      </c>
      <c r="C21" s="14" t="s">
        <v>35</v>
      </c>
      <c r="D21" s="14" t="s">
        <v>37</v>
      </c>
      <c r="E21" s="14" t="s">
        <v>17</v>
      </c>
      <c r="F21" s="14"/>
      <c r="G21" s="14">
        <v>63</v>
      </c>
      <c r="H21" s="14">
        <v>68.8</v>
      </c>
      <c r="I21" s="14"/>
      <c r="J21" s="14"/>
      <c r="K21" s="14"/>
      <c r="L21" s="14"/>
      <c r="M21" s="14"/>
      <c r="N21" s="14">
        <f t="shared" si="1"/>
        <v>1081.8999999999999</v>
      </c>
      <c r="O21" s="14"/>
    </row>
    <row r="22" spans="2:15" x14ac:dyDescent="0.25">
      <c r="B22" s="14">
        <f t="shared" si="0"/>
        <v>17</v>
      </c>
      <c r="C22" s="14" t="s">
        <v>38</v>
      </c>
      <c r="D22" s="14" t="s">
        <v>39</v>
      </c>
      <c r="E22" s="14" t="s">
        <v>17</v>
      </c>
      <c r="F22" s="14"/>
      <c r="G22" s="14">
        <v>63</v>
      </c>
      <c r="H22" s="14">
        <v>33.700000000000003</v>
      </c>
      <c r="I22" s="14"/>
      <c r="J22" s="14"/>
      <c r="K22" s="14"/>
      <c r="L22" s="14"/>
      <c r="M22" s="14"/>
      <c r="N22" s="14">
        <f t="shared" si="1"/>
        <v>1115.5999999999999</v>
      </c>
      <c r="O22" s="14"/>
    </row>
    <row r="23" spans="2:15" x14ac:dyDescent="0.25">
      <c r="B23" s="14">
        <f t="shared" si="0"/>
        <v>18</v>
      </c>
      <c r="C23" s="14" t="s">
        <v>40</v>
      </c>
      <c r="D23" s="14" t="s">
        <v>41</v>
      </c>
      <c r="E23" s="14" t="s">
        <v>17</v>
      </c>
      <c r="F23" s="14"/>
      <c r="G23" s="14">
        <v>63</v>
      </c>
      <c r="H23" s="14">
        <v>35.200000000000003</v>
      </c>
      <c r="I23" s="14"/>
      <c r="J23" s="14"/>
      <c r="K23" s="14"/>
      <c r="L23" s="14"/>
      <c r="M23" s="14"/>
      <c r="N23" s="14">
        <f t="shared" si="1"/>
        <v>1150.8</v>
      </c>
      <c r="O23" s="14"/>
    </row>
    <row r="24" spans="2:15" x14ac:dyDescent="0.25">
      <c r="B24" s="14">
        <f t="shared" si="0"/>
        <v>19</v>
      </c>
      <c r="C24" s="14" t="s">
        <v>42</v>
      </c>
      <c r="D24" s="14" t="s">
        <v>43</v>
      </c>
      <c r="E24" s="14" t="s">
        <v>17</v>
      </c>
      <c r="F24" s="14"/>
      <c r="G24" s="14">
        <v>63</v>
      </c>
      <c r="H24" s="14">
        <v>50.1</v>
      </c>
      <c r="I24" s="14"/>
      <c r="J24" s="14"/>
      <c r="K24" s="14"/>
      <c r="L24" s="14"/>
      <c r="M24" s="14"/>
      <c r="N24" s="14">
        <f t="shared" si="1"/>
        <v>1200.8999999999999</v>
      </c>
      <c r="O24" s="14"/>
    </row>
    <row r="25" spans="2:15" x14ac:dyDescent="0.25">
      <c r="B25" s="14">
        <f t="shared" si="0"/>
        <v>20</v>
      </c>
      <c r="C25" s="14" t="s">
        <v>44</v>
      </c>
      <c r="D25" s="14" t="s">
        <v>45</v>
      </c>
      <c r="E25" s="14" t="s">
        <v>17</v>
      </c>
      <c r="F25" s="14"/>
      <c r="G25" s="14">
        <v>63</v>
      </c>
      <c r="H25" s="14">
        <v>22</v>
      </c>
      <c r="I25" s="14"/>
      <c r="J25" s="14"/>
      <c r="K25" s="14"/>
      <c r="L25" s="14"/>
      <c r="M25" s="14"/>
      <c r="N25" s="14">
        <f t="shared" si="1"/>
        <v>1222.8999999999999</v>
      </c>
      <c r="O25" s="14"/>
    </row>
    <row r="26" spans="2:15" x14ac:dyDescent="0.25">
      <c r="B26" s="14">
        <f t="shared" si="0"/>
        <v>21</v>
      </c>
      <c r="C26" s="14" t="s">
        <v>46</v>
      </c>
      <c r="D26" s="14" t="s">
        <v>47</v>
      </c>
      <c r="E26" s="14" t="s">
        <v>17</v>
      </c>
      <c r="F26" s="14"/>
      <c r="G26" s="14">
        <v>63</v>
      </c>
      <c r="H26" s="14">
        <v>93.3</v>
      </c>
      <c r="I26" s="14"/>
      <c r="J26" s="14"/>
      <c r="K26" s="14"/>
      <c r="L26" s="14"/>
      <c r="M26" s="14"/>
      <c r="N26" s="14">
        <f t="shared" si="1"/>
        <v>1316.1999999999998</v>
      </c>
      <c r="O26" s="14"/>
    </row>
    <row r="27" spans="2:15" x14ac:dyDescent="0.25">
      <c r="B27" s="14">
        <f t="shared" si="0"/>
        <v>22</v>
      </c>
      <c r="C27" s="14" t="s">
        <v>48</v>
      </c>
      <c r="D27" s="14" t="s">
        <v>49</v>
      </c>
      <c r="E27" s="14" t="s">
        <v>17</v>
      </c>
      <c r="F27" s="14"/>
      <c r="G27" s="14">
        <v>63</v>
      </c>
      <c r="H27" s="14">
        <v>23.7</v>
      </c>
      <c r="I27" s="14"/>
      <c r="J27" s="14"/>
      <c r="K27" s="14"/>
      <c r="L27" s="14"/>
      <c r="M27" s="14"/>
      <c r="N27" s="14">
        <f t="shared" si="1"/>
        <v>1339.8999999999999</v>
      </c>
      <c r="O27" s="14"/>
    </row>
    <row r="28" spans="2:15" x14ac:dyDescent="0.25">
      <c r="B28" s="14">
        <f t="shared" si="0"/>
        <v>23</v>
      </c>
      <c r="C28" s="14" t="s">
        <v>50</v>
      </c>
      <c r="D28" s="14" t="s">
        <v>51</v>
      </c>
      <c r="E28" s="14" t="s">
        <v>17</v>
      </c>
      <c r="F28" s="14"/>
      <c r="G28" s="14">
        <v>63</v>
      </c>
      <c r="H28" s="14">
        <v>144.5</v>
      </c>
      <c r="I28" s="14"/>
      <c r="J28" s="14"/>
      <c r="K28" s="14"/>
      <c r="L28" s="14"/>
      <c r="M28" s="14"/>
      <c r="N28" s="14">
        <f t="shared" si="1"/>
        <v>1484.3999999999999</v>
      </c>
      <c r="O28" s="14"/>
    </row>
    <row r="29" spans="2:15" x14ac:dyDescent="0.25">
      <c r="B29" s="14">
        <f t="shared" si="0"/>
        <v>24</v>
      </c>
      <c r="C29" s="14" t="s">
        <v>52</v>
      </c>
      <c r="D29" s="14" t="s">
        <v>53</v>
      </c>
      <c r="E29" s="14" t="s">
        <v>17</v>
      </c>
      <c r="F29" s="14"/>
      <c r="G29" s="14">
        <v>63</v>
      </c>
      <c r="H29" s="14">
        <v>108.9</v>
      </c>
      <c r="I29" s="14"/>
      <c r="J29" s="14"/>
      <c r="K29" s="14"/>
      <c r="L29" s="14"/>
      <c r="M29" s="14"/>
      <c r="N29" s="14">
        <f t="shared" si="1"/>
        <v>1593.3</v>
      </c>
      <c r="O29" s="14"/>
    </row>
    <row r="30" spans="2:15" x14ac:dyDescent="0.25">
      <c r="B30" s="14">
        <f t="shared" si="0"/>
        <v>25</v>
      </c>
      <c r="C30" s="14" t="s">
        <v>54</v>
      </c>
      <c r="D30" s="14" t="s">
        <v>55</v>
      </c>
      <c r="E30" s="14" t="s">
        <v>17</v>
      </c>
      <c r="F30" s="14"/>
      <c r="G30" s="14">
        <v>63</v>
      </c>
      <c r="H30" s="14">
        <v>95.8</v>
      </c>
      <c r="I30" s="14"/>
      <c r="J30" s="14"/>
      <c r="K30" s="14"/>
      <c r="L30" s="14"/>
      <c r="M30" s="14"/>
      <c r="N30" s="14">
        <f t="shared" si="1"/>
        <v>1689.1</v>
      </c>
      <c r="O30" s="14"/>
    </row>
    <row r="31" spans="2:15" x14ac:dyDescent="0.25">
      <c r="B31" s="14">
        <f t="shared" si="0"/>
        <v>26</v>
      </c>
      <c r="C31" s="14" t="s">
        <v>54</v>
      </c>
      <c r="D31" s="14" t="s">
        <v>56</v>
      </c>
      <c r="E31" s="14" t="s">
        <v>17</v>
      </c>
      <c r="F31" s="14"/>
      <c r="G31" s="14">
        <v>63</v>
      </c>
      <c r="H31" s="14">
        <v>68.400000000000006</v>
      </c>
      <c r="I31" s="14"/>
      <c r="J31" s="14"/>
      <c r="K31" s="14"/>
      <c r="L31" s="14"/>
      <c r="M31" s="14"/>
      <c r="N31" s="14">
        <f t="shared" si="1"/>
        <v>1757.5</v>
      </c>
      <c r="O31" s="14"/>
    </row>
    <row r="32" spans="2:15" x14ac:dyDescent="0.25">
      <c r="B32" s="14">
        <f t="shared" si="0"/>
        <v>27</v>
      </c>
      <c r="C32" s="14" t="s">
        <v>57</v>
      </c>
      <c r="D32" s="14" t="s">
        <v>58</v>
      </c>
      <c r="E32" s="14" t="s">
        <v>17</v>
      </c>
      <c r="F32" s="14"/>
      <c r="G32" s="14">
        <v>63</v>
      </c>
      <c r="H32" s="14">
        <v>37</v>
      </c>
      <c r="I32" s="14"/>
      <c r="J32" s="14"/>
      <c r="K32" s="14"/>
      <c r="L32" s="14"/>
      <c r="M32" s="14"/>
      <c r="N32" s="14">
        <f t="shared" si="1"/>
        <v>1794.5</v>
      </c>
      <c r="O32" s="14"/>
    </row>
    <row r="33" spans="2:15" x14ac:dyDescent="0.25">
      <c r="B33" s="14">
        <f t="shared" si="0"/>
        <v>28</v>
      </c>
      <c r="C33" s="14" t="s">
        <v>59</v>
      </c>
      <c r="D33" s="14" t="s">
        <v>60</v>
      </c>
      <c r="E33" s="14" t="s">
        <v>17</v>
      </c>
      <c r="F33" s="14"/>
      <c r="G33" s="14">
        <v>63</v>
      </c>
      <c r="H33" s="14">
        <v>45.4</v>
      </c>
      <c r="I33" s="14"/>
      <c r="J33" s="14"/>
      <c r="K33" s="14"/>
      <c r="L33" s="14"/>
      <c r="M33" s="14"/>
      <c r="N33" s="14">
        <f t="shared" si="1"/>
        <v>1839.9</v>
      </c>
      <c r="O33" s="14"/>
    </row>
    <row r="34" spans="2:15" x14ac:dyDescent="0.25">
      <c r="B34" s="14">
        <f t="shared" si="0"/>
        <v>29</v>
      </c>
      <c r="C34" s="14" t="s">
        <v>61</v>
      </c>
      <c r="D34" s="14" t="s">
        <v>62</v>
      </c>
      <c r="E34" s="14" t="s">
        <v>17</v>
      </c>
      <c r="F34" s="14"/>
      <c r="G34" s="14">
        <v>63</v>
      </c>
      <c r="H34" s="14">
        <v>80.2</v>
      </c>
      <c r="I34" s="14"/>
      <c r="J34" s="14"/>
      <c r="K34" s="14"/>
      <c r="L34" s="14"/>
      <c r="M34" s="14"/>
      <c r="N34" s="14">
        <f t="shared" si="1"/>
        <v>1920.1000000000001</v>
      </c>
      <c r="O34" s="14"/>
    </row>
    <row r="35" spans="2:15" x14ac:dyDescent="0.25">
      <c r="B35" s="14">
        <f t="shared" si="0"/>
        <v>30</v>
      </c>
      <c r="C35" s="14" t="s">
        <v>63</v>
      </c>
      <c r="D35" s="14" t="s">
        <v>64</v>
      </c>
      <c r="E35" s="14" t="s">
        <v>17</v>
      </c>
      <c r="F35" s="14"/>
      <c r="G35" s="14">
        <v>63</v>
      </c>
      <c r="H35" s="14">
        <v>76.400000000000006</v>
      </c>
      <c r="I35" s="14"/>
      <c r="J35" s="14"/>
      <c r="K35" s="14"/>
      <c r="L35" s="14"/>
      <c r="M35" s="14"/>
      <c r="N35" s="14">
        <f t="shared" si="1"/>
        <v>1996.5000000000002</v>
      </c>
      <c r="O35" s="14"/>
    </row>
    <row r="36" spans="2:15" x14ac:dyDescent="0.25">
      <c r="B36" s="14">
        <f t="shared" si="0"/>
        <v>31</v>
      </c>
      <c r="C36" s="14" t="s">
        <v>65</v>
      </c>
      <c r="D36" s="14" t="s">
        <v>66</v>
      </c>
      <c r="E36" s="14" t="s">
        <v>17</v>
      </c>
      <c r="F36" s="14"/>
      <c r="G36" s="14">
        <v>63</v>
      </c>
      <c r="H36" s="14">
        <v>105.9</v>
      </c>
      <c r="I36" s="14"/>
      <c r="J36" s="14"/>
      <c r="K36" s="14"/>
      <c r="L36" s="14"/>
      <c r="M36" s="14"/>
      <c r="N36" s="14">
        <f t="shared" si="1"/>
        <v>2102.4</v>
      </c>
      <c r="O36" s="14"/>
    </row>
    <row r="37" spans="2:15" x14ac:dyDescent="0.25">
      <c r="B37" s="14">
        <f t="shared" si="0"/>
        <v>32</v>
      </c>
      <c r="C37" s="14" t="s">
        <v>67</v>
      </c>
      <c r="D37" s="14" t="s">
        <v>68</v>
      </c>
      <c r="E37" s="14" t="s">
        <v>17</v>
      </c>
      <c r="F37" s="14"/>
      <c r="G37" s="14">
        <v>63</v>
      </c>
      <c r="H37" s="14">
        <v>36.1</v>
      </c>
      <c r="I37" s="14"/>
      <c r="J37" s="14"/>
      <c r="K37" s="14"/>
      <c r="L37" s="14"/>
      <c r="M37" s="14"/>
      <c r="N37" s="14">
        <f t="shared" si="1"/>
        <v>2138.5</v>
      </c>
      <c r="O37" s="14"/>
    </row>
    <row r="38" spans="2:15" x14ac:dyDescent="0.25">
      <c r="B38" s="14">
        <f t="shared" si="0"/>
        <v>33</v>
      </c>
      <c r="C38" s="14" t="s">
        <v>69</v>
      </c>
      <c r="D38" s="14" t="s">
        <v>70</v>
      </c>
      <c r="E38" s="14" t="s">
        <v>17</v>
      </c>
      <c r="F38" s="14"/>
      <c r="G38" s="14">
        <v>63</v>
      </c>
      <c r="H38" s="14">
        <v>29</v>
      </c>
      <c r="I38" s="14"/>
      <c r="J38" s="14"/>
      <c r="K38" s="14"/>
      <c r="L38" s="14"/>
      <c r="M38" s="14"/>
      <c r="N38" s="14">
        <f t="shared" si="1"/>
        <v>2167.5</v>
      </c>
      <c r="O38" s="14"/>
    </row>
    <row r="39" spans="2:15" x14ac:dyDescent="0.25">
      <c r="B39" s="14">
        <f t="shared" si="0"/>
        <v>34</v>
      </c>
      <c r="C39" s="14" t="s">
        <v>71</v>
      </c>
      <c r="D39" s="14" t="s">
        <v>72</v>
      </c>
      <c r="E39" s="14" t="s">
        <v>17</v>
      </c>
      <c r="F39" s="14"/>
      <c r="G39" s="14">
        <v>63</v>
      </c>
      <c r="H39" s="14">
        <v>42</v>
      </c>
      <c r="I39" s="14"/>
      <c r="J39" s="14"/>
      <c r="K39" s="14"/>
      <c r="L39" s="14"/>
      <c r="M39" s="14"/>
      <c r="N39" s="14">
        <f t="shared" si="1"/>
        <v>2209.5</v>
      </c>
      <c r="O39" s="14"/>
    </row>
    <row r="40" spans="2:15" x14ac:dyDescent="0.25">
      <c r="B40" s="14">
        <f t="shared" si="0"/>
        <v>35</v>
      </c>
      <c r="C40" s="14" t="s">
        <v>73</v>
      </c>
      <c r="D40" s="14" t="s">
        <v>74</v>
      </c>
      <c r="E40" s="14" t="s">
        <v>17</v>
      </c>
      <c r="F40" s="14"/>
      <c r="G40" s="14">
        <v>63</v>
      </c>
      <c r="H40" s="14">
        <v>167.2</v>
      </c>
      <c r="I40" s="14"/>
      <c r="J40" s="14"/>
      <c r="K40" s="14"/>
      <c r="L40" s="14"/>
      <c r="M40" s="14"/>
      <c r="N40" s="14">
        <f t="shared" si="1"/>
        <v>2376.6999999999998</v>
      </c>
      <c r="O40" s="14"/>
    </row>
    <row r="41" spans="2:15" x14ac:dyDescent="0.25">
      <c r="B41" s="14">
        <f t="shared" si="0"/>
        <v>36</v>
      </c>
      <c r="C41" s="14" t="s">
        <v>75</v>
      </c>
      <c r="D41" s="14" t="s">
        <v>76</v>
      </c>
      <c r="E41" s="14" t="s">
        <v>17</v>
      </c>
      <c r="F41" s="14"/>
      <c r="G41" s="14">
        <v>63</v>
      </c>
      <c r="H41" s="14">
        <v>22.5</v>
      </c>
      <c r="I41" s="14"/>
      <c r="J41" s="14"/>
      <c r="K41" s="14"/>
      <c r="L41" s="14"/>
      <c r="M41" s="14"/>
      <c r="N41" s="14">
        <f t="shared" si="1"/>
        <v>2399.1999999999998</v>
      </c>
      <c r="O41" s="14"/>
    </row>
    <row r="42" spans="2:15" x14ac:dyDescent="0.25">
      <c r="B42" s="14">
        <f t="shared" si="0"/>
        <v>37</v>
      </c>
      <c r="C42" s="14" t="s">
        <v>77</v>
      </c>
      <c r="D42" s="14" t="s">
        <v>78</v>
      </c>
      <c r="E42" s="14" t="s">
        <v>17</v>
      </c>
      <c r="F42" s="14"/>
      <c r="G42" s="14">
        <v>63</v>
      </c>
      <c r="H42" s="14">
        <v>81</v>
      </c>
      <c r="I42" s="14"/>
      <c r="J42" s="14"/>
      <c r="K42" s="14"/>
      <c r="L42" s="14"/>
      <c r="M42" s="14"/>
      <c r="N42" s="14">
        <f t="shared" si="1"/>
        <v>2480.1999999999998</v>
      </c>
      <c r="O42" s="14"/>
    </row>
    <row r="43" spans="2:15" x14ac:dyDescent="0.25">
      <c r="B43" s="14">
        <f t="shared" si="0"/>
        <v>38</v>
      </c>
      <c r="C43" s="14" t="s">
        <v>78</v>
      </c>
      <c r="D43" s="14" t="s">
        <v>79</v>
      </c>
      <c r="E43" s="14" t="s">
        <v>17</v>
      </c>
      <c r="F43" s="14"/>
      <c r="G43" s="14">
        <v>63</v>
      </c>
      <c r="H43" s="14">
        <v>96</v>
      </c>
      <c r="I43" s="14"/>
      <c r="J43" s="14"/>
      <c r="K43" s="14"/>
      <c r="L43" s="14"/>
      <c r="M43" s="14"/>
      <c r="N43" s="14">
        <f t="shared" si="1"/>
        <v>2576.1999999999998</v>
      </c>
      <c r="O43" s="14"/>
    </row>
    <row r="44" spans="2:15" x14ac:dyDescent="0.25">
      <c r="B44" s="14">
        <f t="shared" si="0"/>
        <v>39</v>
      </c>
      <c r="C44" s="14" t="s">
        <v>80</v>
      </c>
      <c r="D44" s="14" t="s">
        <v>81</v>
      </c>
      <c r="E44" s="14" t="s">
        <v>82</v>
      </c>
      <c r="F44" s="14">
        <v>0.39</v>
      </c>
      <c r="G44" s="14">
        <v>63</v>
      </c>
      <c r="H44" s="14">
        <v>98</v>
      </c>
      <c r="I44" s="14"/>
      <c r="J44" s="14"/>
      <c r="K44" s="14"/>
      <c r="L44" s="14"/>
      <c r="M44" s="14"/>
      <c r="N44" s="14">
        <f t="shared" si="1"/>
        <v>2674.2</v>
      </c>
      <c r="O44" s="14">
        <v>98</v>
      </c>
    </row>
    <row r="45" spans="2:15" x14ac:dyDescent="0.25">
      <c r="B45" s="14">
        <f t="shared" si="0"/>
        <v>40</v>
      </c>
      <c r="C45" s="14" t="s">
        <v>83</v>
      </c>
      <c r="D45" s="14" t="s">
        <v>84</v>
      </c>
      <c r="E45" s="14" t="s">
        <v>17</v>
      </c>
      <c r="F45" s="14"/>
      <c r="G45" s="14">
        <v>75</v>
      </c>
      <c r="H45" s="15">
        <v>230.4</v>
      </c>
      <c r="I45" s="15"/>
      <c r="J45" s="14"/>
      <c r="K45" s="14"/>
      <c r="L45" s="14"/>
      <c r="M45" s="14"/>
      <c r="N45" s="14">
        <f t="shared" si="1"/>
        <v>2904.6</v>
      </c>
      <c r="O45" s="14"/>
    </row>
    <row r="46" spans="2:15" x14ac:dyDescent="0.25">
      <c r="B46" s="14">
        <f t="shared" si="0"/>
        <v>41</v>
      </c>
      <c r="C46" s="14" t="s">
        <v>83</v>
      </c>
      <c r="D46" s="14" t="s">
        <v>29</v>
      </c>
      <c r="E46" s="14" t="s">
        <v>17</v>
      </c>
      <c r="F46" s="14"/>
      <c r="G46" s="14">
        <v>75</v>
      </c>
      <c r="H46" s="15">
        <v>304.2</v>
      </c>
      <c r="I46" s="15"/>
      <c r="J46" s="14"/>
      <c r="K46" s="14"/>
      <c r="L46" s="14"/>
      <c r="M46" s="14"/>
      <c r="N46" s="14">
        <f t="shared" si="1"/>
        <v>3208.7999999999997</v>
      </c>
      <c r="O46" s="14"/>
    </row>
    <row r="47" spans="2:15" x14ac:dyDescent="0.25">
      <c r="B47" s="14">
        <f t="shared" si="0"/>
        <v>42</v>
      </c>
      <c r="C47" s="14" t="s">
        <v>85</v>
      </c>
      <c r="D47" s="14" t="s">
        <v>49</v>
      </c>
      <c r="E47" s="14" t="s">
        <v>17</v>
      </c>
      <c r="F47" s="14"/>
      <c r="G47" s="14">
        <v>75</v>
      </c>
      <c r="H47" s="15">
        <v>115.2</v>
      </c>
      <c r="I47" s="15"/>
      <c r="J47" s="14"/>
      <c r="K47" s="14"/>
      <c r="L47" s="14"/>
      <c r="M47" s="14"/>
      <c r="N47" s="14">
        <f t="shared" si="1"/>
        <v>3323.9999999999995</v>
      </c>
      <c r="O47" s="14"/>
    </row>
    <row r="48" spans="2:15" x14ac:dyDescent="0.25">
      <c r="B48" s="14">
        <f t="shared" si="0"/>
        <v>43</v>
      </c>
      <c r="C48" s="14" t="s">
        <v>57</v>
      </c>
      <c r="D48" s="14" t="s">
        <v>59</v>
      </c>
      <c r="E48" s="14" t="s">
        <v>17</v>
      </c>
      <c r="F48" s="14"/>
      <c r="G48" s="14">
        <v>75</v>
      </c>
      <c r="H48" s="15">
        <v>60.2</v>
      </c>
      <c r="I48" s="15"/>
      <c r="J48" s="14"/>
      <c r="K48" s="14"/>
      <c r="L48" s="14"/>
      <c r="M48" s="14"/>
      <c r="N48" s="14">
        <f t="shared" si="1"/>
        <v>3384.1999999999994</v>
      </c>
      <c r="O48" s="14"/>
    </row>
    <row r="49" spans="2:15" x14ac:dyDescent="0.25">
      <c r="B49" s="14">
        <f t="shared" si="0"/>
        <v>44</v>
      </c>
      <c r="C49" s="14" t="s">
        <v>86</v>
      </c>
      <c r="D49" s="14" t="s">
        <v>67</v>
      </c>
      <c r="E49" s="14" t="s">
        <v>17</v>
      </c>
      <c r="F49" s="14"/>
      <c r="G49" s="14">
        <v>75</v>
      </c>
      <c r="H49" s="15">
        <v>25.1</v>
      </c>
      <c r="I49" s="15"/>
      <c r="J49" s="14"/>
      <c r="K49" s="14"/>
      <c r="L49" s="14"/>
      <c r="M49" s="14"/>
      <c r="N49" s="14">
        <f t="shared" si="1"/>
        <v>3409.2999999999993</v>
      </c>
      <c r="O49" s="14"/>
    </row>
    <row r="50" spans="2:15" x14ac:dyDescent="0.25">
      <c r="B50" s="14">
        <f t="shared" si="0"/>
        <v>45</v>
      </c>
      <c r="C50" s="14" t="s">
        <v>67</v>
      </c>
      <c r="D50" s="14" t="s">
        <v>87</v>
      </c>
      <c r="E50" s="14" t="s">
        <v>17</v>
      </c>
      <c r="F50" s="14"/>
      <c r="G50" s="14">
        <v>75</v>
      </c>
      <c r="H50" s="15">
        <v>19.399999999999999</v>
      </c>
      <c r="I50" s="15"/>
      <c r="J50" s="14"/>
      <c r="K50" s="14"/>
      <c r="L50" s="14"/>
      <c r="M50" s="14"/>
      <c r="N50" s="14">
        <f t="shared" si="1"/>
        <v>3428.6999999999994</v>
      </c>
      <c r="O50" s="14"/>
    </row>
    <row r="51" spans="2:15" x14ac:dyDescent="0.25">
      <c r="B51" s="14">
        <f t="shared" si="0"/>
        <v>46</v>
      </c>
      <c r="C51" s="14" t="s">
        <v>87</v>
      </c>
      <c r="D51" s="14" t="s">
        <v>88</v>
      </c>
      <c r="E51" s="14" t="s">
        <v>17</v>
      </c>
      <c r="F51" s="14"/>
      <c r="G51" s="14">
        <v>75</v>
      </c>
      <c r="H51" s="15">
        <v>21.8</v>
      </c>
      <c r="I51" s="15"/>
      <c r="J51" s="14"/>
      <c r="K51" s="14"/>
      <c r="L51" s="14"/>
      <c r="M51" s="14"/>
      <c r="N51" s="14">
        <f t="shared" si="1"/>
        <v>3450.4999999999995</v>
      </c>
      <c r="O51" s="14"/>
    </row>
    <row r="52" spans="2:15" x14ac:dyDescent="0.25">
      <c r="B52" s="14">
        <f t="shared" si="0"/>
        <v>47</v>
      </c>
      <c r="C52" s="14" t="s">
        <v>87</v>
      </c>
      <c r="D52" s="14" t="s">
        <v>89</v>
      </c>
      <c r="E52" s="14" t="s">
        <v>17</v>
      </c>
      <c r="F52" s="14"/>
      <c r="G52" s="14">
        <v>75</v>
      </c>
      <c r="H52" s="15">
        <f>126.5-H53</f>
        <v>90.5</v>
      </c>
      <c r="I52" s="15"/>
      <c r="J52" s="14"/>
      <c r="K52" s="14"/>
      <c r="L52" s="14"/>
      <c r="M52" s="14"/>
      <c r="N52" s="14">
        <f t="shared" si="1"/>
        <v>3540.9999999999995</v>
      </c>
      <c r="O52" s="14"/>
    </row>
    <row r="53" spans="2:15" x14ac:dyDescent="0.25">
      <c r="B53" s="14">
        <f t="shared" si="0"/>
        <v>48</v>
      </c>
      <c r="C53" s="14" t="s">
        <v>87</v>
      </c>
      <c r="D53" s="14" t="s">
        <v>89</v>
      </c>
      <c r="E53" s="14" t="s">
        <v>82</v>
      </c>
      <c r="F53" s="14">
        <v>0.39</v>
      </c>
      <c r="G53" s="14">
        <v>75</v>
      </c>
      <c r="H53" s="15">
        <v>36</v>
      </c>
      <c r="I53" s="15"/>
      <c r="J53" s="14"/>
      <c r="K53" s="14"/>
      <c r="L53" s="14"/>
      <c r="M53" s="14"/>
      <c r="N53" s="14">
        <f t="shared" si="1"/>
        <v>3576.9999999999995</v>
      </c>
      <c r="O53" s="14">
        <v>36</v>
      </c>
    </row>
    <row r="54" spans="2:15" x14ac:dyDescent="0.25">
      <c r="B54" s="14">
        <f t="shared" si="0"/>
        <v>49</v>
      </c>
      <c r="C54" s="14" t="s">
        <v>89</v>
      </c>
      <c r="D54" s="14" t="s">
        <v>90</v>
      </c>
      <c r="E54" s="14" t="s">
        <v>82</v>
      </c>
      <c r="F54" s="14">
        <v>0.39</v>
      </c>
      <c r="G54" s="14">
        <v>75</v>
      </c>
      <c r="H54" s="15">
        <v>55</v>
      </c>
      <c r="I54" s="15"/>
      <c r="J54" s="14"/>
      <c r="K54" s="14"/>
      <c r="L54" s="14"/>
      <c r="M54" s="14"/>
      <c r="N54" s="14">
        <f t="shared" si="1"/>
        <v>3631.9999999999995</v>
      </c>
      <c r="O54" s="14">
        <v>55</v>
      </c>
    </row>
    <row r="55" spans="2:15" x14ac:dyDescent="0.25">
      <c r="B55" s="14">
        <f t="shared" si="0"/>
        <v>50</v>
      </c>
      <c r="C55" s="14" t="s">
        <v>91</v>
      </c>
      <c r="D55" s="14" t="s">
        <v>77</v>
      </c>
      <c r="E55" s="14" t="s">
        <v>17</v>
      </c>
      <c r="F55" s="14"/>
      <c r="G55" s="14">
        <v>75</v>
      </c>
      <c r="H55" s="15">
        <v>64</v>
      </c>
      <c r="I55" s="15"/>
      <c r="J55" s="14"/>
      <c r="K55" s="14"/>
      <c r="L55" s="14"/>
      <c r="M55" s="14"/>
      <c r="N55" s="14">
        <f t="shared" si="1"/>
        <v>3695.9999999999995</v>
      </c>
      <c r="O55" s="14"/>
    </row>
    <row r="56" spans="2:15" x14ac:dyDescent="0.25">
      <c r="B56" s="14">
        <f t="shared" si="0"/>
        <v>51</v>
      </c>
      <c r="C56" s="14" t="s">
        <v>92</v>
      </c>
      <c r="D56" s="14" t="s">
        <v>77</v>
      </c>
      <c r="E56" s="14" t="s">
        <v>17</v>
      </c>
      <c r="F56" s="14"/>
      <c r="G56" s="14">
        <v>75</v>
      </c>
      <c r="H56" s="15">
        <v>70</v>
      </c>
      <c r="I56" s="15"/>
      <c r="J56" s="14"/>
      <c r="K56" s="14"/>
      <c r="L56" s="14"/>
      <c r="M56" s="14"/>
      <c r="N56" s="14">
        <f t="shared" si="1"/>
        <v>3765.9999999999995</v>
      </c>
      <c r="O56" s="14"/>
    </row>
    <row r="57" spans="2:15" x14ac:dyDescent="0.25">
      <c r="B57" s="14">
        <f t="shared" si="0"/>
        <v>52</v>
      </c>
      <c r="C57" s="14" t="s">
        <v>93</v>
      </c>
      <c r="D57" s="14" t="s">
        <v>94</v>
      </c>
      <c r="E57" s="14" t="s">
        <v>82</v>
      </c>
      <c r="F57" s="14">
        <v>0.39</v>
      </c>
      <c r="G57" s="14">
        <v>75</v>
      </c>
      <c r="H57" s="14">
        <v>41.1</v>
      </c>
      <c r="I57" s="14"/>
      <c r="J57" s="14"/>
      <c r="K57" s="14"/>
      <c r="L57" s="14"/>
      <c r="M57" s="14"/>
      <c r="N57" s="14">
        <f t="shared" si="1"/>
        <v>3807.0999999999995</v>
      </c>
      <c r="O57" s="14">
        <v>41.1</v>
      </c>
    </row>
    <row r="58" spans="2:15" x14ac:dyDescent="0.25">
      <c r="B58" s="14">
        <f t="shared" si="0"/>
        <v>53</v>
      </c>
      <c r="C58" s="14" t="s">
        <v>94</v>
      </c>
      <c r="D58" s="14" t="s">
        <v>95</v>
      </c>
      <c r="E58" s="14" t="s">
        <v>82</v>
      </c>
      <c r="F58" s="14">
        <v>0.39</v>
      </c>
      <c r="G58" s="14">
        <v>75</v>
      </c>
      <c r="H58" s="14">
        <v>16</v>
      </c>
      <c r="I58" s="14"/>
      <c r="J58" s="14"/>
      <c r="K58" s="14"/>
      <c r="L58" s="14"/>
      <c r="M58" s="14"/>
      <c r="N58" s="14">
        <f t="shared" si="1"/>
        <v>3823.0999999999995</v>
      </c>
      <c r="O58" s="14">
        <v>16</v>
      </c>
    </row>
    <row r="59" spans="2:15" x14ac:dyDescent="0.25">
      <c r="B59" s="14">
        <f t="shared" si="0"/>
        <v>54</v>
      </c>
      <c r="C59" s="14" t="s">
        <v>94</v>
      </c>
      <c r="D59" s="14" t="s">
        <v>96</v>
      </c>
      <c r="E59" s="14" t="s">
        <v>82</v>
      </c>
      <c r="F59" s="14">
        <v>0.39</v>
      </c>
      <c r="G59" s="14">
        <v>75</v>
      </c>
      <c r="H59" s="14">
        <v>35.6</v>
      </c>
      <c r="I59" s="14"/>
      <c r="J59" s="14"/>
      <c r="K59" s="14"/>
      <c r="L59" s="14"/>
      <c r="M59" s="14"/>
      <c r="N59" s="14">
        <f t="shared" si="1"/>
        <v>3858.6999999999994</v>
      </c>
      <c r="O59" s="14">
        <v>35.6</v>
      </c>
    </row>
    <row r="60" spans="2:15" x14ac:dyDescent="0.25">
      <c r="B60" s="14">
        <f t="shared" si="0"/>
        <v>55</v>
      </c>
      <c r="C60" s="14" t="s">
        <v>96</v>
      </c>
      <c r="D60" s="14" t="s">
        <v>97</v>
      </c>
      <c r="E60" s="14" t="s">
        <v>82</v>
      </c>
      <c r="F60" s="14">
        <v>0.39</v>
      </c>
      <c r="G60" s="14">
        <v>75</v>
      </c>
      <c r="H60" s="14">
        <v>64</v>
      </c>
      <c r="I60" s="14"/>
      <c r="J60" s="14"/>
      <c r="K60" s="14"/>
      <c r="L60" s="14"/>
      <c r="M60" s="14"/>
      <c r="N60" s="14">
        <f t="shared" si="1"/>
        <v>3922.6999999999994</v>
      </c>
      <c r="O60" s="14">
        <v>64</v>
      </c>
    </row>
    <row r="61" spans="2:15" x14ac:dyDescent="0.25">
      <c r="B61" s="14">
        <f t="shared" si="0"/>
        <v>56</v>
      </c>
      <c r="C61" s="14" t="s">
        <v>98</v>
      </c>
      <c r="D61" s="14" t="s">
        <v>99</v>
      </c>
      <c r="E61" s="14" t="s">
        <v>17</v>
      </c>
      <c r="F61" s="14"/>
      <c r="G61" s="14">
        <v>90</v>
      </c>
      <c r="H61" s="14">
        <v>228.9</v>
      </c>
      <c r="I61" s="14"/>
      <c r="J61" s="14"/>
      <c r="K61" s="14"/>
      <c r="L61" s="14"/>
      <c r="M61" s="14"/>
      <c r="N61" s="14">
        <f t="shared" si="1"/>
        <v>4151.5999999999995</v>
      </c>
      <c r="O61" s="14"/>
    </row>
    <row r="62" spans="2:15" x14ac:dyDescent="0.25">
      <c r="B62" s="14">
        <f t="shared" si="0"/>
        <v>57</v>
      </c>
      <c r="C62" s="14" t="s">
        <v>99</v>
      </c>
      <c r="D62" s="14" t="s">
        <v>100</v>
      </c>
      <c r="E62" s="14" t="s">
        <v>17</v>
      </c>
      <c r="F62" s="14"/>
      <c r="G62" s="14">
        <v>90</v>
      </c>
      <c r="H62" s="14">
        <v>403.8</v>
      </c>
      <c r="I62" s="14"/>
      <c r="J62" s="14"/>
      <c r="K62" s="14"/>
      <c r="L62" s="14"/>
      <c r="M62" s="14"/>
      <c r="N62" s="14">
        <f t="shared" si="1"/>
        <v>4555.3999999999996</v>
      </c>
      <c r="O62" s="14"/>
    </row>
    <row r="63" spans="2:15" x14ac:dyDescent="0.25">
      <c r="B63" s="14">
        <f t="shared" si="0"/>
        <v>58</v>
      </c>
      <c r="C63" s="14" t="s">
        <v>100</v>
      </c>
      <c r="D63" s="14" t="s">
        <v>101</v>
      </c>
      <c r="E63" s="14" t="s">
        <v>17</v>
      </c>
      <c r="F63" s="14"/>
      <c r="G63" s="14">
        <v>90</v>
      </c>
      <c r="H63" s="14">
        <v>78</v>
      </c>
      <c r="I63" s="14"/>
      <c r="J63" s="14"/>
      <c r="K63" s="14"/>
      <c r="L63" s="14"/>
      <c r="M63" s="14"/>
      <c r="N63" s="14">
        <f t="shared" si="1"/>
        <v>4633.3999999999996</v>
      </c>
      <c r="O63" s="14"/>
    </row>
    <row r="64" spans="2:15" x14ac:dyDescent="0.25">
      <c r="B64" s="14">
        <f t="shared" si="0"/>
        <v>59</v>
      </c>
      <c r="C64" s="14" t="s">
        <v>100</v>
      </c>
      <c r="D64" s="14" t="s">
        <v>102</v>
      </c>
      <c r="E64" s="14" t="s">
        <v>17</v>
      </c>
      <c r="F64" s="14"/>
      <c r="G64" s="14">
        <v>90</v>
      </c>
      <c r="H64" s="14">
        <v>75</v>
      </c>
      <c r="I64" s="14"/>
      <c r="J64" s="14"/>
      <c r="K64" s="14"/>
      <c r="L64" s="14"/>
      <c r="M64" s="14"/>
      <c r="N64" s="14">
        <f t="shared" si="1"/>
        <v>4708.3999999999996</v>
      </c>
      <c r="O64" s="14"/>
    </row>
    <row r="65" spans="2:15" ht="15.75" x14ac:dyDescent="0.25">
      <c r="B65" s="14">
        <f t="shared" si="0"/>
        <v>60</v>
      </c>
      <c r="C65" s="14" t="s">
        <v>100</v>
      </c>
      <c r="D65" s="14" t="s">
        <v>102</v>
      </c>
      <c r="E65" s="16" t="s">
        <v>103</v>
      </c>
      <c r="F65" s="14">
        <v>0.39</v>
      </c>
      <c r="G65" s="14">
        <v>90</v>
      </c>
      <c r="H65" s="14">
        <v>100.2</v>
      </c>
      <c r="I65" s="14"/>
      <c r="J65" s="14"/>
      <c r="K65" s="14"/>
      <c r="L65" s="14"/>
      <c r="M65" s="14"/>
      <c r="N65" s="14">
        <f t="shared" si="1"/>
        <v>4808.5999999999995</v>
      </c>
      <c r="O65" s="14">
        <v>100</v>
      </c>
    </row>
    <row r="66" spans="2:15" x14ac:dyDescent="0.25">
      <c r="B66" s="14">
        <f t="shared" si="0"/>
        <v>61</v>
      </c>
      <c r="C66" s="14" t="s">
        <v>102</v>
      </c>
      <c r="D66" s="14" t="s">
        <v>104</v>
      </c>
      <c r="E66" s="14" t="s">
        <v>17</v>
      </c>
      <c r="F66" s="14"/>
      <c r="G66" s="14">
        <v>90</v>
      </c>
      <c r="H66" s="14">
        <v>46</v>
      </c>
      <c r="I66" s="14"/>
      <c r="J66" s="14"/>
      <c r="K66" s="14"/>
      <c r="L66" s="14"/>
      <c r="M66" s="14"/>
      <c r="N66" s="14">
        <f t="shared" si="1"/>
        <v>4854.5999999999995</v>
      </c>
      <c r="O66" s="14"/>
    </row>
    <row r="67" spans="2:15" x14ac:dyDescent="0.25">
      <c r="B67" s="14">
        <f t="shared" si="0"/>
        <v>62</v>
      </c>
      <c r="C67" s="14" t="s">
        <v>104</v>
      </c>
      <c r="D67" s="14" t="s">
        <v>27</v>
      </c>
      <c r="E67" s="14" t="s">
        <v>17</v>
      </c>
      <c r="F67" s="14"/>
      <c r="G67" s="14">
        <v>90</v>
      </c>
      <c r="H67" s="14">
        <v>418.9</v>
      </c>
      <c r="I67" s="14"/>
      <c r="J67" s="14"/>
      <c r="K67" s="14"/>
      <c r="L67" s="14"/>
      <c r="M67" s="14"/>
      <c r="N67" s="14">
        <f t="shared" si="1"/>
        <v>5273.4999999999991</v>
      </c>
      <c r="O67" s="14"/>
    </row>
    <row r="68" spans="2:15" x14ac:dyDescent="0.25">
      <c r="B68" s="14">
        <f t="shared" si="0"/>
        <v>63</v>
      </c>
      <c r="C68" s="14" t="s">
        <v>27</v>
      </c>
      <c r="D68" s="14" t="s">
        <v>105</v>
      </c>
      <c r="E68" s="14" t="s">
        <v>17</v>
      </c>
      <c r="F68" s="14"/>
      <c r="G68" s="14">
        <v>90</v>
      </c>
      <c r="H68" s="14">
        <v>7</v>
      </c>
      <c r="I68" s="14"/>
      <c r="J68" s="14"/>
      <c r="K68" s="14"/>
      <c r="L68" s="14"/>
      <c r="M68" s="14"/>
      <c r="N68" s="14">
        <f t="shared" si="1"/>
        <v>5280.4999999999991</v>
      </c>
      <c r="O68" s="14"/>
    </row>
    <row r="69" spans="2:15" x14ac:dyDescent="0.25">
      <c r="B69" s="14">
        <f t="shared" si="0"/>
        <v>64</v>
      </c>
      <c r="C69" s="14" t="s">
        <v>27</v>
      </c>
      <c r="D69" s="14" t="s">
        <v>99</v>
      </c>
      <c r="E69" s="14" t="s">
        <v>17</v>
      </c>
      <c r="F69" s="14"/>
      <c r="G69" s="14">
        <v>90</v>
      </c>
      <c r="H69" s="14">
        <v>103.5</v>
      </c>
      <c r="I69" s="14"/>
      <c r="J69" s="14"/>
      <c r="K69" s="14"/>
      <c r="L69" s="14"/>
      <c r="M69" s="14"/>
      <c r="N69" s="14">
        <f t="shared" si="1"/>
        <v>5383.9999999999991</v>
      </c>
      <c r="O69" s="14"/>
    </row>
    <row r="70" spans="2:15" x14ac:dyDescent="0.25">
      <c r="B70" s="14">
        <f t="shared" ref="B70:B86" si="2">1+B69</f>
        <v>65</v>
      </c>
      <c r="C70" s="14" t="s">
        <v>105</v>
      </c>
      <c r="D70" s="14" t="s">
        <v>83</v>
      </c>
      <c r="E70" s="14" t="s">
        <v>17</v>
      </c>
      <c r="F70" s="14"/>
      <c r="G70" s="14">
        <v>90</v>
      </c>
      <c r="H70" s="14">
        <v>143.69999999999999</v>
      </c>
      <c r="I70" s="14"/>
      <c r="J70" s="14"/>
      <c r="K70" s="14"/>
      <c r="L70" s="14"/>
      <c r="M70" s="14"/>
      <c r="N70" s="14">
        <f t="shared" si="1"/>
        <v>5527.6999999999989</v>
      </c>
      <c r="O70" s="14"/>
    </row>
    <row r="71" spans="2:15" x14ac:dyDescent="0.25">
      <c r="B71" s="14">
        <f t="shared" si="2"/>
        <v>66</v>
      </c>
      <c r="C71" s="14" t="s">
        <v>34</v>
      </c>
      <c r="D71" s="14" t="s">
        <v>50</v>
      </c>
      <c r="E71" s="14" t="s">
        <v>17</v>
      </c>
      <c r="F71" s="14"/>
      <c r="G71" s="14">
        <v>90</v>
      </c>
      <c r="H71" s="14">
        <v>160</v>
      </c>
      <c r="I71" s="14"/>
      <c r="J71" s="14"/>
      <c r="K71" s="14"/>
      <c r="L71" s="14"/>
      <c r="M71" s="14"/>
      <c r="N71" s="14">
        <f t="shared" si="1"/>
        <v>5687.6999999999989</v>
      </c>
      <c r="O71" s="14"/>
    </row>
    <row r="72" spans="2:15" x14ac:dyDescent="0.25">
      <c r="B72" s="14">
        <f t="shared" si="2"/>
        <v>67</v>
      </c>
      <c r="C72" s="14" t="s">
        <v>50</v>
      </c>
      <c r="D72" s="14" t="s">
        <v>104</v>
      </c>
      <c r="E72" s="14" t="s">
        <v>17</v>
      </c>
      <c r="F72" s="14"/>
      <c r="G72" s="14">
        <v>90</v>
      </c>
      <c r="H72" s="14">
        <v>282.89999999999998</v>
      </c>
      <c r="I72" s="14"/>
      <c r="J72" s="14"/>
      <c r="K72" s="14"/>
      <c r="L72" s="14"/>
      <c r="M72" s="14"/>
      <c r="N72" s="14">
        <f t="shared" ref="N72:N130" si="3">N71+H72</f>
        <v>5970.5999999999985</v>
      </c>
      <c r="O72" s="14"/>
    </row>
    <row r="73" spans="2:15" x14ac:dyDescent="0.25">
      <c r="B73" s="14">
        <f t="shared" si="2"/>
        <v>68</v>
      </c>
      <c r="C73" s="14" t="s">
        <v>106</v>
      </c>
      <c r="D73" s="14" t="s">
        <v>52</v>
      </c>
      <c r="E73" s="14" t="s">
        <v>17</v>
      </c>
      <c r="F73" s="14"/>
      <c r="G73" s="14">
        <v>90</v>
      </c>
      <c r="H73" s="14">
        <v>109.1</v>
      </c>
      <c r="I73" s="14"/>
      <c r="J73" s="14"/>
      <c r="K73" s="14"/>
      <c r="L73" s="14"/>
      <c r="M73" s="14"/>
      <c r="N73" s="14">
        <f t="shared" si="3"/>
        <v>6079.6999999999989</v>
      </c>
      <c r="O73" s="14"/>
    </row>
    <row r="74" spans="2:15" x14ac:dyDescent="0.25">
      <c r="B74" s="14">
        <f t="shared" si="2"/>
        <v>69</v>
      </c>
      <c r="C74" s="14" t="s">
        <v>52</v>
      </c>
      <c r="D74" s="14" t="s">
        <v>54</v>
      </c>
      <c r="E74" s="14" t="s">
        <v>17</v>
      </c>
      <c r="F74" s="14"/>
      <c r="G74" s="14">
        <v>90</v>
      </c>
      <c r="H74" s="14">
        <v>156.80000000000001</v>
      </c>
      <c r="I74" s="14"/>
      <c r="J74" s="14"/>
      <c r="K74" s="14"/>
      <c r="L74" s="14"/>
      <c r="M74" s="14"/>
      <c r="N74" s="14">
        <f t="shared" si="3"/>
        <v>6236.4999999999991</v>
      </c>
      <c r="O74" s="14"/>
    </row>
    <row r="75" spans="2:15" x14ac:dyDescent="0.25">
      <c r="B75" s="14">
        <f t="shared" si="2"/>
        <v>70</v>
      </c>
      <c r="C75" s="14" t="s">
        <v>59</v>
      </c>
      <c r="D75" s="14" t="s">
        <v>107</v>
      </c>
      <c r="E75" s="14" t="s">
        <v>17</v>
      </c>
      <c r="F75" s="14"/>
      <c r="G75" s="14">
        <v>90</v>
      </c>
      <c r="H75" s="14">
        <v>178.7</v>
      </c>
      <c r="I75" s="14"/>
      <c r="J75" s="14"/>
      <c r="K75" s="14"/>
      <c r="L75" s="14"/>
      <c r="M75" s="14"/>
      <c r="N75" s="14">
        <f t="shared" si="3"/>
        <v>6415.1999999999989</v>
      </c>
      <c r="O75" s="14"/>
    </row>
    <row r="76" spans="2:15" x14ac:dyDescent="0.25">
      <c r="B76" s="14">
        <f t="shared" si="2"/>
        <v>71</v>
      </c>
      <c r="C76" s="14" t="s">
        <v>107</v>
      </c>
      <c r="D76" s="14" t="s">
        <v>108</v>
      </c>
      <c r="E76" s="14" t="s">
        <v>17</v>
      </c>
      <c r="F76" s="14"/>
      <c r="G76" s="14">
        <v>90</v>
      </c>
      <c r="H76" s="14">
        <v>27.8</v>
      </c>
      <c r="I76" s="14"/>
      <c r="J76" s="14"/>
      <c r="K76" s="14"/>
      <c r="L76" s="14"/>
      <c r="M76" s="14"/>
      <c r="N76" s="14">
        <f t="shared" si="3"/>
        <v>6442.9999999999991</v>
      </c>
      <c r="O76" s="14"/>
    </row>
    <row r="77" spans="2:15" x14ac:dyDescent="0.25">
      <c r="B77" s="14">
        <f t="shared" si="2"/>
        <v>72</v>
      </c>
      <c r="C77" s="14" t="s">
        <v>109</v>
      </c>
      <c r="D77" s="14" t="s">
        <v>110</v>
      </c>
      <c r="E77" s="14" t="s">
        <v>17</v>
      </c>
      <c r="F77" s="14"/>
      <c r="G77" s="14">
        <v>90</v>
      </c>
      <c r="H77" s="14">
        <v>142.1</v>
      </c>
      <c r="I77" s="14"/>
      <c r="J77" s="14"/>
      <c r="K77" s="14"/>
      <c r="L77" s="14"/>
      <c r="M77" s="14"/>
      <c r="N77" s="14">
        <f t="shared" si="3"/>
        <v>6585.0999999999995</v>
      </c>
      <c r="O77" s="14"/>
    </row>
    <row r="78" spans="2:15" x14ac:dyDescent="0.25">
      <c r="B78" s="14">
        <f t="shared" si="2"/>
        <v>73</v>
      </c>
      <c r="C78" s="14" t="s">
        <v>110</v>
      </c>
      <c r="D78" s="14" t="s">
        <v>111</v>
      </c>
      <c r="E78" s="14" t="s">
        <v>17</v>
      </c>
      <c r="F78" s="14"/>
      <c r="G78" s="14">
        <v>90</v>
      </c>
      <c r="H78" s="14">
        <v>131.94999999999999</v>
      </c>
      <c r="I78" s="14"/>
      <c r="J78" s="14"/>
      <c r="K78" s="14"/>
      <c r="L78" s="14"/>
      <c r="M78" s="14"/>
      <c r="N78" s="14">
        <f t="shared" si="3"/>
        <v>6717.0499999999993</v>
      </c>
      <c r="O78" s="14"/>
    </row>
    <row r="79" spans="2:15" x14ac:dyDescent="0.25">
      <c r="B79" s="14">
        <f t="shared" si="2"/>
        <v>74</v>
      </c>
      <c r="C79" s="14" t="s">
        <v>69</v>
      </c>
      <c r="D79" s="14" t="s">
        <v>71</v>
      </c>
      <c r="E79" s="14" t="s">
        <v>17</v>
      </c>
      <c r="F79" s="14"/>
      <c r="G79" s="14">
        <v>90</v>
      </c>
      <c r="H79" s="14">
        <v>96</v>
      </c>
      <c r="I79" s="14"/>
      <c r="J79" s="14"/>
      <c r="K79" s="14"/>
      <c r="L79" s="14"/>
      <c r="M79" s="14"/>
      <c r="N79" s="14">
        <f t="shared" si="3"/>
        <v>6813.0499999999993</v>
      </c>
      <c r="O79" s="14"/>
    </row>
    <row r="80" spans="2:15" x14ac:dyDescent="0.25">
      <c r="B80" s="14">
        <f t="shared" si="2"/>
        <v>75</v>
      </c>
      <c r="C80" s="14" t="s">
        <v>71</v>
      </c>
      <c r="D80" s="14" t="s">
        <v>110</v>
      </c>
      <c r="E80" s="14" t="s">
        <v>17</v>
      </c>
      <c r="F80" s="14"/>
      <c r="G80" s="14">
        <v>90</v>
      </c>
      <c r="H80" s="14">
        <v>193.2</v>
      </c>
      <c r="I80" s="14"/>
      <c r="J80" s="14"/>
      <c r="K80" s="14"/>
      <c r="L80" s="14"/>
      <c r="M80" s="14"/>
      <c r="N80" s="14">
        <f t="shared" si="3"/>
        <v>7006.2499999999991</v>
      </c>
      <c r="O80" s="14"/>
    </row>
    <row r="81" spans="2:15" x14ac:dyDescent="0.25">
      <c r="B81" s="14">
        <f t="shared" si="2"/>
        <v>76</v>
      </c>
      <c r="C81" s="14" t="s">
        <v>112</v>
      </c>
      <c r="D81" s="14" t="s">
        <v>96</v>
      </c>
      <c r="E81" s="14" t="s">
        <v>17</v>
      </c>
      <c r="F81" s="14"/>
      <c r="G81" s="14">
        <v>90</v>
      </c>
      <c r="H81" s="14">
        <v>47</v>
      </c>
      <c r="I81" s="14"/>
      <c r="J81" s="14"/>
      <c r="K81" s="14"/>
      <c r="L81" s="14"/>
      <c r="M81" s="14"/>
      <c r="N81" s="14">
        <f t="shared" si="3"/>
        <v>7053.2499999999991</v>
      </c>
      <c r="O81" s="14"/>
    </row>
    <row r="82" spans="2:15" x14ac:dyDescent="0.25">
      <c r="B82" s="14">
        <f t="shared" si="2"/>
        <v>77</v>
      </c>
      <c r="C82" s="14" t="s">
        <v>113</v>
      </c>
      <c r="D82" s="14" t="s">
        <v>114</v>
      </c>
      <c r="E82" s="14" t="s">
        <v>82</v>
      </c>
      <c r="F82" s="14">
        <v>0.39</v>
      </c>
      <c r="G82" s="14">
        <v>90</v>
      </c>
      <c r="H82" s="14">
        <v>47</v>
      </c>
      <c r="I82" s="14"/>
      <c r="J82" s="14"/>
      <c r="K82" s="14"/>
      <c r="L82" s="14"/>
      <c r="M82" s="14"/>
      <c r="N82" s="14">
        <f t="shared" si="3"/>
        <v>7100.2499999999991</v>
      </c>
      <c r="O82" s="14">
        <v>47</v>
      </c>
    </row>
    <row r="83" spans="2:15" x14ac:dyDescent="0.25">
      <c r="B83" s="14">
        <f t="shared" si="2"/>
        <v>78</v>
      </c>
      <c r="C83" s="14" t="s">
        <v>114</v>
      </c>
      <c r="D83" s="14" t="s">
        <v>80</v>
      </c>
      <c r="E83" s="14" t="s">
        <v>82</v>
      </c>
      <c r="F83" s="14">
        <v>0.39</v>
      </c>
      <c r="G83" s="14">
        <v>90</v>
      </c>
      <c r="H83" s="14">
        <f>270-H84</f>
        <v>190.2</v>
      </c>
      <c r="I83" s="14"/>
      <c r="J83" s="14"/>
      <c r="K83" s="14"/>
      <c r="L83" s="14"/>
      <c r="M83" s="14"/>
      <c r="N83" s="14">
        <f t="shared" si="3"/>
        <v>7290.4499999999989</v>
      </c>
      <c r="O83" s="14">
        <v>270</v>
      </c>
    </row>
    <row r="84" spans="2:15" x14ac:dyDescent="0.25">
      <c r="B84" s="14">
        <f t="shared" si="2"/>
        <v>79</v>
      </c>
      <c r="C84" s="14" t="s">
        <v>114</v>
      </c>
      <c r="D84" s="14" t="s">
        <v>80</v>
      </c>
      <c r="E84" s="14" t="s">
        <v>17</v>
      </c>
      <c r="F84" s="14"/>
      <c r="G84" s="14">
        <v>90</v>
      </c>
      <c r="H84" s="14">
        <v>79.8</v>
      </c>
      <c r="I84" s="14"/>
      <c r="J84" s="14"/>
      <c r="K84" s="14"/>
      <c r="L84" s="14"/>
      <c r="M84" s="14"/>
      <c r="N84" s="14">
        <f t="shared" si="3"/>
        <v>7370.2499999999991</v>
      </c>
      <c r="O84" s="14"/>
    </row>
    <row r="85" spans="2:15" x14ac:dyDescent="0.25">
      <c r="B85" s="14">
        <f t="shared" si="2"/>
        <v>80</v>
      </c>
      <c r="C85" s="14" t="s">
        <v>80</v>
      </c>
      <c r="D85" s="14" t="s">
        <v>114</v>
      </c>
      <c r="E85" s="14" t="s">
        <v>82</v>
      </c>
      <c r="F85" s="14">
        <v>0.39</v>
      </c>
      <c r="G85" s="14">
        <v>90</v>
      </c>
      <c r="H85" s="14">
        <v>153</v>
      </c>
      <c r="I85" s="14"/>
      <c r="J85" s="14"/>
      <c r="K85" s="14"/>
      <c r="L85" s="14"/>
      <c r="M85" s="14"/>
      <c r="N85" s="14">
        <f t="shared" si="3"/>
        <v>7523.2499999999991</v>
      </c>
      <c r="O85" s="14">
        <v>153</v>
      </c>
    </row>
    <row r="86" spans="2:15" x14ac:dyDescent="0.25">
      <c r="B86" s="14">
        <f t="shared" si="2"/>
        <v>81</v>
      </c>
      <c r="C86" s="14" t="s">
        <v>115</v>
      </c>
      <c r="D86" s="14" t="s">
        <v>116</v>
      </c>
      <c r="E86" s="14" t="s">
        <v>82</v>
      </c>
      <c r="F86" s="14">
        <v>0.39</v>
      </c>
      <c r="G86" s="14">
        <v>90</v>
      </c>
      <c r="H86" s="14">
        <v>74</v>
      </c>
      <c r="I86" s="14"/>
      <c r="J86" s="14"/>
      <c r="K86" s="14"/>
      <c r="L86" s="14"/>
      <c r="M86" s="14"/>
      <c r="N86" s="14">
        <f t="shared" si="3"/>
        <v>7597.2499999999991</v>
      </c>
      <c r="O86" s="14">
        <v>74</v>
      </c>
    </row>
    <row r="87" spans="2:15" x14ac:dyDescent="0.25">
      <c r="B87" s="14">
        <v>1</v>
      </c>
      <c r="C87" s="14" t="s">
        <v>117</v>
      </c>
      <c r="D87" s="14" t="s">
        <v>15</v>
      </c>
      <c r="E87" s="14" t="s">
        <v>17</v>
      </c>
      <c r="F87" s="14"/>
      <c r="G87" s="14">
        <v>110</v>
      </c>
      <c r="H87" s="14">
        <v>13.8</v>
      </c>
      <c r="I87" s="14"/>
      <c r="J87" s="14"/>
      <c r="K87" s="14"/>
      <c r="L87" s="14"/>
      <c r="M87" s="14"/>
      <c r="N87" s="14">
        <f t="shared" si="3"/>
        <v>7611.0499999999993</v>
      </c>
      <c r="O87" s="14"/>
    </row>
    <row r="88" spans="2:15" x14ac:dyDescent="0.25">
      <c r="B88" s="14">
        <f t="shared" ref="B88:B130" si="4">1+B87</f>
        <v>2</v>
      </c>
      <c r="C88" s="14" t="s">
        <v>15</v>
      </c>
      <c r="D88" s="14" t="s">
        <v>18</v>
      </c>
      <c r="E88" s="14" t="s">
        <v>17</v>
      </c>
      <c r="F88" s="14"/>
      <c r="G88" s="14">
        <v>110</v>
      </c>
      <c r="H88" s="14">
        <v>387.2</v>
      </c>
      <c r="I88" s="14"/>
      <c r="J88" s="14"/>
      <c r="K88" s="14"/>
      <c r="L88" s="14"/>
      <c r="M88" s="14"/>
      <c r="N88" s="14">
        <f t="shared" si="3"/>
        <v>7998.2499999999991</v>
      </c>
      <c r="O88" s="14"/>
    </row>
    <row r="89" spans="2:15" x14ac:dyDescent="0.25">
      <c r="B89" s="14">
        <f t="shared" si="4"/>
        <v>3</v>
      </c>
      <c r="C89" s="14" t="s">
        <v>18</v>
      </c>
      <c r="D89" s="14" t="s">
        <v>118</v>
      </c>
      <c r="E89" s="14" t="s">
        <v>17</v>
      </c>
      <c r="F89" s="14"/>
      <c r="G89" s="14">
        <v>110</v>
      </c>
      <c r="H89" s="14">
        <v>63</v>
      </c>
      <c r="I89" s="14"/>
      <c r="J89" s="14"/>
      <c r="K89" s="14"/>
      <c r="L89" s="14"/>
      <c r="M89" s="14"/>
      <c r="N89" s="14">
        <f t="shared" si="3"/>
        <v>8061.2499999999991</v>
      </c>
      <c r="O89" s="14"/>
    </row>
    <row r="90" spans="2:15" x14ac:dyDescent="0.25">
      <c r="B90" s="14">
        <f t="shared" si="4"/>
        <v>4</v>
      </c>
      <c r="C90" s="14" t="s">
        <v>118</v>
      </c>
      <c r="D90" s="14" t="s">
        <v>21</v>
      </c>
      <c r="E90" s="14" t="s">
        <v>17</v>
      </c>
      <c r="F90" s="14"/>
      <c r="G90" s="14">
        <v>110</v>
      </c>
      <c r="H90" s="14">
        <v>298.14999999999998</v>
      </c>
      <c r="I90" s="14"/>
      <c r="J90" s="14"/>
      <c r="K90" s="14"/>
      <c r="L90" s="14"/>
      <c r="M90" s="14"/>
      <c r="N90" s="14">
        <f t="shared" si="3"/>
        <v>8359.4</v>
      </c>
      <c r="O90" s="14"/>
    </row>
    <row r="91" spans="2:15" x14ac:dyDescent="0.25">
      <c r="B91" s="14">
        <f t="shared" si="4"/>
        <v>5</v>
      </c>
      <c r="C91" s="14" t="s">
        <v>21</v>
      </c>
      <c r="D91" s="14" t="s">
        <v>23</v>
      </c>
      <c r="E91" s="14" t="s">
        <v>17</v>
      </c>
      <c r="F91" s="14"/>
      <c r="G91" s="14">
        <v>110</v>
      </c>
      <c r="H91" s="14">
        <v>40</v>
      </c>
      <c r="I91" s="14"/>
      <c r="J91" s="14"/>
      <c r="K91" s="14"/>
      <c r="L91" s="14"/>
      <c r="M91" s="14"/>
      <c r="N91" s="14">
        <f t="shared" si="3"/>
        <v>8399.4</v>
      </c>
      <c r="O91" s="14"/>
    </row>
    <row r="92" spans="2:15" x14ac:dyDescent="0.25">
      <c r="B92" s="14">
        <f t="shared" si="4"/>
        <v>6</v>
      </c>
      <c r="C92" s="14" t="s">
        <v>23</v>
      </c>
      <c r="D92" s="14" t="s">
        <v>25</v>
      </c>
      <c r="E92" s="14" t="s">
        <v>17</v>
      </c>
      <c r="F92" s="14"/>
      <c r="G92" s="14">
        <v>110</v>
      </c>
      <c r="H92" s="14">
        <v>111.2</v>
      </c>
      <c r="I92" s="14"/>
      <c r="J92" s="14"/>
      <c r="K92" s="14"/>
      <c r="L92" s="14"/>
      <c r="M92" s="14"/>
      <c r="N92" s="14">
        <f t="shared" si="3"/>
        <v>8510.6</v>
      </c>
      <c r="O92" s="14"/>
    </row>
    <row r="93" spans="2:15" x14ac:dyDescent="0.25">
      <c r="B93" s="14">
        <f t="shared" si="4"/>
        <v>7</v>
      </c>
      <c r="C93" s="14" t="s">
        <v>119</v>
      </c>
      <c r="D93" s="14" t="s">
        <v>120</v>
      </c>
      <c r="E93" s="14" t="s">
        <v>17</v>
      </c>
      <c r="F93" s="14"/>
      <c r="G93" s="14">
        <v>110</v>
      </c>
      <c r="H93" s="14">
        <v>118.5</v>
      </c>
      <c r="I93" s="14"/>
      <c r="J93" s="14"/>
      <c r="K93" s="14"/>
      <c r="L93" s="14"/>
      <c r="M93" s="14"/>
      <c r="N93" s="14">
        <f t="shared" si="3"/>
        <v>8629.1</v>
      </c>
      <c r="O93" s="14"/>
    </row>
    <row r="94" spans="2:15" x14ac:dyDescent="0.25">
      <c r="B94" s="14">
        <f t="shared" si="4"/>
        <v>8</v>
      </c>
      <c r="C94" s="14" t="s">
        <v>121</v>
      </c>
      <c r="D94" s="14" t="s">
        <v>122</v>
      </c>
      <c r="E94" s="14" t="s">
        <v>17</v>
      </c>
      <c r="F94" s="14"/>
      <c r="G94" s="14">
        <v>110</v>
      </c>
      <c r="H94" s="14">
        <v>67.400000000000006</v>
      </c>
      <c r="I94" s="14"/>
      <c r="J94" s="14"/>
      <c r="K94" s="14"/>
      <c r="L94" s="14"/>
      <c r="M94" s="14"/>
      <c r="N94" s="14">
        <f t="shared" si="3"/>
        <v>8696.5</v>
      </c>
      <c r="O94" s="14"/>
    </row>
    <row r="95" spans="2:15" x14ac:dyDescent="0.25">
      <c r="B95" s="14">
        <f t="shared" si="4"/>
        <v>9</v>
      </c>
      <c r="C95" s="14" t="s">
        <v>91</v>
      </c>
      <c r="D95" s="14" t="s">
        <v>112</v>
      </c>
      <c r="E95" s="14" t="s">
        <v>82</v>
      </c>
      <c r="F95" s="14">
        <v>0.44</v>
      </c>
      <c r="G95" s="14">
        <v>110</v>
      </c>
      <c r="H95" s="14">
        <v>39</v>
      </c>
      <c r="I95" s="14"/>
      <c r="J95" s="14"/>
      <c r="K95" s="14"/>
      <c r="L95" s="14"/>
      <c r="M95" s="14"/>
      <c r="N95" s="14">
        <f t="shared" si="3"/>
        <v>8735.5</v>
      </c>
      <c r="O95" s="14">
        <v>39</v>
      </c>
    </row>
    <row r="96" spans="2:15" x14ac:dyDescent="0.25">
      <c r="B96" s="14">
        <f t="shared" si="4"/>
        <v>10</v>
      </c>
      <c r="C96" s="14" t="s">
        <v>112</v>
      </c>
      <c r="D96" s="14" t="s">
        <v>75</v>
      </c>
      <c r="E96" s="14" t="s">
        <v>17</v>
      </c>
      <c r="F96" s="14"/>
      <c r="G96" s="14">
        <v>110</v>
      </c>
      <c r="H96" s="14">
        <v>32</v>
      </c>
      <c r="I96" s="14"/>
      <c r="J96" s="14"/>
      <c r="K96" s="14"/>
      <c r="L96" s="14"/>
      <c r="M96" s="14"/>
      <c r="N96" s="14">
        <f t="shared" si="3"/>
        <v>8767.5</v>
      </c>
      <c r="O96" s="14"/>
    </row>
    <row r="97" spans="2:15" x14ac:dyDescent="0.25">
      <c r="B97" s="14">
        <f t="shared" si="4"/>
        <v>11</v>
      </c>
      <c r="C97" s="14" t="s">
        <v>75</v>
      </c>
      <c r="D97" s="14" t="s">
        <v>78</v>
      </c>
      <c r="E97" s="14" t="s">
        <v>17</v>
      </c>
      <c r="F97" s="14"/>
      <c r="G97" s="14">
        <v>110</v>
      </c>
      <c r="H97" s="14">
        <v>28</v>
      </c>
      <c r="I97" s="14"/>
      <c r="J97" s="14"/>
      <c r="K97" s="14"/>
      <c r="L97" s="14"/>
      <c r="M97" s="14"/>
      <c r="N97" s="14">
        <f t="shared" si="3"/>
        <v>8795.5</v>
      </c>
      <c r="O97" s="14"/>
    </row>
    <row r="98" spans="2:15" x14ac:dyDescent="0.25">
      <c r="B98" s="14">
        <f t="shared" si="4"/>
        <v>12</v>
      </c>
      <c r="C98" s="14" t="s">
        <v>123</v>
      </c>
      <c r="D98" s="14" t="s">
        <v>113</v>
      </c>
      <c r="E98" s="14" t="s">
        <v>17</v>
      </c>
      <c r="F98" s="14"/>
      <c r="G98" s="14">
        <v>110</v>
      </c>
      <c r="H98" s="14">
        <v>136</v>
      </c>
      <c r="I98" s="17"/>
      <c r="J98" s="14"/>
      <c r="K98" s="14"/>
      <c r="L98" s="14"/>
      <c r="M98" s="14"/>
      <c r="N98" s="14">
        <f t="shared" si="3"/>
        <v>8931.5</v>
      </c>
      <c r="O98" s="14"/>
    </row>
    <row r="99" spans="2:15" x14ac:dyDescent="0.25">
      <c r="B99" s="14">
        <f t="shared" si="4"/>
        <v>13</v>
      </c>
      <c r="C99" s="14" t="s">
        <v>123</v>
      </c>
      <c r="D99" s="14" t="s">
        <v>113</v>
      </c>
      <c r="E99" s="14" t="s">
        <v>82</v>
      </c>
      <c r="F99" s="14">
        <v>0.44</v>
      </c>
      <c r="G99" s="14">
        <v>110</v>
      </c>
      <c r="H99" s="14">
        <v>10</v>
      </c>
      <c r="I99" s="17"/>
      <c r="J99" s="14"/>
      <c r="K99" s="14"/>
      <c r="L99" s="14"/>
      <c r="M99" s="14"/>
      <c r="N99" s="14">
        <f t="shared" si="3"/>
        <v>8941.5</v>
      </c>
      <c r="O99" s="14">
        <v>10</v>
      </c>
    </row>
    <row r="100" spans="2:15" x14ac:dyDescent="0.25">
      <c r="B100" s="14">
        <f t="shared" si="4"/>
        <v>14</v>
      </c>
      <c r="C100" s="14" t="s">
        <v>97</v>
      </c>
      <c r="D100" s="14" t="s">
        <v>124</v>
      </c>
      <c r="E100" s="14" t="s">
        <v>82</v>
      </c>
      <c r="F100" s="14">
        <v>0.44</v>
      </c>
      <c r="G100" s="14">
        <v>110</v>
      </c>
      <c r="H100" s="14">
        <v>40</v>
      </c>
      <c r="I100" s="14"/>
      <c r="J100" s="14"/>
      <c r="K100" s="14"/>
      <c r="L100" s="14"/>
      <c r="M100" s="14"/>
      <c r="N100" s="14">
        <f t="shared" si="3"/>
        <v>8981.5</v>
      </c>
      <c r="O100" s="14">
        <v>40</v>
      </c>
    </row>
    <row r="101" spans="2:15" x14ac:dyDescent="0.25">
      <c r="B101" s="14">
        <f t="shared" si="4"/>
        <v>15</v>
      </c>
      <c r="C101" s="14" t="s">
        <v>25</v>
      </c>
      <c r="D101" s="14" t="s">
        <v>125</v>
      </c>
      <c r="E101" s="14" t="s">
        <v>17</v>
      </c>
      <c r="F101" s="14"/>
      <c r="G101" s="14">
        <v>160</v>
      </c>
      <c r="H101" s="14">
        <v>69</v>
      </c>
      <c r="I101" s="14"/>
      <c r="J101" s="14"/>
      <c r="K101" s="14"/>
      <c r="L101" s="14"/>
      <c r="M101" s="14"/>
      <c r="N101" s="14">
        <f t="shared" si="3"/>
        <v>9050.5</v>
      </c>
      <c r="O101" s="14"/>
    </row>
    <row r="102" spans="2:15" ht="15.75" x14ac:dyDescent="0.25">
      <c r="B102" s="14">
        <f t="shared" si="4"/>
        <v>16</v>
      </c>
      <c r="C102" s="14" t="s">
        <v>125</v>
      </c>
      <c r="D102" s="14" t="s">
        <v>126</v>
      </c>
      <c r="E102" s="16" t="s">
        <v>103</v>
      </c>
      <c r="F102" s="14">
        <v>0.44</v>
      </c>
      <c r="G102" s="14">
        <v>160</v>
      </c>
      <c r="H102" s="14">
        <v>255.85</v>
      </c>
      <c r="I102" s="14"/>
      <c r="J102" s="14"/>
      <c r="K102" s="14"/>
      <c r="L102" s="14"/>
      <c r="M102" s="18"/>
      <c r="N102" s="14">
        <f t="shared" si="3"/>
        <v>9306.35</v>
      </c>
      <c r="O102" s="14">
        <v>256</v>
      </c>
    </row>
    <row r="103" spans="2:15" x14ac:dyDescent="0.25">
      <c r="B103" s="14">
        <f t="shared" si="4"/>
        <v>17</v>
      </c>
      <c r="C103" s="14" t="s">
        <v>126</v>
      </c>
      <c r="D103" s="14" t="s">
        <v>98</v>
      </c>
      <c r="E103" s="14" t="s">
        <v>17</v>
      </c>
      <c r="F103" s="14"/>
      <c r="G103" s="14">
        <v>160</v>
      </c>
      <c r="H103" s="14">
        <v>901.2</v>
      </c>
      <c r="I103" s="14"/>
      <c r="J103" s="14"/>
      <c r="K103" s="14"/>
      <c r="L103" s="14"/>
      <c r="M103" s="14"/>
      <c r="N103" s="14">
        <f t="shared" si="3"/>
        <v>10207.550000000001</v>
      </c>
      <c r="O103" s="14"/>
    </row>
    <row r="104" spans="2:15" x14ac:dyDescent="0.25">
      <c r="B104" s="14">
        <f t="shared" si="4"/>
        <v>18</v>
      </c>
      <c r="C104" s="14" t="s">
        <v>98</v>
      </c>
      <c r="D104" s="14" t="s">
        <v>35</v>
      </c>
      <c r="E104" s="14" t="s">
        <v>17</v>
      </c>
      <c r="F104" s="14"/>
      <c r="G104" s="14">
        <v>160</v>
      </c>
      <c r="H104" s="14">
        <v>62</v>
      </c>
      <c r="I104" s="14"/>
      <c r="J104" s="14"/>
      <c r="K104" s="14"/>
      <c r="L104" s="14"/>
      <c r="M104" s="14"/>
      <c r="N104" s="14">
        <f t="shared" si="3"/>
        <v>10269.550000000001</v>
      </c>
      <c r="O104" s="14"/>
    </row>
    <row r="105" spans="2:15" x14ac:dyDescent="0.25">
      <c r="B105" s="14">
        <f t="shared" si="4"/>
        <v>19</v>
      </c>
      <c r="C105" s="14" t="s">
        <v>35</v>
      </c>
      <c r="D105" s="14" t="s">
        <v>38</v>
      </c>
      <c r="E105" s="14" t="s">
        <v>17</v>
      </c>
      <c r="F105" s="14"/>
      <c r="G105" s="14">
        <v>160</v>
      </c>
      <c r="H105" s="14">
        <v>65.3</v>
      </c>
      <c r="I105" s="14"/>
      <c r="J105" s="14"/>
      <c r="K105" s="14"/>
      <c r="L105" s="14"/>
      <c r="M105" s="14"/>
      <c r="N105" s="14">
        <f t="shared" si="3"/>
        <v>10334.85</v>
      </c>
      <c r="O105" s="14"/>
    </row>
    <row r="106" spans="2:15" x14ac:dyDescent="0.25">
      <c r="B106" s="14">
        <f t="shared" si="4"/>
        <v>20</v>
      </c>
      <c r="C106" s="14" t="s">
        <v>38</v>
      </c>
      <c r="D106" s="14" t="s">
        <v>40</v>
      </c>
      <c r="E106" s="14" t="s">
        <v>17</v>
      </c>
      <c r="F106" s="14"/>
      <c r="G106" s="14">
        <v>160</v>
      </c>
      <c r="H106" s="14">
        <v>31.7</v>
      </c>
      <c r="I106" s="14"/>
      <c r="J106" s="14"/>
      <c r="K106" s="14"/>
      <c r="L106" s="14"/>
      <c r="M106" s="14"/>
      <c r="N106" s="14">
        <f t="shared" si="3"/>
        <v>10366.550000000001</v>
      </c>
      <c r="O106" s="14"/>
    </row>
    <row r="107" spans="2:15" x14ac:dyDescent="0.25">
      <c r="B107" s="14">
        <f t="shared" si="4"/>
        <v>21</v>
      </c>
      <c r="C107" s="14" t="s">
        <v>40</v>
      </c>
      <c r="D107" s="14" t="s">
        <v>42</v>
      </c>
      <c r="E107" s="14" t="s">
        <v>17</v>
      </c>
      <c r="F107" s="14"/>
      <c r="G107" s="14">
        <v>160</v>
      </c>
      <c r="H107" s="14">
        <v>33.1</v>
      </c>
      <c r="I107" s="14"/>
      <c r="J107" s="14"/>
      <c r="K107" s="14"/>
      <c r="L107" s="14"/>
      <c r="M107" s="14"/>
      <c r="N107" s="14">
        <f t="shared" si="3"/>
        <v>10399.650000000001</v>
      </c>
      <c r="O107" s="14"/>
    </row>
    <row r="108" spans="2:15" x14ac:dyDescent="0.25">
      <c r="B108" s="14">
        <f t="shared" si="4"/>
        <v>22</v>
      </c>
      <c r="C108" s="14" t="s">
        <v>42</v>
      </c>
      <c r="D108" s="14" t="s">
        <v>44</v>
      </c>
      <c r="E108" s="14" t="s">
        <v>17</v>
      </c>
      <c r="F108" s="14"/>
      <c r="G108" s="14">
        <v>160</v>
      </c>
      <c r="H108" s="14">
        <v>67.5</v>
      </c>
      <c r="I108" s="14"/>
      <c r="J108" s="14"/>
      <c r="K108" s="14"/>
      <c r="L108" s="14"/>
      <c r="M108" s="14"/>
      <c r="N108" s="14">
        <f t="shared" si="3"/>
        <v>10467.150000000001</v>
      </c>
      <c r="O108" s="14"/>
    </row>
    <row r="109" spans="2:15" x14ac:dyDescent="0.25">
      <c r="B109" s="14">
        <f t="shared" si="4"/>
        <v>23</v>
      </c>
      <c r="C109" s="14" t="s">
        <v>44</v>
      </c>
      <c r="D109" s="14" t="s">
        <v>101</v>
      </c>
      <c r="E109" s="14" t="s">
        <v>17</v>
      </c>
      <c r="F109" s="14"/>
      <c r="G109" s="14">
        <v>160</v>
      </c>
      <c r="H109" s="14">
        <v>26.2</v>
      </c>
      <c r="I109" s="14"/>
      <c r="J109" s="14"/>
      <c r="K109" s="14"/>
      <c r="L109" s="14"/>
      <c r="M109" s="14"/>
      <c r="N109" s="14">
        <f t="shared" si="3"/>
        <v>10493.350000000002</v>
      </c>
      <c r="O109" s="14"/>
    </row>
    <row r="110" spans="2:15" x14ac:dyDescent="0.25">
      <c r="B110" s="14">
        <f t="shared" si="4"/>
        <v>24</v>
      </c>
      <c r="C110" s="14" t="s">
        <v>101</v>
      </c>
      <c r="D110" s="14" t="s">
        <v>46</v>
      </c>
      <c r="E110" s="14" t="s">
        <v>17</v>
      </c>
      <c r="F110" s="14"/>
      <c r="G110" s="14">
        <v>160</v>
      </c>
      <c r="H110" s="14">
        <v>43.7</v>
      </c>
      <c r="I110" s="14"/>
      <c r="J110" s="14"/>
      <c r="K110" s="14"/>
      <c r="L110" s="14"/>
      <c r="M110" s="14"/>
      <c r="N110" s="14">
        <f t="shared" si="3"/>
        <v>10537.050000000003</v>
      </c>
      <c r="O110" s="14"/>
    </row>
    <row r="111" spans="2:15" x14ac:dyDescent="0.25">
      <c r="B111" s="14">
        <f t="shared" si="4"/>
        <v>25</v>
      </c>
      <c r="C111" s="14" t="s">
        <v>46</v>
      </c>
      <c r="D111" s="14" t="s">
        <v>48</v>
      </c>
      <c r="E111" s="14" t="s">
        <v>17</v>
      </c>
      <c r="F111" s="14"/>
      <c r="G111" s="14">
        <v>160</v>
      </c>
      <c r="H111" s="14">
        <v>47</v>
      </c>
      <c r="I111" s="14"/>
      <c r="J111" s="14"/>
      <c r="K111" s="14"/>
      <c r="L111" s="14"/>
      <c r="M111" s="14"/>
      <c r="N111" s="14">
        <f t="shared" si="3"/>
        <v>10584.050000000003</v>
      </c>
      <c r="O111" s="14"/>
    </row>
    <row r="112" spans="2:15" x14ac:dyDescent="0.25">
      <c r="B112" s="14">
        <f t="shared" si="4"/>
        <v>26</v>
      </c>
      <c r="C112" s="14" t="s">
        <v>48</v>
      </c>
      <c r="D112" s="14" t="s">
        <v>119</v>
      </c>
      <c r="E112" s="14" t="s">
        <v>17</v>
      </c>
      <c r="F112" s="14"/>
      <c r="G112" s="14">
        <v>160</v>
      </c>
      <c r="H112" s="14">
        <v>196</v>
      </c>
      <c r="I112" s="14"/>
      <c r="J112" s="14"/>
      <c r="K112" s="14"/>
      <c r="L112" s="14"/>
      <c r="M112" s="14"/>
      <c r="N112" s="14">
        <f t="shared" si="3"/>
        <v>10780.050000000003</v>
      </c>
      <c r="O112" s="14"/>
    </row>
    <row r="113" spans="2:15" x14ac:dyDescent="0.25">
      <c r="B113" s="14">
        <f t="shared" si="4"/>
        <v>27</v>
      </c>
      <c r="C113" s="14" t="s">
        <v>119</v>
      </c>
      <c r="D113" s="14" t="s">
        <v>121</v>
      </c>
      <c r="E113" s="14" t="s">
        <v>17</v>
      </c>
      <c r="F113" s="14"/>
      <c r="G113" s="14">
        <v>160</v>
      </c>
      <c r="H113" s="14">
        <v>173</v>
      </c>
      <c r="I113" s="14"/>
      <c r="J113" s="14"/>
      <c r="K113" s="14"/>
      <c r="L113" s="14"/>
      <c r="M113" s="14"/>
      <c r="N113" s="14">
        <f t="shared" si="3"/>
        <v>10953.050000000003</v>
      </c>
      <c r="O113" s="14"/>
    </row>
    <row r="114" spans="2:15" x14ac:dyDescent="0.25">
      <c r="B114" s="14">
        <f t="shared" si="4"/>
        <v>28</v>
      </c>
      <c r="C114" s="14" t="s">
        <v>121</v>
      </c>
      <c r="D114" s="14" t="s">
        <v>51</v>
      </c>
      <c r="E114" s="14" t="s">
        <v>17</v>
      </c>
      <c r="F114" s="14"/>
      <c r="G114" s="14">
        <v>160</v>
      </c>
      <c r="H114" s="14">
        <v>136.80000000000001</v>
      </c>
      <c r="I114" s="14"/>
      <c r="J114" s="14"/>
      <c r="K114" s="14"/>
      <c r="L114" s="14"/>
      <c r="M114" s="14"/>
      <c r="N114" s="14">
        <f t="shared" si="3"/>
        <v>11089.850000000002</v>
      </c>
      <c r="O114" s="14"/>
    </row>
    <row r="115" spans="2:15" x14ac:dyDescent="0.25">
      <c r="B115" s="14">
        <f t="shared" si="4"/>
        <v>29</v>
      </c>
      <c r="C115" s="14" t="s">
        <v>51</v>
      </c>
      <c r="D115" s="14" t="s">
        <v>106</v>
      </c>
      <c r="E115" s="14" t="s">
        <v>17</v>
      </c>
      <c r="F115" s="14"/>
      <c r="G115" s="14">
        <v>160</v>
      </c>
      <c r="H115" s="14">
        <v>134.19999999999999</v>
      </c>
      <c r="I115" s="14"/>
      <c r="J115" s="14"/>
      <c r="K115" s="14"/>
      <c r="L115" s="14"/>
      <c r="M115" s="14"/>
      <c r="N115" s="14">
        <f t="shared" si="3"/>
        <v>11224.050000000003</v>
      </c>
      <c r="O115" s="14"/>
    </row>
    <row r="116" spans="2:15" x14ac:dyDescent="0.25">
      <c r="B116" s="14">
        <f t="shared" si="4"/>
        <v>30</v>
      </c>
      <c r="C116" s="14" t="s">
        <v>108</v>
      </c>
      <c r="D116" s="14" t="s">
        <v>127</v>
      </c>
      <c r="E116" s="14" t="s">
        <v>17</v>
      </c>
      <c r="F116" s="14"/>
      <c r="G116" s="14">
        <v>160</v>
      </c>
      <c r="H116" s="14">
        <v>341.2</v>
      </c>
      <c r="I116" s="14"/>
      <c r="J116" s="14"/>
      <c r="K116" s="14"/>
      <c r="L116" s="14"/>
      <c r="M116" s="14"/>
      <c r="N116" s="14">
        <f t="shared" si="3"/>
        <v>11565.250000000004</v>
      </c>
      <c r="O116" s="14"/>
    </row>
    <row r="117" spans="2:15" x14ac:dyDescent="0.25">
      <c r="B117" s="14">
        <f t="shared" si="4"/>
        <v>31</v>
      </c>
      <c r="C117" s="14" t="s">
        <v>127</v>
      </c>
      <c r="D117" s="14" t="s">
        <v>128</v>
      </c>
      <c r="E117" s="14" t="s">
        <v>17</v>
      </c>
      <c r="F117" s="14"/>
      <c r="G117" s="14">
        <v>160</v>
      </c>
      <c r="H117" s="14">
        <v>283.89999999999998</v>
      </c>
      <c r="I117" s="14"/>
      <c r="J117" s="14"/>
      <c r="K117" s="14"/>
      <c r="L117" s="14"/>
      <c r="M117" s="14"/>
      <c r="N117" s="14">
        <f t="shared" si="3"/>
        <v>11849.150000000003</v>
      </c>
      <c r="O117" s="14"/>
    </row>
    <row r="118" spans="2:15" x14ac:dyDescent="0.25">
      <c r="B118" s="14">
        <f t="shared" si="4"/>
        <v>32</v>
      </c>
      <c r="C118" s="14" t="s">
        <v>128</v>
      </c>
      <c r="D118" s="14" t="s">
        <v>61</v>
      </c>
      <c r="E118" s="14" t="s">
        <v>17</v>
      </c>
      <c r="F118" s="14"/>
      <c r="G118" s="14">
        <v>160</v>
      </c>
      <c r="H118" s="14">
        <v>55</v>
      </c>
      <c r="I118" s="14"/>
      <c r="J118" s="14"/>
      <c r="K118" s="14"/>
      <c r="L118" s="14"/>
      <c r="M118" s="14"/>
      <c r="N118" s="14">
        <f t="shared" si="3"/>
        <v>11904.150000000003</v>
      </c>
      <c r="O118" s="14"/>
    </row>
    <row r="119" spans="2:15" x14ac:dyDescent="0.25">
      <c r="B119" s="14">
        <f t="shared" si="4"/>
        <v>33</v>
      </c>
      <c r="C119" s="14" t="s">
        <v>63</v>
      </c>
      <c r="D119" s="14" t="s">
        <v>65</v>
      </c>
      <c r="E119" s="14" t="s">
        <v>17</v>
      </c>
      <c r="F119" s="14"/>
      <c r="G119" s="14">
        <v>160</v>
      </c>
      <c r="H119" s="14" t="s">
        <v>129</v>
      </c>
      <c r="I119" s="14"/>
      <c r="J119" s="14"/>
      <c r="K119" s="14"/>
      <c r="L119" s="14"/>
      <c r="M119" s="14"/>
      <c r="N119" s="14">
        <f>+N118+H120</f>
        <v>12162.150000000003</v>
      </c>
      <c r="O119" s="14"/>
    </row>
    <row r="120" spans="2:15" x14ac:dyDescent="0.25">
      <c r="B120" s="14">
        <f t="shared" si="4"/>
        <v>34</v>
      </c>
      <c r="C120" s="14" t="s">
        <v>65</v>
      </c>
      <c r="D120" s="14" t="s">
        <v>106</v>
      </c>
      <c r="E120" s="14" t="s">
        <v>17</v>
      </c>
      <c r="F120" s="14"/>
      <c r="G120" s="14">
        <v>160</v>
      </c>
      <c r="H120" s="14">
        <v>258</v>
      </c>
      <c r="I120" s="14"/>
      <c r="J120" s="14"/>
      <c r="K120" s="14"/>
      <c r="L120" s="14"/>
      <c r="M120" s="14"/>
      <c r="N120" s="14">
        <f t="shared" si="3"/>
        <v>12420.150000000003</v>
      </c>
      <c r="O120" s="14"/>
    </row>
    <row r="121" spans="2:15" x14ac:dyDescent="0.25">
      <c r="B121" s="14">
        <f t="shared" si="4"/>
        <v>35</v>
      </c>
      <c r="C121" s="14" t="s">
        <v>130</v>
      </c>
      <c r="D121" s="14" t="s">
        <v>131</v>
      </c>
      <c r="E121" s="14" t="s">
        <v>17</v>
      </c>
      <c r="F121" s="14"/>
      <c r="G121" s="14">
        <v>160</v>
      </c>
      <c r="H121" s="14">
        <v>123</v>
      </c>
      <c r="I121" s="14"/>
      <c r="J121" s="14"/>
      <c r="K121" s="14"/>
      <c r="L121" s="14"/>
      <c r="M121" s="14"/>
      <c r="N121" s="14">
        <f t="shared" si="3"/>
        <v>12543.150000000003</v>
      </c>
      <c r="O121" s="14"/>
    </row>
    <row r="122" spans="2:15" x14ac:dyDescent="0.25">
      <c r="B122" s="14">
        <f t="shared" si="4"/>
        <v>36</v>
      </c>
      <c r="C122" s="14" t="s">
        <v>97</v>
      </c>
      <c r="D122" s="14" t="s">
        <v>132</v>
      </c>
      <c r="E122" s="14" t="s">
        <v>82</v>
      </c>
      <c r="F122" s="14">
        <v>0.44</v>
      </c>
      <c r="G122" s="14">
        <v>160</v>
      </c>
      <c r="H122" s="14">
        <v>47</v>
      </c>
      <c r="I122" s="14"/>
      <c r="J122" s="14"/>
      <c r="K122" s="14"/>
      <c r="L122" s="14"/>
      <c r="M122" s="14"/>
      <c r="N122" s="14">
        <f t="shared" si="3"/>
        <v>12590.150000000003</v>
      </c>
      <c r="O122" s="14">
        <v>47</v>
      </c>
    </row>
    <row r="123" spans="2:15" x14ac:dyDescent="0.25">
      <c r="B123" s="14">
        <f t="shared" si="4"/>
        <v>37</v>
      </c>
      <c r="C123" s="14" t="s">
        <v>132</v>
      </c>
      <c r="D123" s="14" t="s">
        <v>91</v>
      </c>
      <c r="E123" s="14" t="s">
        <v>82</v>
      </c>
      <c r="F123" s="14">
        <v>0.44</v>
      </c>
      <c r="G123" s="14">
        <v>160</v>
      </c>
      <c r="H123" s="14">
        <v>50</v>
      </c>
      <c r="I123" s="14"/>
      <c r="J123" s="14"/>
      <c r="K123" s="14"/>
      <c r="L123" s="14"/>
      <c r="M123" s="14"/>
      <c r="N123" s="14">
        <f t="shared" si="3"/>
        <v>12640.150000000003</v>
      </c>
      <c r="O123" s="14">
        <v>50</v>
      </c>
    </row>
    <row r="124" spans="2:15" x14ac:dyDescent="0.25">
      <c r="B124" s="14">
        <f t="shared" si="4"/>
        <v>38</v>
      </c>
      <c r="C124" s="14" t="s">
        <v>123</v>
      </c>
      <c r="D124" s="14" t="s">
        <v>133</v>
      </c>
      <c r="E124" s="14" t="s">
        <v>17</v>
      </c>
      <c r="F124" s="14"/>
      <c r="G124" s="14">
        <v>200</v>
      </c>
      <c r="H124" s="14">
        <v>362.9</v>
      </c>
      <c r="I124" s="14"/>
      <c r="J124" s="14"/>
      <c r="K124" s="14"/>
      <c r="L124" s="14"/>
      <c r="M124" s="14"/>
      <c r="N124" s="14">
        <f t="shared" si="3"/>
        <v>13003.050000000003</v>
      </c>
      <c r="O124" s="14"/>
    </row>
    <row r="125" spans="2:15" x14ac:dyDescent="0.25">
      <c r="B125" s="14">
        <f t="shared" si="4"/>
        <v>39</v>
      </c>
      <c r="C125" s="14" t="s">
        <v>133</v>
      </c>
      <c r="D125" s="14" t="s">
        <v>134</v>
      </c>
      <c r="E125" s="14" t="s">
        <v>17</v>
      </c>
      <c r="F125" s="14"/>
      <c r="G125" s="14">
        <v>200</v>
      </c>
      <c r="H125" s="14">
        <v>541.1</v>
      </c>
      <c r="I125" s="14"/>
      <c r="J125" s="14"/>
      <c r="K125" s="14"/>
      <c r="L125" s="14"/>
      <c r="M125" s="14"/>
      <c r="N125" s="14">
        <f t="shared" si="3"/>
        <v>13544.150000000003</v>
      </c>
      <c r="O125" s="14"/>
    </row>
    <row r="126" spans="2:15" x14ac:dyDescent="0.25">
      <c r="B126" s="14">
        <f t="shared" si="4"/>
        <v>40</v>
      </c>
      <c r="C126" s="14" t="s">
        <v>133</v>
      </c>
      <c r="D126" s="14" t="s">
        <v>73</v>
      </c>
      <c r="E126" s="14" t="s">
        <v>17</v>
      </c>
      <c r="F126" s="14"/>
      <c r="G126" s="14">
        <v>200</v>
      </c>
      <c r="H126" s="14">
        <v>351.8</v>
      </c>
      <c r="I126" s="14"/>
      <c r="J126" s="14"/>
      <c r="K126" s="14"/>
      <c r="L126" s="14"/>
      <c r="M126" s="14"/>
      <c r="N126" s="14">
        <f t="shared" si="3"/>
        <v>13895.950000000003</v>
      </c>
      <c r="O126" s="14"/>
    </row>
    <row r="127" spans="2:15" x14ac:dyDescent="0.25">
      <c r="B127" s="14">
        <f t="shared" si="4"/>
        <v>41</v>
      </c>
      <c r="C127" s="14" t="s">
        <v>73</v>
      </c>
      <c r="D127" s="14" t="s">
        <v>135</v>
      </c>
      <c r="E127" s="14" t="s">
        <v>17</v>
      </c>
      <c r="F127" s="14"/>
      <c r="G127" s="14">
        <v>200</v>
      </c>
      <c r="H127" s="14">
        <v>633.9</v>
      </c>
      <c r="I127" s="14"/>
      <c r="J127" s="14"/>
      <c r="K127" s="14"/>
      <c r="L127" s="14"/>
      <c r="M127" s="14"/>
      <c r="N127" s="14">
        <f t="shared" si="3"/>
        <v>14529.850000000002</v>
      </c>
      <c r="O127" s="14"/>
    </row>
    <row r="128" spans="2:15" x14ac:dyDescent="0.25">
      <c r="B128" s="14">
        <f t="shared" si="4"/>
        <v>42</v>
      </c>
      <c r="C128" s="14" t="s">
        <v>135</v>
      </c>
      <c r="D128" s="14" t="s">
        <v>136</v>
      </c>
      <c r="E128" s="14" t="s">
        <v>17</v>
      </c>
      <c r="F128" s="14"/>
      <c r="G128" s="14">
        <v>200</v>
      </c>
      <c r="H128" s="14">
        <v>344.9</v>
      </c>
      <c r="I128" s="14"/>
      <c r="J128" s="14"/>
      <c r="K128" s="14"/>
      <c r="L128" s="14"/>
      <c r="M128" s="14"/>
      <c r="N128" s="14">
        <f t="shared" si="3"/>
        <v>14874.750000000002</v>
      </c>
      <c r="O128" s="14"/>
    </row>
    <row r="129" spans="2:16" x14ac:dyDescent="0.25">
      <c r="B129" s="14">
        <f t="shared" si="4"/>
        <v>43</v>
      </c>
      <c r="C129" s="14" t="s">
        <v>136</v>
      </c>
      <c r="D129" s="14" t="s">
        <v>137</v>
      </c>
      <c r="E129" s="14" t="s">
        <v>17</v>
      </c>
      <c r="F129" s="14"/>
      <c r="G129" s="14">
        <v>200</v>
      </c>
      <c r="H129" s="14">
        <v>432.9</v>
      </c>
      <c r="I129" s="14"/>
      <c r="J129" s="14"/>
      <c r="K129" s="14"/>
      <c r="L129" s="14"/>
      <c r="M129" s="14"/>
      <c r="N129" s="14">
        <f t="shared" si="3"/>
        <v>15307.650000000001</v>
      </c>
      <c r="O129" s="14"/>
    </row>
    <row r="130" spans="2:16" x14ac:dyDescent="0.25">
      <c r="B130" s="14">
        <f t="shared" si="4"/>
        <v>44</v>
      </c>
      <c r="C130" s="14" t="s">
        <v>132</v>
      </c>
      <c r="D130" s="14" t="s">
        <v>135</v>
      </c>
      <c r="E130" s="14" t="s">
        <v>82</v>
      </c>
      <c r="F130" s="14">
        <v>0.44</v>
      </c>
      <c r="G130" s="14">
        <v>200</v>
      </c>
      <c r="H130" s="14">
        <v>68</v>
      </c>
      <c r="I130" s="14"/>
      <c r="J130" s="14"/>
      <c r="K130" s="14"/>
      <c r="L130" s="14"/>
      <c r="M130" s="14"/>
      <c r="N130" s="14">
        <f t="shared" si="3"/>
        <v>15375.650000000001</v>
      </c>
      <c r="O130" s="14">
        <v>68</v>
      </c>
    </row>
    <row r="131" spans="2:16" x14ac:dyDescent="0.25">
      <c r="B131" s="14"/>
      <c r="C131" s="14"/>
      <c r="D131" s="14"/>
      <c r="E131" s="14"/>
      <c r="F131" s="14"/>
      <c r="G131" s="14"/>
      <c r="H131" s="17"/>
      <c r="I131" s="17"/>
      <c r="J131" s="17"/>
      <c r="K131" s="17"/>
      <c r="L131" s="14"/>
      <c r="M131" s="14"/>
      <c r="N131" s="14"/>
      <c r="O131" s="14"/>
    </row>
    <row r="132" spans="2:16" x14ac:dyDescent="0.25">
      <c r="B132" s="14"/>
      <c r="C132" s="14"/>
      <c r="D132" s="14"/>
      <c r="E132" s="14"/>
      <c r="F132" s="14"/>
      <c r="G132" s="14"/>
      <c r="H132" s="14"/>
      <c r="I132" s="14"/>
      <c r="J132" s="14"/>
      <c r="K132" s="14"/>
      <c r="L132" s="14"/>
      <c r="M132" s="14"/>
      <c r="N132" s="14"/>
      <c r="O132" s="14"/>
    </row>
    <row r="133" spans="2:16" x14ac:dyDescent="0.25">
      <c r="B133" s="14">
        <v>63</v>
      </c>
      <c r="C133" s="14">
        <v>75</v>
      </c>
      <c r="D133" s="14">
        <v>90</v>
      </c>
      <c r="E133" s="14">
        <v>110</v>
      </c>
      <c r="F133" s="14">
        <v>160</v>
      </c>
      <c r="G133" s="14">
        <v>200</v>
      </c>
      <c r="H133" s="14"/>
      <c r="I133" s="14"/>
      <c r="J133" s="14"/>
      <c r="K133" s="14"/>
      <c r="L133" s="14"/>
      <c r="M133" s="14"/>
      <c r="N133" s="14"/>
      <c r="O133" s="14"/>
    </row>
    <row r="134" spans="2:16" x14ac:dyDescent="0.25">
      <c r="B134" s="19">
        <f>+SUMIF($G$6:$G$130,B133,$H$6:$H$130)</f>
        <v>2674.2</v>
      </c>
      <c r="C134" s="19">
        <f>+SUMIF($G$6:$G$130,C133,$H$6:$H$130)</f>
        <v>1248.5</v>
      </c>
      <c r="D134" s="19">
        <f>+SUMIF($G$6:$G$130,D133,$H$6:$H$130)</f>
        <v>3674.5499999999997</v>
      </c>
      <c r="E134" s="19">
        <f t="shared" ref="E134:G134" si="5">+SUMIF($G$6:$G$130,E133,$H$6:$H$130)</f>
        <v>1384.25</v>
      </c>
      <c r="F134" s="19">
        <f t="shared" si="5"/>
        <v>3400.65</v>
      </c>
      <c r="G134" s="19">
        <f t="shared" si="5"/>
        <v>2735.5</v>
      </c>
      <c r="H134" s="19">
        <f>+SUM(B134:G134)</f>
        <v>15117.65</v>
      </c>
      <c r="N134" s="17"/>
      <c r="O134" s="20"/>
    </row>
    <row r="135" spans="2:16" ht="18.75" x14ac:dyDescent="0.25">
      <c r="B135" s="21">
        <v>4002</v>
      </c>
      <c r="C135" s="21">
        <v>1394</v>
      </c>
      <c r="D135" s="21">
        <v>4446</v>
      </c>
      <c r="E135" s="21">
        <v>1152</v>
      </c>
      <c r="F135" s="21">
        <v>3790</v>
      </c>
      <c r="G135" s="21">
        <v>2741</v>
      </c>
      <c r="H135" s="22">
        <f>+SUM(B135:G135)</f>
        <v>17525</v>
      </c>
      <c r="N135" s="17"/>
      <c r="O135" s="20"/>
    </row>
    <row r="136" spans="2:16" x14ac:dyDescent="0.25">
      <c r="B136" s="17" t="s">
        <v>138</v>
      </c>
      <c r="C136" s="17"/>
      <c r="D136" s="17"/>
      <c r="E136" s="17"/>
      <c r="F136" s="17"/>
      <c r="G136" s="17" t="s">
        <v>139</v>
      </c>
      <c r="H136" s="17"/>
      <c r="I136" s="17"/>
      <c r="J136" s="17"/>
      <c r="K136" s="23" t="s">
        <v>139</v>
      </c>
      <c r="L136" s="23"/>
      <c r="M136" s="23"/>
      <c r="N136" s="23"/>
    </row>
    <row r="137" spans="2:16" x14ac:dyDescent="0.25">
      <c r="B137" s="17" t="s">
        <v>140</v>
      </c>
      <c r="C137" s="24"/>
      <c r="D137" s="25"/>
      <c r="E137" s="26"/>
      <c r="F137" s="27"/>
      <c r="G137" s="17" t="s">
        <v>140</v>
      </c>
      <c r="H137" s="17"/>
      <c r="I137" s="25"/>
      <c r="J137" s="28"/>
      <c r="K137" s="17" t="s">
        <v>140</v>
      </c>
      <c r="L137" s="17"/>
      <c r="M137" s="25"/>
      <c r="N137" s="28"/>
    </row>
    <row r="138" spans="2:16" x14ac:dyDescent="0.25">
      <c r="B138" s="17" t="s">
        <v>141</v>
      </c>
      <c r="C138" s="24"/>
      <c r="D138" s="25"/>
      <c r="E138" s="26"/>
      <c r="F138" s="27"/>
      <c r="G138" s="17" t="s">
        <v>141</v>
      </c>
      <c r="H138" s="25"/>
      <c r="I138" s="26"/>
      <c r="J138" s="27"/>
      <c r="K138" s="17" t="s">
        <v>141</v>
      </c>
      <c r="L138" s="25"/>
      <c r="M138" s="26"/>
      <c r="N138" s="27"/>
    </row>
    <row r="139" spans="2:16" x14ac:dyDescent="0.25">
      <c r="B139" s="17" t="s">
        <v>142</v>
      </c>
      <c r="C139" s="24"/>
      <c r="D139" s="25"/>
      <c r="E139" s="26"/>
      <c r="F139" s="27"/>
      <c r="G139" s="17" t="s">
        <v>142</v>
      </c>
      <c r="H139" s="17"/>
      <c r="I139" s="25"/>
      <c r="J139" s="27"/>
      <c r="K139" s="17" t="s">
        <v>142</v>
      </c>
      <c r="L139" s="17"/>
      <c r="M139" s="25"/>
      <c r="N139" s="27"/>
    </row>
    <row r="140" spans="2:16" ht="6.75" customHeight="1" x14ac:dyDescent="0.25"/>
    <row r="142" spans="2:16" ht="15.75" x14ac:dyDescent="0.25">
      <c r="B142" s="30" t="s">
        <v>143</v>
      </c>
      <c r="C142" s="30"/>
      <c r="D142" s="30"/>
      <c r="E142" s="30">
        <v>63</v>
      </c>
      <c r="F142" s="30">
        <v>75</v>
      </c>
      <c r="G142" s="30">
        <v>90</v>
      </c>
      <c r="H142" s="30">
        <v>110</v>
      </c>
      <c r="I142" s="30">
        <v>160</v>
      </c>
      <c r="J142" s="30">
        <v>200</v>
      </c>
      <c r="K142" s="30" t="s">
        <v>144</v>
      </c>
      <c r="N142" s="31"/>
      <c r="O142" s="31"/>
      <c r="P142" s="31"/>
    </row>
    <row r="143" spans="2:16" ht="18.75" x14ac:dyDescent="0.3">
      <c r="B143" s="14" t="s">
        <v>82</v>
      </c>
      <c r="C143" s="32"/>
      <c r="D143" s="32"/>
      <c r="E143" s="19">
        <f>+SUMIFS($H$6:$H$130,E$6:E$130,$B$143,$G$6:$G$130,E142)</f>
        <v>98</v>
      </c>
      <c r="F143" s="19">
        <f>SUMIFS($H$6:$H$130,$E$6:$E$130,$B$143,$G$6:$G$130,$F$142)</f>
        <v>247.7</v>
      </c>
      <c r="G143" s="19">
        <f>SUMIFS(H6:H130,E6:E130,B143,G6:G130,G142)</f>
        <v>464.2</v>
      </c>
      <c r="H143" s="19">
        <f>SUMIFS(H6:H130,E6:E130,B143,G6:G130,H142)</f>
        <v>89</v>
      </c>
      <c r="I143" s="19">
        <f>SUMIFS(H6:H130,E6:E130,B143,G6:G130,I142)</f>
        <v>97</v>
      </c>
      <c r="J143" s="19">
        <f>SUMIFS(H6:H130,E6:E130,B143,G6:G130,J142)</f>
        <v>68</v>
      </c>
      <c r="K143" s="19">
        <f>SUM(E143:J143)</f>
        <v>1063.9000000000001</v>
      </c>
      <c r="N143" s="17"/>
      <c r="O143" s="17"/>
      <c r="P143" s="17"/>
    </row>
    <row r="144" spans="2:16" ht="15.75" x14ac:dyDescent="0.25">
      <c r="B144" s="33" t="s">
        <v>145</v>
      </c>
      <c r="C144" s="33"/>
      <c r="D144" s="33"/>
      <c r="E144" s="19">
        <f>SUMIFS($H$6:$H$130,$E$6:$E$130,$B$144,$G$6:$G$130,E142)</f>
        <v>0</v>
      </c>
      <c r="F144" s="19">
        <f t="shared" ref="F144:J144" si="6">SUMIFS($H$6:$H$130,$E$6:$E$130,$B$144,$G$6:$G$130,F142)</f>
        <v>0</v>
      </c>
      <c r="G144" s="19">
        <f t="shared" si="6"/>
        <v>0</v>
      </c>
      <c r="H144" s="19">
        <f t="shared" si="6"/>
        <v>0</v>
      </c>
      <c r="I144" s="19">
        <f t="shared" si="6"/>
        <v>0</v>
      </c>
      <c r="J144" s="19">
        <f t="shared" si="6"/>
        <v>0</v>
      </c>
      <c r="K144" s="19">
        <f t="shared" ref="K144:K146" si="7">SUM(E144:J144)</f>
        <v>0</v>
      </c>
      <c r="N144" s="17"/>
      <c r="O144" s="17"/>
      <c r="P144" s="17"/>
    </row>
    <row r="145" spans="2:16" ht="15.75" x14ac:dyDescent="0.25">
      <c r="B145" s="16" t="s">
        <v>103</v>
      </c>
      <c r="C145" s="16"/>
      <c r="D145" s="16"/>
      <c r="E145" s="19">
        <f>SUMIFS($H$6:$H$130,$E$6:$E$130,$B$145,$G$6:$G$130,E142)</f>
        <v>0</v>
      </c>
      <c r="F145" s="19">
        <f t="shared" ref="F145:J145" si="8">SUMIFS($H$6:$H$130,$E$6:$E$130,$B$145,$G$6:$G$130,F142)</f>
        <v>0</v>
      </c>
      <c r="G145" s="19">
        <f t="shared" si="8"/>
        <v>100.2</v>
      </c>
      <c r="H145" s="19">
        <f t="shared" si="8"/>
        <v>0</v>
      </c>
      <c r="I145" s="19">
        <f t="shared" si="8"/>
        <v>255.85</v>
      </c>
      <c r="J145" s="19">
        <f t="shared" si="8"/>
        <v>0</v>
      </c>
      <c r="K145" s="19">
        <f t="shared" si="7"/>
        <v>356.05</v>
      </c>
      <c r="N145" s="17"/>
      <c r="O145" s="17"/>
      <c r="P145" s="17"/>
    </row>
    <row r="146" spans="2:16" x14ac:dyDescent="0.25">
      <c r="B146" s="14" t="s">
        <v>17</v>
      </c>
      <c r="C146" s="17"/>
      <c r="D146" s="17"/>
      <c r="E146" s="14">
        <f t="shared" ref="E146:J146" si="9">SUMIFS($H$6:$H$130,$E$6:$E$130,$B$146,$G$6:$G$130,E142)</f>
        <v>2576.1999999999998</v>
      </c>
      <c r="F146" s="14">
        <f t="shared" si="9"/>
        <v>1000.8000000000001</v>
      </c>
      <c r="G146" s="14">
        <f t="shared" si="9"/>
        <v>3110.1499999999996</v>
      </c>
      <c r="H146" s="14">
        <f t="shared" si="9"/>
        <v>1295.25</v>
      </c>
      <c r="I146" s="14">
        <f t="shared" si="9"/>
        <v>3047.8</v>
      </c>
      <c r="J146" s="14">
        <f t="shared" si="9"/>
        <v>2667.5</v>
      </c>
      <c r="K146" s="19">
        <f t="shared" si="7"/>
        <v>13697.7</v>
      </c>
    </row>
    <row r="147" spans="2:16" ht="15.75" x14ac:dyDescent="0.25">
      <c r="K147" s="34">
        <f>SUBTOTAL(9,K143:K146)</f>
        <v>15117.650000000001</v>
      </c>
    </row>
  </sheetData>
  <autoFilter ref="B4:P130">
    <filterColumn colId="6" showButton="0"/>
    <filterColumn colId="7" showButton="0"/>
    <filterColumn colId="8" showButton="0"/>
    <filterColumn colId="9" showButton="0"/>
    <filterColumn colId="10" showButton="0"/>
  </autoFilter>
  <mergeCells count="2">
    <mergeCell ref="B3:N3"/>
    <mergeCell ref="H4:M4"/>
  </mergeCells>
  <pageMargins left="0.70866141732283505" right="0.70866141732283505" top="0.74803149606299202" bottom="0.74803149606299202" header="0.31496062992126" footer="0.31496062992126"/>
  <pageSetup scale="54" orientation="portrait"/>
  <rowBreaks count="1" manualBreakCount="1">
    <brk id="7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Attarsand AK</vt:lpstr>
      <vt:lpstr>ATTARASAND PR</vt:lpstr>
      <vt:lpstr>ATTARASAND KHAYATHI</vt:lpstr>
      <vt:lpstr>ATTARASAND AGS</vt:lpstr>
      <vt:lpstr>Sheet1</vt:lpstr>
      <vt:lpstr>'ATTARASAND KHAYATHI'!Print_Area</vt:lpstr>
      <vt:lpstr>'ATTARASAND PR'!Print_Area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2024-12-09T10:32:37Z</dcterms:modified>
</cp:coreProperties>
</file>