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arsidhi PIPELAYING" sheetId="3" r:id="rId1"/>
    <sheet name="sirsidhi"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0" hidden="1">{"'Sheet1'!$A$4386:$N$4591"}</definedName>
    <definedName name="AD" hidden="1">{"'Sheet1'!$A$4386:$N$4591"}</definedName>
    <definedName name="adfsdf">#REF!</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0" hidden="1">{"'Sheet1'!$L$16"}</definedName>
    <definedName name="is" hidden="1">{"'Sheet1'!$L$16"}</definedName>
    <definedName name="issue_summ">'[114]water prop.'!$A$1</definedName>
    <definedName name="issue_summary1">'[115]purpose&amp;input'!#REF!</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0" hidden="1">{"'Sheet1'!$L$16"}</definedName>
    <definedName name="mn" hidden="1">{"'Sheet1'!$L$16"}</definedName>
    <definedName name="MONTH_CONDITION">#REF!</definedName>
    <definedName name="MONTH_DETAILS">#REF!</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#REF!</definedName>
    <definedName name="pound">#REF!</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'sarsidhi PIPELAYING'!$B$3:$L$127</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0" hidden="1">{#N/A,#N/A,FALSE,"CCTV"}</definedName>
    <definedName name="RF" hidden="1">{#N/A,#N/A,FALSE,"CCTV"}</definedName>
    <definedName name="ric">#REF!</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hidden="1">#REF!</definedName>
    <definedName name="현장관리비">#N/A</definedName>
    <definedName name="ㅑㅅ" localSheetId="0" hidden="1">{"'Sheet1'!$L$16"}</definedName>
    <definedName name="ㅑㅅ" hidden="1">{"'Sheet1'!$L$16"}</definedName>
    <definedName name="ㅗ감">#REF!</definedName>
    <definedName name="ㅗ로비ㅕㄱ">#REF!</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141" i="3" l="1"/>
  <c r="G140" i="3"/>
  <c r="G139" i="3"/>
  <c r="E137" i="3"/>
  <c r="F134" i="3"/>
  <c r="G134" i="3" s="1"/>
  <c r="H122" i="3"/>
  <c r="E138" i="3" s="1"/>
  <c r="G122" i="3"/>
  <c r="P110" i="3"/>
  <c r="H110" i="3"/>
  <c r="H109" i="3"/>
  <c r="H107" i="3"/>
  <c r="F122" i="3" s="1"/>
  <c r="E136" i="3" s="1"/>
  <c r="H104" i="3"/>
  <c r="E122" i="3" s="1"/>
  <c r="E135" i="3" s="1"/>
  <c r="F135" i="3" s="1"/>
  <c r="G135" i="3" s="1"/>
  <c r="O91" i="3"/>
  <c r="H54" i="3"/>
  <c r="H52" i="3"/>
  <c r="D122" i="3" s="1"/>
  <c r="I6" i="3"/>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I5" i="3"/>
  <c r="D95" i="2"/>
  <c r="D85" i="2"/>
  <c r="N82" i="2"/>
  <c r="D74" i="2"/>
  <c r="M12" i="2" s="1"/>
  <c r="O12" i="2" s="1"/>
  <c r="B72" i="2"/>
  <c r="D61" i="2"/>
  <c r="M11" i="2" s="1"/>
  <c r="O11" i="2" s="1"/>
  <c r="B59" i="2"/>
  <c r="D49" i="2"/>
  <c r="M10" i="2" s="1"/>
  <c r="O10" i="2" s="1"/>
  <c r="B40" i="2"/>
  <c r="N39" i="2"/>
  <c r="D36" i="2"/>
  <c r="N22" i="2"/>
  <c r="D22" i="2"/>
  <c r="N13" i="2"/>
  <c r="M13" i="2"/>
  <c r="N12" i="2"/>
  <c r="N11" i="2"/>
  <c r="N10" i="2"/>
  <c r="M9" i="2"/>
  <c r="O9" i="2" s="1"/>
  <c r="B9" i="2"/>
  <c r="B10" i="2" s="1"/>
  <c r="B11" i="2" s="1"/>
  <c r="N8" i="2"/>
  <c r="M8" i="2"/>
  <c r="O8" i="2" s="1"/>
  <c r="F136" i="3" l="1"/>
  <c r="G136" i="3" s="1"/>
  <c r="I122" i="3"/>
  <c r="E133" i="3"/>
  <c r="F138" i="3"/>
  <c r="G138" i="3" s="1"/>
  <c r="F137" i="3"/>
  <c r="G137" i="3" s="1"/>
  <c r="E142" i="3" l="1"/>
  <c r="F133" i="3"/>
  <c r="F142" i="3" l="1"/>
  <c r="G133" i="3"/>
  <c r="G142" i="3" s="1"/>
</calcChain>
</file>

<file path=xl/sharedStrings.xml><?xml version="1.0" encoding="utf-8"?>
<sst xmlns="http://schemas.openxmlformats.org/spreadsheetml/2006/main" count="718" uniqueCount="318">
  <si>
    <t>Block</t>
  </si>
  <si>
    <t>Mangraura</t>
  </si>
  <si>
    <t>GP</t>
  </si>
  <si>
    <t>sirsidhi</t>
  </si>
  <si>
    <t>Agency Name/    Work Order No</t>
  </si>
  <si>
    <t>khayathi enterprises</t>
  </si>
  <si>
    <t>63MM</t>
  </si>
  <si>
    <t>Sl.No</t>
  </si>
  <si>
    <t>Date</t>
  </si>
  <si>
    <t>Issue (M)</t>
  </si>
  <si>
    <t>Laid (M)</t>
  </si>
  <si>
    <t>Balance Against Issue (M)</t>
  </si>
  <si>
    <t>Remarks</t>
  </si>
  <si>
    <t>DIA</t>
  </si>
  <si>
    <t>TOTALSCOPE</t>
  </si>
  <si>
    <t xml:space="preserve"> </t>
  </si>
  <si>
    <t>shifted from sarai jammuvari</t>
  </si>
  <si>
    <t>shifted from attarsand</t>
  </si>
  <si>
    <t>Specials</t>
  </si>
  <si>
    <t>Specification</t>
  </si>
  <si>
    <t>Issue</t>
  </si>
  <si>
    <t>Laid</t>
  </si>
  <si>
    <t>Balance Against Issue</t>
  </si>
  <si>
    <t>TOTAL</t>
  </si>
  <si>
    <t>Equal TEE</t>
  </si>
  <si>
    <t>63mm</t>
  </si>
  <si>
    <t>20672, 20671</t>
  </si>
  <si>
    <t>75MM</t>
  </si>
  <si>
    <t>75mm</t>
  </si>
  <si>
    <t>90mm</t>
  </si>
  <si>
    <t>110mm</t>
  </si>
  <si>
    <t>125mm</t>
  </si>
  <si>
    <t>140mm</t>
  </si>
  <si>
    <t>160mm</t>
  </si>
  <si>
    <t>200mm</t>
  </si>
  <si>
    <t>250mm</t>
  </si>
  <si>
    <t>Branch TEE</t>
  </si>
  <si>
    <t>63mm X 50mm</t>
  </si>
  <si>
    <t>75mm X 50mm</t>
  </si>
  <si>
    <t>90 mm X 50 mm</t>
  </si>
  <si>
    <t>110mm X 50mm</t>
  </si>
  <si>
    <t>125mm X 50mm</t>
  </si>
  <si>
    <t>140mm X 50mm</t>
  </si>
  <si>
    <t>90MM</t>
  </si>
  <si>
    <t>160mm X 50mm</t>
  </si>
  <si>
    <t>75 mm X 63 mm</t>
  </si>
  <si>
    <t>90 mm X 63 mm</t>
  </si>
  <si>
    <t>20674, 20671</t>
  </si>
  <si>
    <t>90 mm X 75 mm</t>
  </si>
  <si>
    <t>110mm X 63 mm</t>
  </si>
  <si>
    <t>110mm X 75 mm</t>
  </si>
  <si>
    <t>110mm X 90 mm</t>
  </si>
  <si>
    <t>125mm X 63 mm</t>
  </si>
  <si>
    <t>125mm X75 mm</t>
  </si>
  <si>
    <t>125mm X90 mm</t>
  </si>
  <si>
    <t>125mm X 110mm</t>
  </si>
  <si>
    <t>140mm X 63 mm</t>
  </si>
  <si>
    <t>140mm X 75 mm</t>
  </si>
  <si>
    <t>110MM</t>
  </si>
  <si>
    <t>140mm X 90 mm</t>
  </si>
  <si>
    <t>140mm X 110mm</t>
  </si>
  <si>
    <t>140mm X 125 mm</t>
  </si>
  <si>
    <t>160mm X 63 mm</t>
  </si>
  <si>
    <t>160mm X 75 mm</t>
  </si>
  <si>
    <t>160mm X 90 mm</t>
  </si>
  <si>
    <t>160mm X 110 mm</t>
  </si>
  <si>
    <t>160mm X 125 mm</t>
  </si>
  <si>
    <t>160mm X 140 mm</t>
  </si>
  <si>
    <t>200mm X 63 mm</t>
  </si>
  <si>
    <t>200mm X 75 mm</t>
  </si>
  <si>
    <t>200mm X 90 mm</t>
  </si>
  <si>
    <t>200mm X 110 mm</t>
  </si>
  <si>
    <t>125MM</t>
  </si>
  <si>
    <t>200mm X 125 mm</t>
  </si>
  <si>
    <t>200mm X 140 mm</t>
  </si>
  <si>
    <t>200mm X 160 mm</t>
  </si>
  <si>
    <t>250mm X 63 mm</t>
  </si>
  <si>
    <t>250mm X 75 mm</t>
  </si>
  <si>
    <t>250mm X 90 mm</t>
  </si>
  <si>
    <t>250mm X 110 mm</t>
  </si>
  <si>
    <t>250mm X 140 mm</t>
  </si>
  <si>
    <t>250mm X 160 mm</t>
  </si>
  <si>
    <t>4-Way TEE</t>
  </si>
  <si>
    <t>140MM</t>
  </si>
  <si>
    <t>Reducer</t>
  </si>
  <si>
    <t>75mm X 63 mm</t>
  </si>
  <si>
    <t>90mm X 63 mm</t>
  </si>
  <si>
    <t>20674, 20673</t>
  </si>
  <si>
    <t>90mm X 75 mm</t>
  </si>
  <si>
    <t>110 mm X 63 mm</t>
  </si>
  <si>
    <t>110 mm X 75 mm</t>
  </si>
  <si>
    <t>160MM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</si>
  <si>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</si>
  <si>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</si>
  <si>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</si>
  <si>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</si>
  <si>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</si>
  <si>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</si>
  <si>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</si>
  <si>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</si>
  <si>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</si>
  <si>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</si>
  <si>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</si>
  <si>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</si>
  <si>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</si>
  <si>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</si>
  <si>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</si>
  <si>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</si>
  <si>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</si>
  <si>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</si>
  <si>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</si>
  <si>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</si>
  <si>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</si>
  <si>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</si>
  <si>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</si>
  <si>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</si>
  <si>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</si>
  <si>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</si>
  <si>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</si>
  <si>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</si>
  <si>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</si>
  <si>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</si>
  <si>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</si>
  <si>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</si>
  <si>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</si>
  <si>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</si>
  <si>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</si>
  <si>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</si>
  <si>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</si>
  <si>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</si>
  <si>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</si>
  <si>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</si>
  <si>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</si>
  <si>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</si>
  <si>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</si>
  <si>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</si>
  <si>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</si>
  <si>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</si>
  <si>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</si>
  <si>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</si>
  <si>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</si>
  <si>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</si>
  <si>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</si>
  <si>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</si>
  <si>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</si>
  <si>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</si>
  <si>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</si>
  <si>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</si>
  <si>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</si>
  <si>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 xml:space="preserve">Sarsidhi(JMR) BLOCK-MANGRAURA </t>
  </si>
  <si>
    <t>Start Node</t>
  </si>
  <si>
    <t>End Node</t>
  </si>
  <si>
    <t>Type of Road</t>
  </si>
  <si>
    <t>WIDTH OF DISMATLING</t>
  </si>
  <si>
    <t>Dia of pipe(MM)</t>
  </si>
  <si>
    <t>Pipe Length (M)</t>
  </si>
  <si>
    <t>CUMMULATIVE</t>
  </si>
  <si>
    <t>Depth(M)</t>
  </si>
  <si>
    <t>REMARK</t>
  </si>
  <si>
    <t>j149</t>
  </si>
  <si>
    <t>j144</t>
  </si>
  <si>
    <t>kc raod</t>
  </si>
  <si>
    <t>j138</t>
  </si>
  <si>
    <t>j137</t>
  </si>
  <si>
    <t>j147</t>
  </si>
  <si>
    <t>j122</t>
  </si>
  <si>
    <t>j123</t>
  </si>
  <si>
    <t>j109</t>
  </si>
  <si>
    <t>j110</t>
  </si>
  <si>
    <t>j112</t>
  </si>
  <si>
    <t>j133</t>
  </si>
  <si>
    <t>j135</t>
  </si>
  <si>
    <t>j148</t>
  </si>
  <si>
    <t>j153</t>
  </si>
  <si>
    <t>j155</t>
  </si>
  <si>
    <t>j156</t>
  </si>
  <si>
    <t>j157</t>
  </si>
  <si>
    <t>j166</t>
  </si>
  <si>
    <t>j173</t>
  </si>
  <si>
    <t>j172</t>
  </si>
  <si>
    <t>j179</t>
  </si>
  <si>
    <t>j180</t>
  </si>
  <si>
    <t>j181</t>
  </si>
  <si>
    <t>j45</t>
  </si>
  <si>
    <t>j48</t>
  </si>
  <si>
    <t>j57</t>
  </si>
  <si>
    <t>j58</t>
  </si>
  <si>
    <t>j59</t>
  </si>
  <si>
    <t>j60</t>
  </si>
  <si>
    <t>j76</t>
  </si>
  <si>
    <t>j80</t>
  </si>
  <si>
    <t>j81</t>
  </si>
  <si>
    <t>j82</t>
  </si>
  <si>
    <t>j83</t>
  </si>
  <si>
    <t>j86</t>
  </si>
  <si>
    <t>j87</t>
  </si>
  <si>
    <t>j92</t>
  </si>
  <si>
    <t>j93</t>
  </si>
  <si>
    <t>j78</t>
  </si>
  <si>
    <t>j77</t>
  </si>
  <si>
    <t>j106</t>
  </si>
  <si>
    <t>j107</t>
  </si>
  <si>
    <t>j105</t>
  </si>
  <si>
    <t>j116</t>
  </si>
  <si>
    <t>j126</t>
  </si>
  <si>
    <t>j140</t>
  </si>
  <si>
    <t>j141</t>
  </si>
  <si>
    <t>j151</t>
  </si>
  <si>
    <t>j171</t>
  </si>
  <si>
    <t>j169</t>
  </si>
  <si>
    <t>j183</t>
  </si>
  <si>
    <t>j158</t>
  </si>
  <si>
    <t>j150</t>
  </si>
  <si>
    <t>j9</t>
  </si>
  <si>
    <t>j8</t>
  </si>
  <si>
    <t>j4</t>
  </si>
  <si>
    <t>Brick road</t>
  </si>
  <si>
    <t>j5</t>
  </si>
  <si>
    <t>j1</t>
  </si>
  <si>
    <t>j10</t>
  </si>
  <si>
    <t>j13</t>
  </si>
  <si>
    <t>j25</t>
  </si>
  <si>
    <t>j29</t>
  </si>
  <si>
    <t>j31</t>
  </si>
  <si>
    <t>j32</t>
  </si>
  <si>
    <t>j36</t>
  </si>
  <si>
    <t>j37</t>
  </si>
  <si>
    <t>j39</t>
  </si>
  <si>
    <t>j21</t>
  </si>
  <si>
    <t>j12</t>
  </si>
  <si>
    <t>j50</t>
  </si>
  <si>
    <t>j75</t>
  </si>
  <si>
    <t>j73</t>
  </si>
  <si>
    <t>j74</t>
  </si>
  <si>
    <t>j182</t>
  </si>
  <si>
    <t>j176</t>
  </si>
  <si>
    <t>j174</t>
  </si>
  <si>
    <t>j168</t>
  </si>
  <si>
    <t>j170</t>
  </si>
  <si>
    <t>j167</t>
  </si>
  <si>
    <t>j175</t>
  </si>
  <si>
    <t>j22</t>
  </si>
  <si>
    <t>j27</t>
  </si>
  <si>
    <t>j28</t>
  </si>
  <si>
    <t>j177</t>
  </si>
  <si>
    <t>j159</t>
  </si>
  <si>
    <t>j162</t>
  </si>
  <si>
    <t>j163</t>
  </si>
  <si>
    <t>j164</t>
  </si>
  <si>
    <t>j33</t>
  </si>
  <si>
    <t>j34</t>
  </si>
  <si>
    <t>j35</t>
  </si>
  <si>
    <t>j54</t>
  </si>
  <si>
    <t>j118</t>
  </si>
  <si>
    <t>j113</t>
  </si>
  <si>
    <t>j108</t>
  </si>
  <si>
    <t>j114</t>
  </si>
  <si>
    <t>j128</t>
  </si>
  <si>
    <t>j130</t>
  </si>
  <si>
    <t>j67</t>
  </si>
  <si>
    <t>BT road</t>
  </si>
  <si>
    <t>j51</t>
  </si>
  <si>
    <t>j55</t>
  </si>
  <si>
    <t>Culvert</t>
  </si>
  <si>
    <t>j41</t>
  </si>
  <si>
    <t>j42</t>
  </si>
  <si>
    <t>j44</t>
  </si>
  <si>
    <t>j47</t>
  </si>
  <si>
    <t>j7</t>
  </si>
  <si>
    <t>j6</t>
  </si>
  <si>
    <t>j2</t>
  </si>
  <si>
    <t>POWER MECH PROJECT LIMITED -BRCPCL(JV).</t>
  </si>
  <si>
    <t>MEDHAJ CONSULTANCY (THIRD PARTY INS.)</t>
  </si>
  <si>
    <t>UTTAR PRADESH JAL NIGAM(RURAL)-CLIENT.</t>
  </si>
  <si>
    <t xml:space="preserve">DESIGNATION </t>
  </si>
  <si>
    <t>NAME</t>
  </si>
  <si>
    <t>SIGN.with date</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</si>
  <si>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</si>
  <si>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</si>
  <si>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</si>
  <si>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</si>
  <si>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</si>
  <si>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</si>
  <si>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</si>
  <si>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</si>
  <si>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</si>
  <si>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</si>
  <si>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</si>
  <si>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</si>
  <si>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</si>
  <si>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</si>
  <si>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</si>
  <si>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</si>
  <si>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</si>
  <si>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</si>
  <si>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</si>
  <si>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</si>
  <si>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</si>
  <si>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</si>
  <si>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t>
  </si>
  <si>
    <t>90 mm HDPE</t>
  </si>
  <si>
    <t>110mm HDPE</t>
  </si>
  <si>
    <t>125mm HDPE</t>
  </si>
  <si>
    <t>140mm HDPE</t>
  </si>
  <si>
    <t>160mm HDPE</t>
  </si>
  <si>
    <t>180mm HDPE</t>
  </si>
  <si>
    <t>200mm HDPE</t>
  </si>
  <si>
    <t>Sub Total =</t>
  </si>
  <si>
    <t xml:space="preserve">Sub-Contractor                Site Engineer                (Sr.Eng/ DY.M-SMX )                 (Dy.M-PMX )                   AGM                Project Incharge </t>
  </si>
  <si>
    <t>J144,137,110,148,156,166,83,169,4,181</t>
  </si>
  <si>
    <t>J76,J59,J57,</t>
  </si>
  <si>
    <t>J54,J45</t>
  </si>
  <si>
    <t>J106,J67,</t>
  </si>
  <si>
    <t>J50,J47,J44,J42</t>
  </si>
  <si>
    <t>J6,J7,J2</t>
  </si>
  <si>
    <t>J41</t>
  </si>
  <si>
    <t>J54,J45,J76</t>
  </si>
  <si>
    <t>J51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</si>
</sst>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64" formatCode="_ * #,##0.00_ ;_ * \-#,##0.00_ ;_ * &quot;-&quot;_ ;_ @_ "/>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4"/>
      <color rgb="FFFF0000"/>
      <name val="Calibri"/>
      <family val="2"/>
      <scheme val="minor"/>
    </font>
    <font>
      <b/>
      <sz val="12"/>
      <color theme="1"/>
      <name val="Cambria"/>
      <family val="1"/>
      <scheme val="major"/>
    </font>
    <font>
      <sz val="12"/>
      <color theme="1"/>
      <name val="Calibri"/>
      <family val="2"/>
      <scheme val="min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0"/>
      <color rgb="FF000000"/>
      <name val="Calibri"/>
      <family val="2"/>
    </font>
    <font>
      <b/>
      <sz val="12"/>
      <name val="Calibri"/>
      <family val="2"/>
    </font>
    <font>
      <b/>
      <sz val="14"/>
      <color rgb="FF000000"/>
      <name val="Calibri"/>
      <family val="2"/>
    </font>
    <font>
      <b/>
      <sz val="16"/>
      <color rgb="FF000000"/>
      <name val="Verdana"/>
      <family val="2"/>
    </font>
  </fonts>
  <fills count="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1" fillId="0" borderId="0"/>
    <xf numFmtId="0" fontId="1" fillId="0" borderId="0"/>
  </cellStyleXfs>
  <cellXfs count="121">
    <xf numFmtId="0" fontId="0" fillId="0" borderId="0" xfId="0"/>
    <xf numFmtId="0" fontId="4" fillId="2" borderId="1" xfId="0" applyFont="1" applyFill="1" applyBorder="1" applyAlignment="1">
      <alignment horizontal="left" vertical="center"/>
    </xf>
    <xf numFmtId="0" fontId="4" fillId="2" borderId="2" xfId="0" applyFont="1" applyFill="1" applyBorder="1"/>
    <xf numFmtId="0" fontId="0" fillId="2" borderId="3" xfId="0" applyFill="1" applyBorder="1"/>
    <xf numFmtId="0" fontId="0" fillId="2" borderId="4" xfId="0" applyFill="1" applyBorder="1"/>
    <xf numFmtId="0" fontId="3" fillId="2" borderId="5" xfId="0" applyFont="1" applyFill="1" applyBorder="1" applyAlignment="1">
      <alignment horizontal="left"/>
    </xf>
    <xf numFmtId="0" fontId="3" fillId="2" borderId="6" xfId="0" applyFont="1" applyFill="1" applyBorder="1" applyAlignment="1">
      <alignment horizontal="left"/>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xf>
    <xf numFmtId="0" fontId="0" fillId="2" borderId="6" xfId="0" applyFill="1" applyBorder="1" applyAlignment="1">
      <alignment horizontal="left"/>
    </xf>
    <xf numFmtId="0" fontId="0" fillId="2" borderId="7" xfId="0" applyFill="1" applyBorder="1" applyAlignment="1">
      <alignment horizontal="left"/>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0" fillId="2" borderId="1" xfId="0" applyNumberFormat="1" applyFill="1" applyBorder="1" applyAlignment="1">
      <alignment horizontal="center" vertical="center"/>
    </xf>
    <xf numFmtId="0" fontId="0" fillId="0" borderId="1" xfId="0" applyFill="1" applyBorder="1" applyAlignment="1">
      <alignment horizontal="center"/>
    </xf>
    <xf numFmtId="0" fontId="0" fillId="2" borderId="7"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left" vertical="center"/>
    </xf>
    <xf numFmtId="14" fontId="0" fillId="0" borderId="0" xfId="0" applyNumberFormat="1"/>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4" fontId="0" fillId="0" borderId="1" xfId="0" applyNumberFormat="1" applyBorder="1" applyAlignment="1">
      <alignment horizontal="center"/>
    </xf>
    <xf numFmtId="14" fontId="0" fillId="2" borderId="1" xfId="0" applyNumberFormat="1" applyFill="1" applyBorder="1" applyAlignment="1">
      <alignment horizontal="center"/>
    </xf>
    <xf numFmtId="0" fontId="0" fillId="2" borderId="1" xfId="0" applyFill="1" applyBorder="1" applyAlignment="1">
      <alignment horizontal="center"/>
    </xf>
    <xf numFmtId="0" fontId="0" fillId="2" borderId="5" xfId="0" applyFill="1" applyBorder="1" applyAlignment="1">
      <alignment horizontal="center" vertical="center"/>
    </xf>
    <xf numFmtId="14" fontId="0" fillId="2" borderId="6" xfId="0" applyNumberFormat="1" applyFill="1" applyBorder="1" applyAlignment="1">
      <alignment horizontal="center" vertical="center"/>
    </xf>
    <xf numFmtId="0" fontId="0" fillId="2" borderId="6" xfId="0"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left" vertical="center"/>
    </xf>
    <xf numFmtId="0" fontId="3" fillId="2" borderId="1" xfId="0" applyFont="1" applyFill="1" applyBorder="1" applyAlignment="1">
      <alignment horizontal="center" vertical="center"/>
    </xf>
    <xf numFmtId="0" fontId="0" fillId="2" borderId="1" xfId="0" applyFill="1" applyBorder="1" applyAlignment="1">
      <alignment horizontal="left"/>
    </xf>
    <xf numFmtId="0" fontId="3" fillId="0" borderId="1" xfId="0" applyFont="1" applyBorder="1" applyAlignment="1">
      <alignment horizontal="center" vertical="center" wrapText="1"/>
    </xf>
    <xf numFmtId="0" fontId="0" fillId="0" borderId="1" xfId="0" applyBorder="1" applyAlignment="1">
      <alignment horizontal="left"/>
    </xf>
    <xf numFmtId="0" fontId="0" fillId="2" borderId="1" xfId="0" applyFill="1" applyBorder="1" applyAlignment="1">
      <alignment horizontal="left" wrapText="1"/>
    </xf>
    <xf numFmtId="0" fontId="5" fillId="0" borderId="1" xfId="0" applyFont="1" applyBorder="1" applyAlignment="1">
      <alignment horizontal="center"/>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9" fillId="0" borderId="1" xfId="0" applyFont="1" applyBorder="1"/>
    <xf numFmtId="0" fontId="0" fillId="0" borderId="1" xfId="0"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wrapText="1"/>
    </xf>
    <xf numFmtId="0" fontId="12" fillId="5" borderId="10" xfId="1"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2" fillId="5" borderId="8" xfId="1" applyFont="1" applyFill="1" applyBorder="1" applyAlignment="1">
      <alignment horizontal="center" vertical="center"/>
    </xf>
    <xf numFmtId="0" fontId="12" fillId="5" borderId="14" xfId="1" applyFont="1" applyFill="1" applyBorder="1" applyAlignment="1">
      <alignment horizontal="center" vertical="center" wrapText="1"/>
    </xf>
    <xf numFmtId="0" fontId="12" fillId="5" borderId="15" xfId="1" applyFont="1" applyFill="1" applyBorder="1" applyAlignment="1">
      <alignment horizontal="center" vertical="center"/>
    </xf>
    <xf numFmtId="0" fontId="12" fillId="5" borderId="16" xfId="1" applyFont="1" applyFill="1" applyBorder="1" applyAlignment="1">
      <alignment horizontal="center" vertical="center" wrapText="1"/>
    </xf>
    <xf numFmtId="0" fontId="12" fillId="5" borderId="17" xfId="1" applyFont="1" applyFill="1" applyBorder="1" applyAlignment="1">
      <alignment horizontal="center" vertical="center" wrapText="1"/>
    </xf>
    <xf numFmtId="0" fontId="12" fillId="6" borderId="18" xfId="1" applyFont="1" applyFill="1" applyBorder="1" applyAlignment="1">
      <alignment horizontal="center" vertical="center" wrapText="1"/>
    </xf>
    <xf numFmtId="0" fontId="12" fillId="6" borderId="12" xfId="1" applyFont="1" applyFill="1" applyBorder="1" applyAlignment="1">
      <alignment horizontal="center" vertical="center" wrapText="1"/>
    </xf>
    <xf numFmtId="0" fontId="13" fillId="0" borderId="1" xfId="1" applyFont="1" applyBorder="1" applyAlignment="1">
      <alignment horizontal="center" vertical="center"/>
    </xf>
    <xf numFmtId="0" fontId="13" fillId="0" borderId="1" xfId="1" applyFont="1" applyBorder="1" applyAlignment="1">
      <alignment horizontal="left" vertical="center"/>
    </xf>
    <xf numFmtId="43" fontId="14" fillId="0" borderId="1" xfId="1" applyNumberFormat="1" applyFont="1" applyBorder="1" applyAlignment="1">
      <alignment horizontal="center" vertical="center"/>
    </xf>
    <xf numFmtId="43" fontId="14" fillId="0" borderId="1" xfId="1" applyNumberFormat="1" applyFont="1" applyBorder="1" applyAlignment="1">
      <alignment vertical="center"/>
    </xf>
    <xf numFmtId="164" fontId="15" fillId="0" borderId="1" xfId="1" applyNumberFormat="1" applyFont="1" applyBorder="1" applyAlignment="1">
      <alignment horizontal="center" vertical="center"/>
    </xf>
    <xf numFmtId="164" fontId="13" fillId="0" borderId="19" xfId="1" applyNumberFormat="1" applyFont="1" applyBorder="1" applyAlignment="1">
      <alignment horizontal="center" vertical="center"/>
    </xf>
    <xf numFmtId="43" fontId="13" fillId="0" borderId="20" xfId="1" applyNumberFormat="1" applyFont="1" applyBorder="1" applyAlignment="1">
      <alignment horizontal="center" vertical="center"/>
    </xf>
    <xf numFmtId="164" fontId="13" fillId="6" borderId="21" xfId="1" applyNumberFormat="1" applyFont="1" applyFill="1" applyBorder="1" applyAlignment="1">
      <alignment horizontal="center" vertical="center"/>
    </xf>
    <xf numFmtId="164" fontId="16" fillId="0" borderId="19" xfId="1" applyNumberFormat="1" applyFont="1" applyBorder="1" applyAlignment="1">
      <alignment horizontal="center" vertical="center"/>
    </xf>
    <xf numFmtId="164" fontId="13" fillId="0" borderId="20" xfId="1" applyNumberFormat="1" applyFont="1" applyBorder="1" applyAlignment="1">
      <alignment horizontal="center" vertical="center"/>
    </xf>
    <xf numFmtId="164" fontId="13" fillId="0" borderId="22" xfId="1" applyNumberFormat="1" applyFont="1" applyBorder="1" applyAlignment="1">
      <alignment horizontal="center" vertical="center"/>
    </xf>
    <xf numFmtId="164" fontId="13" fillId="0" borderId="1" xfId="1" applyNumberFormat="1" applyFont="1" applyBorder="1" applyAlignment="1">
      <alignment horizontal="center" vertical="center"/>
    </xf>
    <xf numFmtId="164" fontId="13" fillId="6" borderId="23" xfId="1" applyNumberFormat="1" applyFont="1" applyFill="1" applyBorder="1" applyAlignment="1">
      <alignment horizontal="center" vertical="center"/>
    </xf>
    <xf numFmtId="164" fontId="13" fillId="6" borderId="21" xfId="1" applyNumberFormat="1" applyFont="1" applyFill="1" applyBorder="1" applyAlignment="1">
      <alignment vertical="center"/>
    </xf>
    <xf numFmtId="164" fontId="13" fillId="6" borderId="6" xfId="1" applyNumberFormat="1" applyFont="1" applyFill="1" applyBorder="1" applyAlignment="1">
      <alignment horizontal="center" vertical="center"/>
    </xf>
    <xf numFmtId="41" fontId="13" fillId="0" borderId="5" xfId="1" applyNumberFormat="1" applyFont="1" applyBorder="1" applyAlignment="1">
      <alignment horizontal="center" vertical="center"/>
    </xf>
    <xf numFmtId="43" fontId="15" fillId="5" borderId="1" xfId="1" applyNumberFormat="1" applyFont="1" applyFill="1" applyBorder="1" applyAlignment="1">
      <alignment vertical="center"/>
    </xf>
    <xf numFmtId="0" fontId="17" fillId="7" borderId="5" xfId="1" applyFont="1" applyFill="1" applyBorder="1" applyAlignment="1">
      <alignment horizontal="center" vertical="center"/>
    </xf>
    <xf numFmtId="0" fontId="17" fillId="7" borderId="7" xfId="1" applyFont="1" applyFill="1" applyBorder="1" applyAlignment="1">
      <alignment horizontal="center" vertical="center"/>
    </xf>
    <xf numFmtId="164" fontId="13" fillId="7" borderId="5" xfId="1" applyNumberFormat="1" applyFont="1" applyFill="1" applyBorder="1" applyAlignment="1">
      <alignment horizontal="center" vertical="center"/>
    </xf>
    <xf numFmtId="164" fontId="17" fillId="7" borderId="1" xfId="1" applyNumberFormat="1" applyFont="1" applyFill="1" applyBorder="1" applyAlignment="1">
      <alignment horizontal="center" vertical="center"/>
    </xf>
    <xf numFmtId="164" fontId="13" fillId="7" borderId="1" xfId="1" applyNumberFormat="1" applyFont="1" applyFill="1" applyBorder="1" applyAlignment="1">
      <alignment horizontal="center" vertical="center"/>
    </xf>
    <xf numFmtId="164" fontId="17" fillId="6" borderId="24" xfId="1" applyNumberFormat="1" applyFont="1" applyFill="1" applyBorder="1" applyAlignment="1">
      <alignment horizontal="center" vertical="center"/>
    </xf>
    <xf numFmtId="164" fontId="13" fillId="7" borderId="25" xfId="1" applyNumberFormat="1" applyFont="1" applyFill="1" applyBorder="1" applyAlignment="1">
      <alignment horizontal="center" vertical="center"/>
    </xf>
    <xf numFmtId="164" fontId="13" fillId="7" borderId="26" xfId="1" applyNumberFormat="1" applyFont="1" applyFill="1" applyBorder="1" applyAlignment="1">
      <alignment horizontal="center" vertical="center"/>
    </xf>
    <xf numFmtId="164" fontId="13" fillId="6" borderId="27" xfId="1" applyNumberFormat="1" applyFont="1" applyFill="1" applyBorder="1" applyAlignment="1">
      <alignment horizontal="center" vertical="center"/>
    </xf>
    <xf numFmtId="164" fontId="13" fillId="6" borderId="24" xfId="1" applyNumberFormat="1" applyFont="1" applyFill="1" applyBorder="1" applyAlignment="1">
      <alignment horizontal="center" vertical="center"/>
    </xf>
    <xf numFmtId="164" fontId="17" fillId="7" borderId="25" xfId="1" applyNumberFormat="1" applyFont="1" applyFill="1" applyBorder="1" applyAlignment="1">
      <alignment horizontal="center" vertical="center"/>
    </xf>
    <xf numFmtId="164" fontId="17" fillId="7" borderId="26" xfId="1" applyNumberFormat="1" applyFont="1" applyFill="1" applyBorder="1" applyAlignment="1">
      <alignment horizontal="center" vertical="center"/>
    </xf>
    <xf numFmtId="164" fontId="17" fillId="6" borderId="27" xfId="1" applyNumberFormat="1" applyFont="1" applyFill="1" applyBorder="1" applyAlignment="1">
      <alignment horizontal="center" vertical="center"/>
    </xf>
    <xf numFmtId="0" fontId="12" fillId="0" borderId="0" xfId="1" applyFont="1" applyAlignment="1">
      <alignment horizontal="right" vertical="center"/>
    </xf>
    <xf numFmtId="164" fontId="15" fillId="0" borderId="0" xfId="1" applyNumberFormat="1" applyFont="1" applyAlignment="1">
      <alignment horizontal="center" vertical="center"/>
    </xf>
    <xf numFmtId="1" fontId="18" fillId="0" borderId="0" xfId="2" applyNumberFormat="1" applyFont="1" applyAlignment="1">
      <alignment horizontal="center" vertical="center" wrapText="1"/>
    </xf>
  </cellXfs>
  <cellStyles count="3">
    <cellStyle name="Normal" xfId="0" builtinId="0"/>
    <cellStyle name="Normal 4" xfId="2"/>
    <cellStyle name="Normal 9" xfId="1"/>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khayathi%20dec%20bill%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sidhi"/>
      <sheetName val="sarsidhi PIPELAYING"/>
      <sheetName val="Reconsilation Statement AB "/>
    </sheetNames>
    <sheetDataSet>
      <sheetData sheetId="0"/>
      <sheetData sheetId="1">
        <row r="133">
          <cell r="G133">
            <v>7263.6000000000031</v>
          </cell>
        </row>
        <row r="135">
          <cell r="G135">
            <v>1599.9999999999998</v>
          </cell>
        </row>
        <row r="136">
          <cell r="G136">
            <v>1100</v>
          </cell>
        </row>
        <row r="137">
          <cell r="G137">
            <v>472.4</v>
          </cell>
        </row>
        <row r="138">
          <cell r="G138">
            <v>456</v>
          </cell>
        </row>
      </sheetData>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145"/>
  <sheetViews>
    <sheetView topLeftCell="A127" zoomScale="115" zoomScaleNormal="115" workbookViewId="0">
      <selection activeCell="J133" sqref="J133:S142"/>
    </sheetView>
  </sheetViews>
  <sheetFormatPr defaultRowHeight="15" x14ac:dyDescent="0.25"/>
  <cols>
    <col min="3" max="3" width="13.7109375" bestFit="1" customWidth="1"/>
    <col min="4" max="4" width="12.140625" bestFit="1" customWidth="1"/>
    <col min="5" max="5" width="16" bestFit="1" customWidth="1"/>
    <col min="6" max="6" width="15.5703125" customWidth="1"/>
    <col min="7" max="7" width="18.7109375" customWidth="1"/>
    <col min="8" max="8" width="19.5703125" bestFit="1" customWidth="1"/>
    <col min="9" max="9" width="12.7109375" customWidth="1"/>
    <col min="10" max="10" width="14.85546875" customWidth="1"/>
    <col min="11" max="11" width="11.140625" customWidth="1"/>
    <col min="12" max="12" width="12.7109375" bestFit="1" customWidth="1"/>
    <col min="14" max="16" width="12.7109375" bestFit="1" customWidth="1"/>
  </cols>
  <sheetData>
    <row r="3" spans="2:12" ht="18.75" x14ac:dyDescent="0.3">
      <c r="B3" s="55" t="s">
        <v>149</v>
      </c>
      <c r="C3" s="55"/>
      <c r="D3" s="55"/>
      <c r="E3" s="55"/>
      <c r="F3" s="55"/>
      <c r="G3" s="55"/>
      <c r="H3" s="55"/>
      <c r="I3" s="55"/>
      <c r="J3" s="55"/>
      <c r="K3" s="55"/>
      <c r="L3" s="55"/>
    </row>
    <row r="4" spans="2:12" ht="37.5" x14ac:dyDescent="0.25">
      <c r="B4" s="56" t="s">
        <v>7</v>
      </c>
      <c r="C4" s="56" t="s">
        <v>150</v>
      </c>
      <c r="D4" s="56" t="s">
        <v>151</v>
      </c>
      <c r="E4" s="56" t="s">
        <v>152</v>
      </c>
      <c r="F4" s="57" t="s">
        <v>153</v>
      </c>
      <c r="G4" s="56" t="s">
        <v>154</v>
      </c>
      <c r="H4" s="58" t="s">
        <v>155</v>
      </c>
      <c r="I4" s="59" t="s">
        <v>156</v>
      </c>
      <c r="J4" s="59" t="s">
        <v>157</v>
      </c>
      <c r="K4" s="59" t="s">
        <v>158</v>
      </c>
      <c r="L4" s="60"/>
    </row>
    <row r="5" spans="2:12" x14ac:dyDescent="0.25">
      <c r="B5" s="17">
        <v>1</v>
      </c>
      <c r="C5" s="17" t="s">
        <v>159</v>
      </c>
      <c r="D5" s="17" t="s">
        <v>160</v>
      </c>
      <c r="E5" s="17" t="s">
        <v>161</v>
      </c>
      <c r="F5" s="17"/>
      <c r="G5" s="17">
        <v>63</v>
      </c>
      <c r="H5" s="17">
        <v>83.6</v>
      </c>
      <c r="I5" s="17">
        <f>+H5</f>
        <v>83.6</v>
      </c>
      <c r="J5" s="17">
        <v>1.04</v>
      </c>
      <c r="K5" s="17"/>
      <c r="L5" s="17"/>
    </row>
    <row r="6" spans="2:12" x14ac:dyDescent="0.25">
      <c r="B6" s="17">
        <f>+B5+1</f>
        <v>2</v>
      </c>
      <c r="C6" s="17" t="s">
        <v>160</v>
      </c>
      <c r="D6" s="17" t="s">
        <v>162</v>
      </c>
      <c r="E6" s="17" t="s">
        <v>161</v>
      </c>
      <c r="F6" s="17"/>
      <c r="G6" s="17">
        <v>63</v>
      </c>
      <c r="H6" s="17">
        <v>122.8</v>
      </c>
      <c r="I6" s="17">
        <f>+I5+H6</f>
        <v>206.39999999999998</v>
      </c>
      <c r="J6" s="17">
        <v>1.03</v>
      </c>
      <c r="K6" s="17"/>
      <c r="L6" s="17"/>
    </row>
    <row r="7" spans="2:12" x14ac:dyDescent="0.25">
      <c r="B7" s="17">
        <f t="shared" ref="B7:B70" si="0">+B6+1</f>
        <v>3</v>
      </c>
      <c r="C7" s="17" t="s">
        <v>162</v>
      </c>
      <c r="D7" s="17" t="s">
        <v>163</v>
      </c>
      <c r="E7" s="17" t="s">
        <v>161</v>
      </c>
      <c r="F7" s="17"/>
      <c r="G7" s="17">
        <v>63</v>
      </c>
      <c r="H7" s="17">
        <v>17.100000000000001</v>
      </c>
      <c r="I7" s="17">
        <f t="shared" ref="I7:I70" si="1">+I6+H7</f>
        <v>223.49999999999997</v>
      </c>
      <c r="J7" s="17">
        <v>1.03</v>
      </c>
      <c r="K7" s="17"/>
      <c r="L7" s="17"/>
    </row>
    <row r="8" spans="2:12" x14ac:dyDescent="0.25">
      <c r="B8" s="17">
        <f t="shared" si="0"/>
        <v>4</v>
      </c>
      <c r="C8" s="17" t="s">
        <v>163</v>
      </c>
      <c r="D8" s="17" t="s">
        <v>164</v>
      </c>
      <c r="E8" s="17" t="s">
        <v>161</v>
      </c>
      <c r="F8" s="17"/>
      <c r="G8" s="17">
        <v>63</v>
      </c>
      <c r="H8" s="17">
        <v>345.3</v>
      </c>
      <c r="I8" s="17">
        <f t="shared" si="1"/>
        <v>568.79999999999995</v>
      </c>
      <c r="J8" s="17">
        <v>1.03</v>
      </c>
      <c r="K8" s="17"/>
      <c r="L8" s="17"/>
    </row>
    <row r="9" spans="2:12" x14ac:dyDescent="0.25">
      <c r="B9" s="17">
        <f t="shared" si="0"/>
        <v>5</v>
      </c>
      <c r="C9" s="17" t="s">
        <v>163</v>
      </c>
      <c r="D9" s="17" t="s">
        <v>165</v>
      </c>
      <c r="E9" s="17" t="s">
        <v>161</v>
      </c>
      <c r="F9" s="17"/>
      <c r="G9" s="17">
        <v>63</v>
      </c>
      <c r="H9" s="17">
        <v>105.2</v>
      </c>
      <c r="I9" s="17">
        <f t="shared" si="1"/>
        <v>674</v>
      </c>
      <c r="J9" s="17">
        <v>1.03</v>
      </c>
      <c r="K9" s="17"/>
      <c r="L9" s="17"/>
    </row>
    <row r="10" spans="2:12" x14ac:dyDescent="0.25">
      <c r="B10" s="17">
        <f t="shared" si="0"/>
        <v>6</v>
      </c>
      <c r="C10" s="17" t="s">
        <v>165</v>
      </c>
      <c r="D10" s="17" t="s">
        <v>166</v>
      </c>
      <c r="E10" s="17" t="s">
        <v>161</v>
      </c>
      <c r="F10" s="17"/>
      <c r="G10" s="17">
        <v>63</v>
      </c>
      <c r="H10" s="17">
        <v>33.5</v>
      </c>
      <c r="I10" s="17">
        <f t="shared" si="1"/>
        <v>707.5</v>
      </c>
      <c r="J10" s="17">
        <v>1.03</v>
      </c>
      <c r="K10" s="17"/>
      <c r="L10" s="17"/>
    </row>
    <row r="11" spans="2:12" x14ac:dyDescent="0.25">
      <c r="B11" s="17">
        <f t="shared" si="0"/>
        <v>7</v>
      </c>
      <c r="C11" s="17" t="s">
        <v>167</v>
      </c>
      <c r="D11" s="17" t="s">
        <v>168</v>
      </c>
      <c r="E11" s="17" t="s">
        <v>161</v>
      </c>
      <c r="F11" s="17"/>
      <c r="G11" s="17">
        <v>63</v>
      </c>
      <c r="H11" s="17">
        <v>66.2</v>
      </c>
      <c r="I11" s="17">
        <f t="shared" si="1"/>
        <v>773.7</v>
      </c>
      <c r="J11" s="17">
        <v>1.03</v>
      </c>
      <c r="K11" s="17"/>
      <c r="L11" s="17"/>
    </row>
    <row r="12" spans="2:12" x14ac:dyDescent="0.25">
      <c r="B12" s="17">
        <f t="shared" si="0"/>
        <v>8</v>
      </c>
      <c r="C12" s="17" t="s">
        <v>168</v>
      </c>
      <c r="D12" s="17" t="s">
        <v>169</v>
      </c>
      <c r="E12" s="17" t="s">
        <v>161</v>
      </c>
      <c r="F12" s="17"/>
      <c r="G12" s="17">
        <v>63</v>
      </c>
      <c r="H12" s="17">
        <v>24</v>
      </c>
      <c r="I12" s="17">
        <f t="shared" si="1"/>
        <v>797.7</v>
      </c>
      <c r="J12" s="17">
        <v>1.03</v>
      </c>
      <c r="K12" s="17"/>
      <c r="L12" s="17"/>
    </row>
    <row r="13" spans="2:12" x14ac:dyDescent="0.25">
      <c r="B13" s="17">
        <f t="shared" si="0"/>
        <v>9</v>
      </c>
      <c r="C13" s="17" t="s">
        <v>170</v>
      </c>
      <c r="D13" s="17" t="s">
        <v>171</v>
      </c>
      <c r="E13" s="17" t="s">
        <v>161</v>
      </c>
      <c r="F13" s="17"/>
      <c r="G13" s="17">
        <v>63</v>
      </c>
      <c r="H13" s="17">
        <v>11.4</v>
      </c>
      <c r="I13" s="17">
        <f t="shared" si="1"/>
        <v>809.1</v>
      </c>
      <c r="J13" s="17">
        <v>1.03</v>
      </c>
      <c r="K13" s="17"/>
      <c r="L13" s="17"/>
    </row>
    <row r="14" spans="2:12" x14ac:dyDescent="0.25">
      <c r="B14" s="17">
        <f t="shared" si="0"/>
        <v>10</v>
      </c>
      <c r="C14" s="17" t="s">
        <v>171</v>
      </c>
      <c r="D14" s="17" t="s">
        <v>172</v>
      </c>
      <c r="E14" s="17" t="s">
        <v>161</v>
      </c>
      <c r="F14" s="17"/>
      <c r="G14" s="17">
        <v>63</v>
      </c>
      <c r="H14" s="17">
        <v>53.2</v>
      </c>
      <c r="I14" s="17">
        <f t="shared" si="1"/>
        <v>862.30000000000007</v>
      </c>
      <c r="J14" s="17">
        <v>1.05</v>
      </c>
      <c r="K14" s="17"/>
      <c r="L14" s="17"/>
    </row>
    <row r="15" spans="2:12" x14ac:dyDescent="0.25">
      <c r="B15" s="17">
        <f t="shared" si="0"/>
        <v>11</v>
      </c>
      <c r="C15" s="17" t="s">
        <v>172</v>
      </c>
      <c r="D15" s="17" t="s">
        <v>173</v>
      </c>
      <c r="E15" s="17" t="s">
        <v>161</v>
      </c>
      <c r="F15" s="17"/>
      <c r="G15" s="17">
        <v>63</v>
      </c>
      <c r="H15" s="17">
        <v>56.3</v>
      </c>
      <c r="I15" s="17">
        <f t="shared" si="1"/>
        <v>918.6</v>
      </c>
      <c r="J15" s="17">
        <v>1.03</v>
      </c>
      <c r="K15" s="17"/>
      <c r="L15" s="17"/>
    </row>
    <row r="16" spans="2:12" x14ac:dyDescent="0.25">
      <c r="B16" s="17">
        <f t="shared" si="0"/>
        <v>12</v>
      </c>
      <c r="C16" s="17" t="s">
        <v>172</v>
      </c>
      <c r="D16" s="17" t="s">
        <v>174</v>
      </c>
      <c r="E16" s="17" t="s">
        <v>161</v>
      </c>
      <c r="F16" s="17"/>
      <c r="G16" s="17">
        <v>63</v>
      </c>
      <c r="H16" s="17">
        <v>84.3</v>
      </c>
      <c r="I16" s="17">
        <f t="shared" si="1"/>
        <v>1002.9</v>
      </c>
      <c r="J16" s="17">
        <v>1.03</v>
      </c>
      <c r="K16" s="17"/>
      <c r="L16" s="17"/>
    </row>
    <row r="17" spans="2:12" x14ac:dyDescent="0.25">
      <c r="B17" s="17">
        <f t="shared" si="0"/>
        <v>13</v>
      </c>
      <c r="C17" s="17" t="s">
        <v>173</v>
      </c>
      <c r="D17" s="17" t="s">
        <v>175</v>
      </c>
      <c r="E17" s="17" t="s">
        <v>161</v>
      </c>
      <c r="F17" s="17"/>
      <c r="G17" s="17">
        <v>63</v>
      </c>
      <c r="H17" s="17">
        <v>18.100000000000001</v>
      </c>
      <c r="I17" s="17">
        <f t="shared" si="1"/>
        <v>1021</v>
      </c>
      <c r="J17" s="17">
        <v>1.05</v>
      </c>
      <c r="K17" s="17"/>
      <c r="L17" s="17"/>
    </row>
    <row r="18" spans="2:12" x14ac:dyDescent="0.25">
      <c r="B18" s="17">
        <f t="shared" si="0"/>
        <v>14</v>
      </c>
      <c r="C18" s="17" t="s">
        <v>175</v>
      </c>
      <c r="D18" s="17" t="s">
        <v>176</v>
      </c>
      <c r="E18" s="17" t="s">
        <v>161</v>
      </c>
      <c r="F18" s="17"/>
      <c r="G18" s="17">
        <v>63</v>
      </c>
      <c r="H18" s="17">
        <v>70.3</v>
      </c>
      <c r="I18" s="17">
        <f t="shared" si="1"/>
        <v>1091.3</v>
      </c>
      <c r="J18" s="17">
        <v>1.03</v>
      </c>
      <c r="K18" s="17"/>
      <c r="L18" s="17"/>
    </row>
    <row r="19" spans="2:12" x14ac:dyDescent="0.25">
      <c r="B19" s="17">
        <f t="shared" si="0"/>
        <v>15</v>
      </c>
      <c r="C19" s="17" t="s">
        <v>175</v>
      </c>
      <c r="D19" s="17" t="s">
        <v>177</v>
      </c>
      <c r="E19" s="17" t="s">
        <v>161</v>
      </c>
      <c r="F19" s="17"/>
      <c r="G19" s="17">
        <v>63</v>
      </c>
      <c r="H19" s="17">
        <v>19.100000000000001</v>
      </c>
      <c r="I19" s="17">
        <f t="shared" si="1"/>
        <v>1110.3999999999999</v>
      </c>
      <c r="J19" s="17">
        <v>1.03</v>
      </c>
      <c r="K19" s="17"/>
      <c r="L19" s="17"/>
    </row>
    <row r="20" spans="2:12" x14ac:dyDescent="0.25">
      <c r="B20" s="17">
        <f t="shared" si="0"/>
        <v>16</v>
      </c>
      <c r="C20" s="17" t="s">
        <v>177</v>
      </c>
      <c r="D20" s="17" t="s">
        <v>178</v>
      </c>
      <c r="E20" s="17" t="s">
        <v>161</v>
      </c>
      <c r="F20" s="17"/>
      <c r="G20" s="17">
        <v>63</v>
      </c>
      <c r="H20" s="61">
        <v>89.4</v>
      </c>
      <c r="I20" s="17">
        <f t="shared" si="1"/>
        <v>1199.8</v>
      </c>
      <c r="J20" s="17">
        <v>1.06</v>
      </c>
      <c r="K20" s="17"/>
      <c r="L20" s="17"/>
    </row>
    <row r="21" spans="2:12" x14ac:dyDescent="0.25">
      <c r="B21" s="17">
        <f t="shared" si="0"/>
        <v>17</v>
      </c>
      <c r="C21" s="17" t="s">
        <v>178</v>
      </c>
      <c r="D21" s="17" t="s">
        <v>179</v>
      </c>
      <c r="E21" s="17" t="s">
        <v>161</v>
      </c>
      <c r="F21" s="17"/>
      <c r="G21" s="17">
        <v>63</v>
      </c>
      <c r="H21" s="61"/>
      <c r="I21" s="17">
        <f t="shared" si="1"/>
        <v>1199.8</v>
      </c>
      <c r="J21" s="17">
        <v>1.05</v>
      </c>
      <c r="K21" s="17"/>
      <c r="L21" s="17"/>
    </row>
    <row r="22" spans="2:12" x14ac:dyDescent="0.25">
      <c r="B22" s="17">
        <f t="shared" si="0"/>
        <v>18</v>
      </c>
      <c r="C22" s="17" t="s">
        <v>177</v>
      </c>
      <c r="D22" s="17" t="s">
        <v>179</v>
      </c>
      <c r="E22" s="17" t="s">
        <v>161</v>
      </c>
      <c r="F22" s="17"/>
      <c r="G22" s="17">
        <v>63</v>
      </c>
      <c r="H22" s="17">
        <v>52.6</v>
      </c>
      <c r="I22" s="17">
        <f t="shared" si="1"/>
        <v>1252.3999999999999</v>
      </c>
      <c r="J22" s="17">
        <v>1.03</v>
      </c>
      <c r="K22" s="17"/>
      <c r="L22" s="17"/>
    </row>
    <row r="23" spans="2:12" x14ac:dyDescent="0.25">
      <c r="B23" s="17">
        <f t="shared" si="0"/>
        <v>19</v>
      </c>
      <c r="C23" s="17" t="s">
        <v>179</v>
      </c>
      <c r="D23" s="17" t="s">
        <v>180</v>
      </c>
      <c r="E23" s="17" t="s">
        <v>161</v>
      </c>
      <c r="F23" s="17"/>
      <c r="G23" s="17">
        <v>63</v>
      </c>
      <c r="H23" s="17">
        <v>77.900000000000006</v>
      </c>
      <c r="I23" s="17">
        <f t="shared" si="1"/>
        <v>1330.3</v>
      </c>
      <c r="J23" s="17">
        <v>1.06</v>
      </c>
      <c r="K23" s="17"/>
      <c r="L23" s="17"/>
    </row>
    <row r="24" spans="2:12" x14ac:dyDescent="0.25">
      <c r="B24" s="17">
        <f t="shared" si="0"/>
        <v>20</v>
      </c>
      <c r="C24" s="17" t="s">
        <v>180</v>
      </c>
      <c r="D24" s="17" t="s">
        <v>181</v>
      </c>
      <c r="E24" s="17" t="s">
        <v>161</v>
      </c>
      <c r="F24" s="17"/>
      <c r="G24" s="17">
        <v>63</v>
      </c>
      <c r="H24" s="17">
        <v>70.2</v>
      </c>
      <c r="I24" s="17">
        <f t="shared" si="1"/>
        <v>1400.5</v>
      </c>
      <c r="J24" s="62">
        <v>1.06</v>
      </c>
      <c r="K24" s="17"/>
      <c r="L24" s="17"/>
    </row>
    <row r="25" spans="2:12" x14ac:dyDescent="0.25">
      <c r="B25" s="17">
        <f t="shared" si="0"/>
        <v>21</v>
      </c>
      <c r="C25" s="17" t="s">
        <v>181</v>
      </c>
      <c r="D25" s="17" t="s">
        <v>182</v>
      </c>
      <c r="E25" s="17" t="s">
        <v>161</v>
      </c>
      <c r="F25" s="17"/>
      <c r="G25" s="17">
        <v>63</v>
      </c>
      <c r="H25" s="17">
        <v>28.2</v>
      </c>
      <c r="I25" s="17">
        <f t="shared" si="1"/>
        <v>1428.7</v>
      </c>
      <c r="J25" s="17">
        <v>1.06</v>
      </c>
      <c r="K25" s="17"/>
      <c r="L25" s="17"/>
    </row>
    <row r="26" spans="2:12" x14ac:dyDescent="0.25">
      <c r="B26" s="17">
        <f t="shared" si="0"/>
        <v>22</v>
      </c>
      <c r="C26" s="17" t="s">
        <v>183</v>
      </c>
      <c r="D26" s="17" t="s">
        <v>184</v>
      </c>
      <c r="E26" s="17" t="s">
        <v>161</v>
      </c>
      <c r="F26" s="17"/>
      <c r="G26" s="17">
        <v>63</v>
      </c>
      <c r="H26" s="17">
        <v>68.7</v>
      </c>
      <c r="I26" s="17">
        <f t="shared" si="1"/>
        <v>1497.4</v>
      </c>
      <c r="J26" s="62">
        <v>0.95</v>
      </c>
      <c r="K26" s="17"/>
      <c r="L26" s="17"/>
    </row>
    <row r="27" spans="2:12" x14ac:dyDescent="0.25">
      <c r="B27" s="17">
        <f t="shared" si="0"/>
        <v>23</v>
      </c>
      <c r="C27" s="17" t="s">
        <v>185</v>
      </c>
      <c r="D27" s="17" t="s">
        <v>186</v>
      </c>
      <c r="E27" s="17" t="s">
        <v>161</v>
      </c>
      <c r="F27" s="17"/>
      <c r="G27" s="17">
        <v>63</v>
      </c>
      <c r="H27" s="17">
        <v>46.2</v>
      </c>
      <c r="I27" s="17">
        <f t="shared" si="1"/>
        <v>1543.6000000000001</v>
      </c>
      <c r="J27" s="17">
        <v>0.96</v>
      </c>
      <c r="K27" s="17"/>
      <c r="L27" s="17"/>
    </row>
    <row r="28" spans="2:12" x14ac:dyDescent="0.25">
      <c r="B28" s="17">
        <f t="shared" si="0"/>
        <v>24</v>
      </c>
      <c r="C28" s="17" t="s">
        <v>187</v>
      </c>
      <c r="D28" s="17" t="s">
        <v>188</v>
      </c>
      <c r="E28" s="17" t="s">
        <v>161</v>
      </c>
      <c r="F28" s="17"/>
      <c r="G28" s="17">
        <v>63</v>
      </c>
      <c r="H28" s="17">
        <v>12.1</v>
      </c>
      <c r="I28" s="17">
        <f t="shared" si="1"/>
        <v>1555.7</v>
      </c>
      <c r="J28" s="17">
        <v>0.96</v>
      </c>
      <c r="K28" s="17"/>
      <c r="L28" s="17"/>
    </row>
    <row r="29" spans="2:12" x14ac:dyDescent="0.25">
      <c r="B29" s="17">
        <f t="shared" si="0"/>
        <v>25</v>
      </c>
      <c r="C29" s="17" t="s">
        <v>189</v>
      </c>
      <c r="D29" s="17" t="s">
        <v>190</v>
      </c>
      <c r="E29" s="17" t="s">
        <v>161</v>
      </c>
      <c r="F29" s="17"/>
      <c r="G29" s="17">
        <v>63</v>
      </c>
      <c r="H29" s="17">
        <v>85.6</v>
      </c>
      <c r="I29" s="17">
        <f t="shared" si="1"/>
        <v>1641.3</v>
      </c>
      <c r="J29" s="62">
        <v>1.05</v>
      </c>
      <c r="K29" s="17"/>
      <c r="L29" s="17"/>
    </row>
    <row r="30" spans="2:12" x14ac:dyDescent="0.25">
      <c r="B30" s="17">
        <f t="shared" si="0"/>
        <v>26</v>
      </c>
      <c r="C30" s="17" t="s">
        <v>189</v>
      </c>
      <c r="D30" s="17" t="s">
        <v>191</v>
      </c>
      <c r="E30" s="17" t="s">
        <v>161</v>
      </c>
      <c r="F30" s="17"/>
      <c r="G30" s="17">
        <v>63</v>
      </c>
      <c r="H30" s="17">
        <v>63.7</v>
      </c>
      <c r="I30" s="17">
        <f t="shared" si="1"/>
        <v>1705</v>
      </c>
      <c r="J30" s="62">
        <v>1.06</v>
      </c>
      <c r="K30" s="17"/>
      <c r="L30" s="17"/>
    </row>
    <row r="31" spans="2:12" x14ac:dyDescent="0.25">
      <c r="B31" s="17">
        <f t="shared" si="0"/>
        <v>27</v>
      </c>
      <c r="C31" s="17" t="s">
        <v>191</v>
      </c>
      <c r="D31" s="17" t="s">
        <v>192</v>
      </c>
      <c r="E31" s="17" t="s">
        <v>161</v>
      </c>
      <c r="F31" s="17"/>
      <c r="G31" s="17">
        <v>63</v>
      </c>
      <c r="H31" s="17">
        <v>118.1</v>
      </c>
      <c r="I31" s="17">
        <f t="shared" si="1"/>
        <v>1823.1</v>
      </c>
      <c r="J31" s="62">
        <v>1.06</v>
      </c>
      <c r="K31" s="17"/>
      <c r="L31" s="17"/>
    </row>
    <row r="32" spans="2:12" x14ac:dyDescent="0.25">
      <c r="B32" s="17">
        <f t="shared" si="0"/>
        <v>28</v>
      </c>
      <c r="C32" s="17" t="s">
        <v>191</v>
      </c>
      <c r="D32" s="17" t="s">
        <v>193</v>
      </c>
      <c r="E32" s="17" t="s">
        <v>161</v>
      </c>
      <c r="F32" s="17"/>
      <c r="G32" s="17">
        <v>63</v>
      </c>
      <c r="H32" s="17">
        <v>40.1</v>
      </c>
      <c r="I32" s="17">
        <f t="shared" si="1"/>
        <v>1863.1999999999998</v>
      </c>
      <c r="J32" s="62">
        <v>1.06</v>
      </c>
      <c r="K32" s="17"/>
      <c r="L32" s="17"/>
    </row>
    <row r="33" spans="2:12" x14ac:dyDescent="0.25">
      <c r="B33" s="17">
        <f t="shared" si="0"/>
        <v>29</v>
      </c>
      <c r="C33" s="17" t="s">
        <v>193</v>
      </c>
      <c r="D33" s="17" t="s">
        <v>194</v>
      </c>
      <c r="E33" s="17" t="s">
        <v>161</v>
      </c>
      <c r="F33" s="17"/>
      <c r="G33" s="17">
        <v>63</v>
      </c>
      <c r="H33" s="17">
        <v>57.2</v>
      </c>
      <c r="I33" s="17">
        <f t="shared" si="1"/>
        <v>1920.3999999999999</v>
      </c>
      <c r="J33" s="62">
        <v>1.06</v>
      </c>
      <c r="K33" s="17"/>
      <c r="L33" s="17"/>
    </row>
    <row r="34" spans="2:12" x14ac:dyDescent="0.25">
      <c r="B34" s="17">
        <f t="shared" si="0"/>
        <v>30</v>
      </c>
      <c r="C34" s="17" t="s">
        <v>194</v>
      </c>
      <c r="D34" s="17" t="s">
        <v>195</v>
      </c>
      <c r="E34" s="17" t="s">
        <v>161</v>
      </c>
      <c r="F34" s="17"/>
      <c r="G34" s="17">
        <v>63</v>
      </c>
      <c r="H34" s="17">
        <v>123.1</v>
      </c>
      <c r="I34" s="17">
        <f t="shared" si="1"/>
        <v>2043.4999999999998</v>
      </c>
      <c r="J34" s="17">
        <v>1.02</v>
      </c>
      <c r="K34" s="17"/>
      <c r="L34" s="17"/>
    </row>
    <row r="35" spans="2:12" x14ac:dyDescent="0.25">
      <c r="B35" s="17">
        <f t="shared" si="0"/>
        <v>31</v>
      </c>
      <c r="C35" s="17" t="s">
        <v>196</v>
      </c>
      <c r="D35" s="17" t="s">
        <v>197</v>
      </c>
      <c r="E35" s="17" t="s">
        <v>161</v>
      </c>
      <c r="F35" s="17"/>
      <c r="G35" s="17">
        <v>63</v>
      </c>
      <c r="H35" s="17">
        <v>59.2</v>
      </c>
      <c r="I35" s="17">
        <f t="shared" si="1"/>
        <v>2102.6999999999998</v>
      </c>
      <c r="J35" s="17">
        <v>1.02</v>
      </c>
      <c r="K35" s="17"/>
      <c r="L35" s="17"/>
    </row>
    <row r="36" spans="2:12" x14ac:dyDescent="0.25">
      <c r="B36" s="17">
        <f t="shared" si="0"/>
        <v>32</v>
      </c>
      <c r="C36" s="17" t="s">
        <v>190</v>
      </c>
      <c r="D36" s="17" t="s">
        <v>198</v>
      </c>
      <c r="E36" s="17" t="s">
        <v>161</v>
      </c>
      <c r="F36" s="17"/>
      <c r="G36" s="17">
        <v>63</v>
      </c>
      <c r="H36" s="17">
        <v>130.19999999999999</v>
      </c>
      <c r="I36" s="17">
        <f t="shared" si="1"/>
        <v>2232.8999999999996</v>
      </c>
      <c r="J36" s="17">
        <v>1.02</v>
      </c>
      <c r="K36" s="17"/>
      <c r="L36" s="17"/>
    </row>
    <row r="37" spans="2:12" x14ac:dyDescent="0.25">
      <c r="B37" s="17">
        <f t="shared" si="0"/>
        <v>33</v>
      </c>
      <c r="C37" s="17" t="s">
        <v>198</v>
      </c>
      <c r="D37" s="17" t="s">
        <v>199</v>
      </c>
      <c r="E37" s="17" t="s">
        <v>161</v>
      </c>
      <c r="F37" s="17"/>
      <c r="G37" s="17">
        <v>63</v>
      </c>
      <c r="H37" s="17">
        <v>70.5</v>
      </c>
      <c r="I37" s="17">
        <f t="shared" si="1"/>
        <v>2303.3999999999996</v>
      </c>
      <c r="J37" s="17">
        <v>1.02</v>
      </c>
      <c r="K37" s="17"/>
      <c r="L37" s="17"/>
    </row>
    <row r="38" spans="2:12" x14ac:dyDescent="0.25">
      <c r="B38" s="17">
        <f t="shared" si="0"/>
        <v>34</v>
      </c>
      <c r="C38" s="17" t="s">
        <v>200</v>
      </c>
      <c r="D38" s="17" t="s">
        <v>201</v>
      </c>
      <c r="E38" s="17" t="s">
        <v>161</v>
      </c>
      <c r="F38" s="17"/>
      <c r="G38" s="17">
        <v>63</v>
      </c>
      <c r="H38" s="17">
        <v>293.10000000000002</v>
      </c>
      <c r="I38" s="17">
        <f t="shared" si="1"/>
        <v>2596.4999999999995</v>
      </c>
      <c r="J38" s="17">
        <v>1.04</v>
      </c>
      <c r="K38" s="17"/>
      <c r="L38" s="17"/>
    </row>
    <row r="39" spans="2:12" x14ac:dyDescent="0.25">
      <c r="B39" s="17">
        <f t="shared" si="0"/>
        <v>35</v>
      </c>
      <c r="C39" s="17" t="s">
        <v>190</v>
      </c>
      <c r="D39" s="17" t="s">
        <v>202</v>
      </c>
      <c r="E39" s="17" t="s">
        <v>161</v>
      </c>
      <c r="F39" s="17"/>
      <c r="G39" s="17">
        <v>63</v>
      </c>
      <c r="H39" s="17">
        <v>355.1</v>
      </c>
      <c r="I39" s="17">
        <f t="shared" si="1"/>
        <v>2951.5999999999995</v>
      </c>
      <c r="J39" s="17">
        <v>1.06</v>
      </c>
      <c r="K39" s="17"/>
      <c r="L39" s="17"/>
    </row>
    <row r="40" spans="2:12" x14ac:dyDescent="0.25">
      <c r="B40" s="17">
        <f t="shared" si="0"/>
        <v>36</v>
      </c>
      <c r="C40" s="17" t="s">
        <v>202</v>
      </c>
      <c r="D40" s="17" t="s">
        <v>203</v>
      </c>
      <c r="E40" s="17" t="s">
        <v>161</v>
      </c>
      <c r="F40" s="17"/>
      <c r="G40" s="17">
        <v>63</v>
      </c>
      <c r="H40" s="17">
        <v>367.2</v>
      </c>
      <c r="I40" s="17">
        <f t="shared" si="1"/>
        <v>3318.7999999999993</v>
      </c>
      <c r="J40" s="17">
        <v>1.04</v>
      </c>
      <c r="K40" s="17"/>
      <c r="L40" s="17"/>
    </row>
    <row r="41" spans="2:12" x14ac:dyDescent="0.25">
      <c r="B41" s="17">
        <f t="shared" si="0"/>
        <v>37</v>
      </c>
      <c r="C41" s="17" t="s">
        <v>203</v>
      </c>
      <c r="D41" s="17" t="s">
        <v>204</v>
      </c>
      <c r="E41" s="17" t="s">
        <v>161</v>
      </c>
      <c r="F41" s="17"/>
      <c r="G41" s="17">
        <v>63</v>
      </c>
      <c r="H41" s="17">
        <v>39.299999999999997</v>
      </c>
      <c r="I41" s="17">
        <f t="shared" si="1"/>
        <v>3358.0999999999995</v>
      </c>
      <c r="J41" s="17">
        <v>1.04</v>
      </c>
      <c r="K41" s="17"/>
      <c r="L41" s="17"/>
    </row>
    <row r="42" spans="2:12" x14ac:dyDescent="0.25">
      <c r="B42" s="17">
        <f t="shared" si="0"/>
        <v>38</v>
      </c>
      <c r="C42" s="17" t="s">
        <v>204</v>
      </c>
      <c r="D42" s="17" t="s">
        <v>205</v>
      </c>
      <c r="E42" s="17" t="s">
        <v>161</v>
      </c>
      <c r="F42" s="17"/>
      <c r="G42" s="17">
        <v>63</v>
      </c>
      <c r="H42" s="17">
        <v>105.4</v>
      </c>
      <c r="I42" s="17">
        <f t="shared" si="1"/>
        <v>3463.4999999999995</v>
      </c>
      <c r="J42" s="62">
        <v>1.04</v>
      </c>
      <c r="K42" s="17"/>
      <c r="L42" s="17"/>
    </row>
    <row r="43" spans="2:12" x14ac:dyDescent="0.25">
      <c r="B43" s="17">
        <f t="shared" si="0"/>
        <v>39</v>
      </c>
      <c r="C43" s="17" t="s">
        <v>205</v>
      </c>
      <c r="D43" s="17" t="s">
        <v>206</v>
      </c>
      <c r="E43" s="17" t="s">
        <v>161</v>
      </c>
      <c r="F43" s="17"/>
      <c r="G43" s="17">
        <v>63</v>
      </c>
      <c r="H43" s="17">
        <v>108.8</v>
      </c>
      <c r="I43" s="17">
        <f t="shared" si="1"/>
        <v>3572.2999999999997</v>
      </c>
      <c r="J43" s="62">
        <v>1.06</v>
      </c>
      <c r="K43" s="17"/>
      <c r="L43" s="17"/>
    </row>
    <row r="44" spans="2:12" x14ac:dyDescent="0.25">
      <c r="B44" s="17">
        <f t="shared" si="0"/>
        <v>40</v>
      </c>
      <c r="C44" s="17" t="s">
        <v>207</v>
      </c>
      <c r="D44" s="17" t="s">
        <v>208</v>
      </c>
      <c r="E44" s="17" t="s">
        <v>161</v>
      </c>
      <c r="F44" s="17"/>
      <c r="G44" s="17">
        <v>63</v>
      </c>
      <c r="H44" s="17">
        <v>270.89999999999998</v>
      </c>
      <c r="I44" s="17">
        <f t="shared" si="1"/>
        <v>3843.2</v>
      </c>
      <c r="J44" s="62">
        <v>1.06</v>
      </c>
      <c r="K44" s="17"/>
      <c r="L44" s="17"/>
    </row>
    <row r="45" spans="2:12" x14ac:dyDescent="0.25">
      <c r="B45" s="17">
        <f t="shared" si="0"/>
        <v>41</v>
      </c>
      <c r="C45" s="17" t="s">
        <v>208</v>
      </c>
      <c r="D45" s="17" t="s">
        <v>209</v>
      </c>
      <c r="E45" s="17" t="s">
        <v>161</v>
      </c>
      <c r="F45" s="17"/>
      <c r="G45" s="17">
        <v>63</v>
      </c>
      <c r="H45" s="17">
        <v>122.5</v>
      </c>
      <c r="I45" s="17">
        <f t="shared" si="1"/>
        <v>3965.7</v>
      </c>
      <c r="J45" s="62">
        <v>1.06</v>
      </c>
      <c r="K45" s="17"/>
      <c r="L45" s="17"/>
    </row>
    <row r="46" spans="2:12" x14ac:dyDescent="0.25">
      <c r="B46" s="17">
        <f t="shared" si="0"/>
        <v>42</v>
      </c>
      <c r="C46" s="17" t="s">
        <v>209</v>
      </c>
      <c r="D46" s="17" t="s">
        <v>210</v>
      </c>
      <c r="E46" s="17" t="s">
        <v>161</v>
      </c>
      <c r="F46" s="17"/>
      <c r="G46" s="17">
        <v>63</v>
      </c>
      <c r="H46" s="17">
        <v>216.7</v>
      </c>
      <c r="I46" s="17">
        <f t="shared" si="1"/>
        <v>4182.3999999999996</v>
      </c>
      <c r="J46" s="62">
        <v>1.06</v>
      </c>
      <c r="K46" s="17"/>
      <c r="L46" s="17"/>
    </row>
    <row r="47" spans="2:12" x14ac:dyDescent="0.25">
      <c r="B47" s="17">
        <f t="shared" si="0"/>
        <v>43</v>
      </c>
      <c r="C47" s="17" t="s">
        <v>209</v>
      </c>
      <c r="D47" s="17" t="s">
        <v>211</v>
      </c>
      <c r="E47" s="17" t="s">
        <v>161</v>
      </c>
      <c r="F47" s="17"/>
      <c r="G47" s="17">
        <v>63</v>
      </c>
      <c r="H47" s="17">
        <v>4.0999999999999996</v>
      </c>
      <c r="I47" s="17">
        <f t="shared" si="1"/>
        <v>4186.5</v>
      </c>
      <c r="J47" s="62">
        <v>1.06</v>
      </c>
      <c r="K47" s="17"/>
      <c r="L47" s="17"/>
    </row>
    <row r="48" spans="2:12" x14ac:dyDescent="0.25">
      <c r="B48" s="17">
        <f t="shared" si="0"/>
        <v>44</v>
      </c>
      <c r="C48" s="17" t="s">
        <v>211</v>
      </c>
      <c r="D48" s="17" t="s">
        <v>159</v>
      </c>
      <c r="E48" s="17" t="s">
        <v>161</v>
      </c>
      <c r="F48" s="17"/>
      <c r="G48" s="17">
        <v>63</v>
      </c>
      <c r="H48" s="17">
        <v>68.3</v>
      </c>
      <c r="I48" s="17">
        <f t="shared" si="1"/>
        <v>4254.8</v>
      </c>
      <c r="J48" s="62">
        <v>1.04</v>
      </c>
      <c r="K48" s="17"/>
      <c r="L48" s="17"/>
    </row>
    <row r="49" spans="2:12" x14ac:dyDescent="0.25">
      <c r="B49" s="17">
        <f t="shared" si="0"/>
        <v>45</v>
      </c>
      <c r="C49" s="17" t="s">
        <v>159</v>
      </c>
      <c r="D49" s="17" t="s">
        <v>212</v>
      </c>
      <c r="E49" s="17" t="s">
        <v>161</v>
      </c>
      <c r="F49" s="17"/>
      <c r="G49" s="17">
        <v>63</v>
      </c>
      <c r="H49" s="17">
        <v>68.400000000000006</v>
      </c>
      <c r="I49" s="17">
        <f t="shared" si="1"/>
        <v>4323.2</v>
      </c>
      <c r="J49" s="62">
        <v>1.04</v>
      </c>
      <c r="K49" s="17"/>
      <c r="L49" s="17"/>
    </row>
    <row r="50" spans="2:12" x14ac:dyDescent="0.25">
      <c r="B50" s="17">
        <f t="shared" si="0"/>
        <v>46</v>
      </c>
      <c r="C50" s="17" t="s">
        <v>213</v>
      </c>
      <c r="D50" s="17" t="s">
        <v>214</v>
      </c>
      <c r="E50" s="17" t="s">
        <v>161</v>
      </c>
      <c r="F50" s="17"/>
      <c r="G50" s="17">
        <v>63</v>
      </c>
      <c r="H50" s="17">
        <v>317.8</v>
      </c>
      <c r="I50" s="17">
        <f t="shared" si="1"/>
        <v>4641</v>
      </c>
      <c r="J50" s="62">
        <v>1.06</v>
      </c>
      <c r="K50" s="17"/>
      <c r="L50" s="17"/>
    </row>
    <row r="51" spans="2:12" x14ac:dyDescent="0.25">
      <c r="B51" s="17">
        <f t="shared" si="0"/>
        <v>47</v>
      </c>
      <c r="C51" s="17" t="s">
        <v>214</v>
      </c>
      <c r="D51" s="17" t="s">
        <v>215</v>
      </c>
      <c r="E51" s="17" t="s">
        <v>216</v>
      </c>
      <c r="F51" s="17"/>
      <c r="G51" s="17">
        <v>63</v>
      </c>
      <c r="H51" s="17">
        <v>3</v>
      </c>
      <c r="I51" s="17">
        <f t="shared" si="1"/>
        <v>4644</v>
      </c>
      <c r="J51" s="62">
        <v>1.06</v>
      </c>
      <c r="K51" s="17"/>
      <c r="L51" s="17"/>
    </row>
    <row r="52" spans="2:12" x14ac:dyDescent="0.25">
      <c r="B52" s="17">
        <f t="shared" si="0"/>
        <v>48</v>
      </c>
      <c r="C52" s="17" t="s">
        <v>214</v>
      </c>
      <c r="D52" s="17" t="s">
        <v>215</v>
      </c>
      <c r="E52" s="17" t="s">
        <v>161</v>
      </c>
      <c r="F52" s="17"/>
      <c r="G52" s="17">
        <v>63</v>
      </c>
      <c r="H52" s="17">
        <f>112.2-3</f>
        <v>109.2</v>
      </c>
      <c r="I52" s="17">
        <f t="shared" si="1"/>
        <v>4753.2</v>
      </c>
      <c r="J52" s="62">
        <v>1.04</v>
      </c>
      <c r="K52" s="17"/>
      <c r="L52" s="17"/>
    </row>
    <row r="53" spans="2:12" x14ac:dyDescent="0.25">
      <c r="B53" s="17">
        <f t="shared" si="0"/>
        <v>49</v>
      </c>
      <c r="C53" s="17" t="s">
        <v>215</v>
      </c>
      <c r="D53" s="17" t="s">
        <v>217</v>
      </c>
      <c r="E53" s="17" t="s">
        <v>216</v>
      </c>
      <c r="F53" s="17"/>
      <c r="G53" s="17">
        <v>63</v>
      </c>
      <c r="H53" s="17">
        <v>3</v>
      </c>
      <c r="I53" s="17">
        <f t="shared" si="1"/>
        <v>4756.2</v>
      </c>
      <c r="J53" s="62">
        <v>1.06</v>
      </c>
      <c r="K53" s="17"/>
      <c r="L53" s="17"/>
    </row>
    <row r="54" spans="2:12" x14ac:dyDescent="0.25">
      <c r="B54" s="17">
        <f t="shared" si="0"/>
        <v>50</v>
      </c>
      <c r="C54" s="17" t="s">
        <v>215</v>
      </c>
      <c r="D54" s="17" t="s">
        <v>217</v>
      </c>
      <c r="E54" s="17" t="s">
        <v>161</v>
      </c>
      <c r="F54" s="17"/>
      <c r="G54" s="17">
        <v>63</v>
      </c>
      <c r="H54" s="17">
        <f>114.6-3</f>
        <v>111.6</v>
      </c>
      <c r="I54" s="17">
        <f t="shared" si="1"/>
        <v>4867.8</v>
      </c>
      <c r="J54" s="62">
        <v>1.06</v>
      </c>
      <c r="K54" s="17"/>
      <c r="L54" s="17"/>
    </row>
    <row r="55" spans="2:12" x14ac:dyDescent="0.25">
      <c r="B55" s="17">
        <f t="shared" si="0"/>
        <v>51</v>
      </c>
      <c r="C55" s="17" t="s">
        <v>215</v>
      </c>
      <c r="D55" s="17" t="s">
        <v>218</v>
      </c>
      <c r="E55" s="17" t="s">
        <v>161</v>
      </c>
      <c r="F55" s="17"/>
      <c r="G55" s="17">
        <v>63</v>
      </c>
      <c r="H55" s="17">
        <v>184.8</v>
      </c>
      <c r="I55" s="17">
        <f t="shared" si="1"/>
        <v>5052.6000000000004</v>
      </c>
      <c r="J55" s="62">
        <v>1.06</v>
      </c>
      <c r="K55" s="17"/>
      <c r="L55" s="17"/>
    </row>
    <row r="56" spans="2:12" x14ac:dyDescent="0.25">
      <c r="B56" s="17">
        <f t="shared" si="0"/>
        <v>52</v>
      </c>
      <c r="C56" s="17" t="s">
        <v>214</v>
      </c>
      <c r="D56" s="17" t="s">
        <v>219</v>
      </c>
      <c r="E56" s="17" t="s">
        <v>161</v>
      </c>
      <c r="F56" s="17"/>
      <c r="G56" s="17">
        <v>63</v>
      </c>
      <c r="H56" s="17">
        <v>40.299999999999997</v>
      </c>
      <c r="I56" s="17">
        <f t="shared" si="1"/>
        <v>5092.9000000000005</v>
      </c>
      <c r="J56" s="62">
        <v>1.06</v>
      </c>
      <c r="K56" s="17"/>
      <c r="L56" s="17"/>
    </row>
    <row r="57" spans="2:12" x14ac:dyDescent="0.25">
      <c r="B57" s="17">
        <f t="shared" si="0"/>
        <v>53</v>
      </c>
      <c r="C57" s="17" t="s">
        <v>167</v>
      </c>
      <c r="D57" s="17" t="s">
        <v>220</v>
      </c>
      <c r="E57" s="17" t="s">
        <v>161</v>
      </c>
      <c r="F57" s="17"/>
      <c r="G57" s="17">
        <v>63</v>
      </c>
      <c r="H57" s="17">
        <v>165.2</v>
      </c>
      <c r="I57" s="17">
        <f t="shared" si="1"/>
        <v>5258.1</v>
      </c>
      <c r="J57" s="17">
        <v>1.04</v>
      </c>
      <c r="K57" s="17"/>
      <c r="L57" s="17"/>
    </row>
    <row r="58" spans="2:12" x14ac:dyDescent="0.25">
      <c r="B58" s="17">
        <f t="shared" si="0"/>
        <v>54</v>
      </c>
      <c r="C58" s="17" t="s">
        <v>221</v>
      </c>
      <c r="D58" s="17" t="s">
        <v>222</v>
      </c>
      <c r="E58" s="17" t="s">
        <v>161</v>
      </c>
      <c r="F58" s="17"/>
      <c r="G58" s="17">
        <v>63</v>
      </c>
      <c r="H58" s="17">
        <v>222.5</v>
      </c>
      <c r="I58" s="17">
        <f t="shared" si="1"/>
        <v>5480.6</v>
      </c>
      <c r="J58" s="17">
        <v>1.03</v>
      </c>
      <c r="K58" s="17"/>
      <c r="L58" s="17"/>
    </row>
    <row r="59" spans="2:12" x14ac:dyDescent="0.25">
      <c r="B59" s="17">
        <f t="shared" si="0"/>
        <v>55</v>
      </c>
      <c r="C59" s="17" t="s">
        <v>222</v>
      </c>
      <c r="D59" s="17" t="s">
        <v>223</v>
      </c>
      <c r="E59" s="17" t="s">
        <v>161</v>
      </c>
      <c r="F59" s="17"/>
      <c r="G59" s="17">
        <v>63</v>
      </c>
      <c r="H59" s="17">
        <v>115.5</v>
      </c>
      <c r="I59" s="17">
        <f t="shared" si="1"/>
        <v>5596.1</v>
      </c>
      <c r="J59" s="17">
        <v>1.03</v>
      </c>
      <c r="K59" s="17"/>
      <c r="L59" s="17"/>
    </row>
    <row r="60" spans="2:12" x14ac:dyDescent="0.25">
      <c r="B60" s="17">
        <f t="shared" si="0"/>
        <v>56</v>
      </c>
      <c r="C60" s="17" t="s">
        <v>223</v>
      </c>
      <c r="D60" s="17" t="s">
        <v>224</v>
      </c>
      <c r="E60" s="17" t="s">
        <v>161</v>
      </c>
      <c r="F60" s="17"/>
      <c r="G60" s="17">
        <v>63</v>
      </c>
      <c r="H60" s="17">
        <v>20.5</v>
      </c>
      <c r="I60" s="17">
        <f t="shared" si="1"/>
        <v>5616.6</v>
      </c>
      <c r="J60" s="17">
        <v>1.03</v>
      </c>
      <c r="K60" s="17"/>
      <c r="L60" s="17"/>
    </row>
    <row r="61" spans="2:12" x14ac:dyDescent="0.25">
      <c r="B61" s="17">
        <f t="shared" si="0"/>
        <v>57</v>
      </c>
      <c r="C61" s="17" t="s">
        <v>224</v>
      </c>
      <c r="D61" s="17" t="s">
        <v>225</v>
      </c>
      <c r="E61" s="17" t="s">
        <v>161</v>
      </c>
      <c r="F61" s="17"/>
      <c r="G61" s="17">
        <v>63</v>
      </c>
      <c r="H61" s="17">
        <v>36.299999999999997</v>
      </c>
      <c r="I61" s="17">
        <f t="shared" si="1"/>
        <v>5652.9000000000005</v>
      </c>
      <c r="J61" s="17">
        <v>1.03</v>
      </c>
      <c r="K61" s="17"/>
      <c r="L61" s="17"/>
    </row>
    <row r="62" spans="2:12" x14ac:dyDescent="0.25">
      <c r="B62" s="17">
        <f t="shared" si="0"/>
        <v>58</v>
      </c>
      <c r="C62" s="17" t="s">
        <v>225</v>
      </c>
      <c r="D62" s="17" t="s">
        <v>226</v>
      </c>
      <c r="E62" s="17" t="s">
        <v>161</v>
      </c>
      <c r="F62" s="17"/>
      <c r="G62" s="17">
        <v>63</v>
      </c>
      <c r="H62" s="17">
        <v>24.5</v>
      </c>
      <c r="I62" s="17">
        <f t="shared" si="1"/>
        <v>5677.4000000000005</v>
      </c>
      <c r="J62" s="17">
        <v>1.03</v>
      </c>
      <c r="K62" s="17"/>
      <c r="L62" s="17"/>
    </row>
    <row r="63" spans="2:12" x14ac:dyDescent="0.25">
      <c r="B63" s="17">
        <f t="shared" si="0"/>
        <v>59</v>
      </c>
      <c r="C63" s="17" t="s">
        <v>227</v>
      </c>
      <c r="D63" s="17" t="s">
        <v>228</v>
      </c>
      <c r="E63" s="17" t="s">
        <v>161</v>
      </c>
      <c r="F63" s="17"/>
      <c r="G63" s="17">
        <v>63</v>
      </c>
      <c r="H63" s="17">
        <v>70.099999999999994</v>
      </c>
      <c r="I63" s="17">
        <f t="shared" si="1"/>
        <v>5747.5000000000009</v>
      </c>
      <c r="J63" s="17">
        <v>1.03</v>
      </c>
      <c r="K63" s="17"/>
      <c r="L63" s="17"/>
    </row>
    <row r="64" spans="2:12" x14ac:dyDescent="0.25">
      <c r="B64" s="17">
        <f t="shared" si="0"/>
        <v>60</v>
      </c>
      <c r="C64" s="17" t="s">
        <v>228</v>
      </c>
      <c r="D64" s="17" t="s">
        <v>229</v>
      </c>
      <c r="E64" s="17" t="s">
        <v>161</v>
      </c>
      <c r="F64" s="17"/>
      <c r="G64" s="17">
        <v>63</v>
      </c>
      <c r="H64" s="17">
        <v>62.3</v>
      </c>
      <c r="I64" s="17">
        <f t="shared" si="1"/>
        <v>5809.8000000000011</v>
      </c>
      <c r="J64" s="17">
        <v>1.03</v>
      </c>
      <c r="K64" s="17"/>
      <c r="L64" s="17"/>
    </row>
    <row r="65" spans="2:12" x14ac:dyDescent="0.25">
      <c r="B65" s="17">
        <f t="shared" si="0"/>
        <v>61</v>
      </c>
      <c r="C65" s="17" t="s">
        <v>230</v>
      </c>
      <c r="D65" s="17" t="s">
        <v>184</v>
      </c>
      <c r="E65" s="17" t="s">
        <v>161</v>
      </c>
      <c r="F65" s="17"/>
      <c r="G65" s="17">
        <v>63</v>
      </c>
      <c r="H65" s="17">
        <v>122.5</v>
      </c>
      <c r="I65" s="17">
        <f t="shared" si="1"/>
        <v>5932.3000000000011</v>
      </c>
      <c r="J65" s="17">
        <v>1.03</v>
      </c>
      <c r="K65" s="17"/>
      <c r="L65" s="17"/>
    </row>
    <row r="66" spans="2:12" x14ac:dyDescent="0.25">
      <c r="B66" s="17">
        <f t="shared" si="0"/>
        <v>62</v>
      </c>
      <c r="C66" s="17" t="s">
        <v>231</v>
      </c>
      <c r="D66" s="17" t="s">
        <v>232</v>
      </c>
      <c r="E66" s="17" t="s">
        <v>161</v>
      </c>
      <c r="F66" s="17"/>
      <c r="G66" s="17">
        <v>63</v>
      </c>
      <c r="H66" s="17">
        <v>117.3</v>
      </c>
      <c r="I66" s="17">
        <f t="shared" si="1"/>
        <v>6049.6000000000013</v>
      </c>
      <c r="J66" s="17">
        <v>1.05</v>
      </c>
      <c r="K66" s="17"/>
      <c r="L66" s="17"/>
    </row>
    <row r="67" spans="2:12" x14ac:dyDescent="0.25">
      <c r="B67" s="17">
        <f t="shared" si="0"/>
        <v>63</v>
      </c>
      <c r="C67" s="17" t="s">
        <v>232</v>
      </c>
      <c r="D67" s="17" t="s">
        <v>233</v>
      </c>
      <c r="E67" s="17" t="s">
        <v>161</v>
      </c>
      <c r="F67" s="17"/>
      <c r="G67" s="17">
        <v>63</v>
      </c>
      <c r="H67" s="17">
        <v>128.1</v>
      </c>
      <c r="I67" s="17">
        <f t="shared" si="1"/>
        <v>6177.7000000000016</v>
      </c>
      <c r="J67" s="17">
        <v>1.03</v>
      </c>
      <c r="K67" s="17"/>
      <c r="L67" s="17"/>
    </row>
    <row r="68" spans="2:12" x14ac:dyDescent="0.25">
      <c r="B68" s="17">
        <f t="shared" si="0"/>
        <v>64</v>
      </c>
      <c r="C68" s="17" t="s">
        <v>182</v>
      </c>
      <c r="D68" s="17" t="s">
        <v>234</v>
      </c>
      <c r="E68" s="17" t="s">
        <v>161</v>
      </c>
      <c r="F68" s="17"/>
      <c r="G68" s="17">
        <v>63</v>
      </c>
      <c r="H68" s="17">
        <v>70</v>
      </c>
      <c r="I68" s="17">
        <f t="shared" si="1"/>
        <v>6247.7000000000016</v>
      </c>
      <c r="J68" s="17">
        <v>1.03</v>
      </c>
      <c r="K68" s="17"/>
      <c r="L68" s="17"/>
    </row>
    <row r="69" spans="2:12" x14ac:dyDescent="0.25">
      <c r="B69" s="17">
        <f t="shared" si="0"/>
        <v>65</v>
      </c>
      <c r="C69" s="17" t="s">
        <v>182</v>
      </c>
      <c r="D69" s="17" t="s">
        <v>208</v>
      </c>
      <c r="E69" s="17" t="s">
        <v>161</v>
      </c>
      <c r="F69" s="17"/>
      <c r="G69" s="17">
        <v>63</v>
      </c>
      <c r="H69" s="17">
        <v>70.3</v>
      </c>
      <c r="I69" s="17">
        <f t="shared" si="1"/>
        <v>6318.0000000000018</v>
      </c>
      <c r="J69" s="17">
        <v>1.05</v>
      </c>
      <c r="K69" s="17"/>
      <c r="L69" s="17"/>
    </row>
    <row r="70" spans="2:12" x14ac:dyDescent="0.25">
      <c r="B70" s="17">
        <f t="shared" si="0"/>
        <v>66</v>
      </c>
      <c r="C70" s="17" t="s">
        <v>181</v>
      </c>
      <c r="D70" s="17" t="s">
        <v>235</v>
      </c>
      <c r="E70" s="17" t="s">
        <v>161</v>
      </c>
      <c r="F70" s="17"/>
      <c r="G70" s="17">
        <v>63</v>
      </c>
      <c r="H70" s="17">
        <v>55.1</v>
      </c>
      <c r="I70" s="17">
        <f t="shared" si="1"/>
        <v>6373.1000000000022</v>
      </c>
      <c r="J70" s="17">
        <v>1.03</v>
      </c>
      <c r="K70" s="17"/>
      <c r="L70" s="17"/>
    </row>
    <row r="71" spans="2:12" x14ac:dyDescent="0.25">
      <c r="B71" s="17">
        <f t="shared" ref="B71:B119" si="2">+B70+1</f>
        <v>67</v>
      </c>
      <c r="C71" s="17" t="s">
        <v>235</v>
      </c>
      <c r="D71" s="17" t="s">
        <v>236</v>
      </c>
      <c r="E71" s="17" t="s">
        <v>161</v>
      </c>
      <c r="F71" s="17"/>
      <c r="G71" s="17">
        <v>63</v>
      </c>
      <c r="H71" s="17">
        <v>26.1</v>
      </c>
      <c r="I71" s="17">
        <f t="shared" ref="I71:I119" si="3">+I70+H71</f>
        <v>6399.2000000000025</v>
      </c>
      <c r="J71" s="17">
        <v>1.03</v>
      </c>
      <c r="K71" s="17"/>
      <c r="L71" s="17"/>
    </row>
    <row r="72" spans="2:12" x14ac:dyDescent="0.25">
      <c r="B72" s="17">
        <f t="shared" si="2"/>
        <v>68</v>
      </c>
      <c r="C72" s="17" t="s">
        <v>235</v>
      </c>
      <c r="D72" s="17" t="s">
        <v>237</v>
      </c>
      <c r="E72" s="17" t="s">
        <v>161</v>
      </c>
      <c r="F72" s="17"/>
      <c r="G72" s="17">
        <v>63</v>
      </c>
      <c r="H72" s="17">
        <v>52.3</v>
      </c>
      <c r="I72" s="17">
        <f t="shared" si="3"/>
        <v>6451.5000000000027</v>
      </c>
      <c r="J72" s="17">
        <v>1.06</v>
      </c>
      <c r="K72" s="17"/>
      <c r="L72" s="17"/>
    </row>
    <row r="73" spans="2:12" x14ac:dyDescent="0.25">
      <c r="B73" s="17">
        <f t="shared" si="2"/>
        <v>69</v>
      </c>
      <c r="C73" s="17" t="s">
        <v>237</v>
      </c>
      <c r="D73" s="17" t="s">
        <v>209</v>
      </c>
      <c r="E73" s="17" t="s">
        <v>161</v>
      </c>
      <c r="F73" s="17"/>
      <c r="G73" s="17">
        <v>63</v>
      </c>
      <c r="H73" s="17">
        <v>28.5</v>
      </c>
      <c r="I73" s="17">
        <f t="shared" si="3"/>
        <v>6480.0000000000027</v>
      </c>
      <c r="J73" s="17">
        <v>1.05</v>
      </c>
      <c r="K73" s="17"/>
      <c r="L73" s="17"/>
    </row>
    <row r="74" spans="2:12" x14ac:dyDescent="0.25">
      <c r="B74" s="17">
        <f t="shared" si="2"/>
        <v>70</v>
      </c>
      <c r="C74" s="17" t="s">
        <v>238</v>
      </c>
      <c r="D74" s="17" t="s">
        <v>237</v>
      </c>
      <c r="E74" s="17" t="s">
        <v>161</v>
      </c>
      <c r="F74" s="17"/>
      <c r="G74" s="17">
        <v>63</v>
      </c>
      <c r="H74" s="17">
        <v>35.200000000000003</v>
      </c>
      <c r="I74" s="17">
        <f t="shared" si="3"/>
        <v>6515.2000000000025</v>
      </c>
      <c r="J74" s="17">
        <v>1.03</v>
      </c>
      <c r="K74" s="17"/>
      <c r="L74" s="17"/>
    </row>
    <row r="75" spans="2:12" x14ac:dyDescent="0.25">
      <c r="B75" s="17">
        <f t="shared" si="2"/>
        <v>71</v>
      </c>
      <c r="C75" s="17" t="s">
        <v>238</v>
      </c>
      <c r="D75" s="17" t="s">
        <v>239</v>
      </c>
      <c r="E75" s="17" t="s">
        <v>161</v>
      </c>
      <c r="F75" s="17"/>
      <c r="G75" s="17">
        <v>63</v>
      </c>
      <c r="H75" s="17">
        <v>61.1</v>
      </c>
      <c r="I75" s="17">
        <f t="shared" si="3"/>
        <v>6576.3000000000029</v>
      </c>
      <c r="J75" s="17">
        <v>1.06</v>
      </c>
      <c r="K75" s="17"/>
      <c r="L75" s="17"/>
    </row>
    <row r="76" spans="2:12" x14ac:dyDescent="0.25">
      <c r="B76" s="17">
        <f t="shared" si="2"/>
        <v>72</v>
      </c>
      <c r="C76" s="17" t="s">
        <v>236</v>
      </c>
      <c r="D76" s="17" t="s">
        <v>240</v>
      </c>
      <c r="E76" s="17" t="s">
        <v>161</v>
      </c>
      <c r="F76" s="17"/>
      <c r="G76" s="17">
        <v>63</v>
      </c>
      <c r="H76" s="17">
        <v>23.4</v>
      </c>
      <c r="I76" s="17">
        <f t="shared" si="3"/>
        <v>6599.7000000000025</v>
      </c>
      <c r="J76" s="62">
        <v>1.06</v>
      </c>
      <c r="K76" s="17"/>
      <c r="L76" s="17"/>
    </row>
    <row r="77" spans="2:12" x14ac:dyDescent="0.25">
      <c r="B77" s="17">
        <f t="shared" si="2"/>
        <v>73</v>
      </c>
      <c r="C77" s="17" t="s">
        <v>241</v>
      </c>
      <c r="D77" s="17" t="s">
        <v>242</v>
      </c>
      <c r="E77" s="17" t="s">
        <v>161</v>
      </c>
      <c r="F77" s="17"/>
      <c r="G77" s="17">
        <v>63</v>
      </c>
      <c r="H77" s="17">
        <v>137.19999999999999</v>
      </c>
      <c r="I77" s="17">
        <f t="shared" si="3"/>
        <v>6736.9000000000024</v>
      </c>
      <c r="J77" s="17">
        <v>1.04</v>
      </c>
      <c r="K77" s="17"/>
      <c r="L77" s="17"/>
    </row>
    <row r="78" spans="2:12" x14ac:dyDescent="0.25">
      <c r="B78" s="17">
        <f t="shared" si="2"/>
        <v>74</v>
      </c>
      <c r="C78" s="17" t="s">
        <v>242</v>
      </c>
      <c r="D78" s="17" t="s">
        <v>243</v>
      </c>
      <c r="E78" s="17" t="s">
        <v>161</v>
      </c>
      <c r="F78" s="17"/>
      <c r="G78" s="17">
        <v>63</v>
      </c>
      <c r="H78" s="17">
        <v>13.1</v>
      </c>
      <c r="I78" s="17">
        <f t="shared" si="3"/>
        <v>6750.0000000000027</v>
      </c>
      <c r="J78" s="17">
        <v>1.03</v>
      </c>
      <c r="K78" s="17"/>
      <c r="L78" s="17"/>
    </row>
    <row r="79" spans="2:12" x14ac:dyDescent="0.25">
      <c r="B79" s="17">
        <f t="shared" si="2"/>
        <v>75</v>
      </c>
      <c r="C79" s="17" t="s">
        <v>240</v>
      </c>
      <c r="D79" s="17" t="s">
        <v>244</v>
      </c>
      <c r="E79" s="17" t="s">
        <v>161</v>
      </c>
      <c r="F79" s="17"/>
      <c r="G79" s="17">
        <v>63</v>
      </c>
      <c r="H79" s="17">
        <v>45.1</v>
      </c>
      <c r="I79" s="17">
        <f t="shared" si="3"/>
        <v>6795.1000000000031</v>
      </c>
      <c r="J79" s="17">
        <v>1.03</v>
      </c>
      <c r="K79" s="17"/>
      <c r="L79" s="17"/>
    </row>
    <row r="80" spans="2:12" x14ac:dyDescent="0.25">
      <c r="B80" s="17">
        <f t="shared" si="2"/>
        <v>76</v>
      </c>
      <c r="C80" s="17" t="s">
        <v>244</v>
      </c>
      <c r="D80" s="17" t="s">
        <v>180</v>
      </c>
      <c r="E80" s="17" t="s">
        <v>161</v>
      </c>
      <c r="F80" s="17"/>
      <c r="G80" s="17">
        <v>63</v>
      </c>
      <c r="H80" s="17">
        <v>20.100000000000001</v>
      </c>
      <c r="I80" s="17">
        <f t="shared" si="3"/>
        <v>6815.2000000000035</v>
      </c>
      <c r="J80" s="17">
        <v>1.03</v>
      </c>
      <c r="K80" s="17"/>
      <c r="L80" s="17"/>
    </row>
    <row r="81" spans="2:15" x14ac:dyDescent="0.25">
      <c r="B81" s="17">
        <f t="shared" si="2"/>
        <v>77</v>
      </c>
      <c r="C81" s="17" t="s">
        <v>174</v>
      </c>
      <c r="D81" s="17" t="s">
        <v>239</v>
      </c>
      <c r="E81" s="17" t="s">
        <v>161</v>
      </c>
      <c r="F81" s="17"/>
      <c r="G81" s="17">
        <v>63</v>
      </c>
      <c r="H81" s="17">
        <v>56.9</v>
      </c>
      <c r="I81" s="17">
        <f t="shared" si="3"/>
        <v>6872.1000000000031</v>
      </c>
      <c r="J81" s="17">
        <v>1.03</v>
      </c>
      <c r="K81" s="17"/>
      <c r="L81" s="17"/>
    </row>
    <row r="82" spans="2:15" x14ac:dyDescent="0.25">
      <c r="B82" s="17">
        <f t="shared" si="2"/>
        <v>78</v>
      </c>
      <c r="C82" s="17" t="s">
        <v>245</v>
      </c>
      <c r="D82" s="17" t="s">
        <v>246</v>
      </c>
      <c r="E82" s="17" t="s">
        <v>161</v>
      </c>
      <c r="F82" s="17"/>
      <c r="G82" s="17">
        <v>63</v>
      </c>
      <c r="H82" s="17">
        <v>8.4</v>
      </c>
      <c r="I82" s="17">
        <f t="shared" si="3"/>
        <v>6880.5000000000027</v>
      </c>
      <c r="J82" s="17">
        <v>1.03</v>
      </c>
      <c r="K82" s="17"/>
      <c r="L82" s="17"/>
    </row>
    <row r="83" spans="2:15" x14ac:dyDescent="0.25">
      <c r="B83" s="17">
        <f t="shared" si="2"/>
        <v>79</v>
      </c>
      <c r="C83" s="17" t="s">
        <v>246</v>
      </c>
      <c r="D83" s="17" t="s">
        <v>247</v>
      </c>
      <c r="E83" s="17" t="s">
        <v>161</v>
      </c>
      <c r="F83" s="17"/>
      <c r="G83" s="17">
        <v>63</v>
      </c>
      <c r="H83" s="17">
        <v>96.3</v>
      </c>
      <c r="I83" s="17">
        <f t="shared" si="3"/>
        <v>6976.8000000000029</v>
      </c>
      <c r="J83" s="17">
        <v>1.03</v>
      </c>
      <c r="K83" s="17"/>
      <c r="L83" s="17"/>
    </row>
    <row r="84" spans="2:15" x14ac:dyDescent="0.25">
      <c r="B84" s="17">
        <f t="shared" si="2"/>
        <v>80</v>
      </c>
      <c r="C84" s="17" t="s">
        <v>247</v>
      </c>
      <c r="D84" s="17" t="s">
        <v>248</v>
      </c>
      <c r="E84" s="17" t="s">
        <v>161</v>
      </c>
      <c r="F84" s="17"/>
      <c r="G84" s="17">
        <v>63</v>
      </c>
      <c r="H84" s="17">
        <v>29.1</v>
      </c>
      <c r="I84" s="17">
        <f t="shared" si="3"/>
        <v>7005.9000000000033</v>
      </c>
      <c r="J84" s="17">
        <v>1.03</v>
      </c>
      <c r="K84" s="17"/>
      <c r="L84" s="17"/>
    </row>
    <row r="85" spans="2:15" x14ac:dyDescent="0.25">
      <c r="B85" s="17">
        <f t="shared" si="2"/>
        <v>81</v>
      </c>
      <c r="C85" s="17" t="s">
        <v>248</v>
      </c>
      <c r="D85" s="17" t="s">
        <v>211</v>
      </c>
      <c r="E85" s="17" t="s">
        <v>161</v>
      </c>
      <c r="F85" s="17"/>
      <c r="G85" s="17">
        <v>63</v>
      </c>
      <c r="H85" s="17">
        <v>35.200000000000003</v>
      </c>
      <c r="I85" s="17">
        <f t="shared" si="3"/>
        <v>7041.1000000000031</v>
      </c>
      <c r="J85" s="17">
        <v>1.03</v>
      </c>
      <c r="K85" s="17"/>
      <c r="L85" s="17"/>
    </row>
    <row r="86" spans="2:15" x14ac:dyDescent="0.25">
      <c r="B86" s="17">
        <f t="shared" si="2"/>
        <v>82</v>
      </c>
      <c r="C86" s="17" t="s">
        <v>248</v>
      </c>
      <c r="D86" s="17" t="s">
        <v>237</v>
      </c>
      <c r="E86" s="17" t="s">
        <v>161</v>
      </c>
      <c r="F86" s="17"/>
      <c r="G86" s="17">
        <v>63</v>
      </c>
      <c r="H86" s="17">
        <v>38.5</v>
      </c>
      <c r="I86" s="17">
        <f t="shared" si="3"/>
        <v>7079.6000000000031</v>
      </c>
      <c r="J86" s="17">
        <v>1.05</v>
      </c>
      <c r="K86" s="17"/>
      <c r="L86" s="17"/>
    </row>
    <row r="87" spans="2:15" x14ac:dyDescent="0.25">
      <c r="B87" s="17">
        <f t="shared" si="2"/>
        <v>83</v>
      </c>
      <c r="C87" s="17" t="s">
        <v>224</v>
      </c>
      <c r="D87" s="17" t="s">
        <v>249</v>
      </c>
      <c r="E87" s="17" t="s">
        <v>161</v>
      </c>
      <c r="F87" s="17"/>
      <c r="G87" s="17">
        <v>63</v>
      </c>
      <c r="H87" s="17">
        <v>42</v>
      </c>
      <c r="I87" s="17">
        <f t="shared" si="3"/>
        <v>7121.6000000000031</v>
      </c>
      <c r="J87" s="17">
        <v>1.03</v>
      </c>
      <c r="K87" s="17"/>
      <c r="L87" s="17"/>
    </row>
    <row r="88" spans="2:15" x14ac:dyDescent="0.25">
      <c r="B88" s="17">
        <f t="shared" si="2"/>
        <v>84</v>
      </c>
      <c r="C88" s="17" t="s">
        <v>249</v>
      </c>
      <c r="D88" s="17" t="s">
        <v>250</v>
      </c>
      <c r="E88" s="17" t="s">
        <v>161</v>
      </c>
      <c r="F88" s="17"/>
      <c r="G88" s="17">
        <v>63</v>
      </c>
      <c r="H88" s="17">
        <v>40</v>
      </c>
      <c r="I88" s="17">
        <f t="shared" si="3"/>
        <v>7161.6000000000031</v>
      </c>
      <c r="J88" s="17">
        <v>1.03</v>
      </c>
      <c r="K88" s="17"/>
      <c r="L88" s="17"/>
    </row>
    <row r="89" spans="2:15" x14ac:dyDescent="0.25">
      <c r="B89" s="17">
        <f t="shared" si="2"/>
        <v>85</v>
      </c>
      <c r="C89" s="17" t="s">
        <v>249</v>
      </c>
      <c r="D89" s="17" t="s">
        <v>251</v>
      </c>
      <c r="E89" s="17" t="s">
        <v>161</v>
      </c>
      <c r="F89" s="17"/>
      <c r="G89" s="17">
        <v>63</v>
      </c>
      <c r="H89" s="17">
        <v>102</v>
      </c>
      <c r="I89" s="17">
        <f t="shared" si="3"/>
        <v>7263.6000000000031</v>
      </c>
      <c r="J89" s="17">
        <v>1.05</v>
      </c>
      <c r="K89" s="17"/>
      <c r="L89" s="17"/>
    </row>
    <row r="90" spans="2:15" x14ac:dyDescent="0.25">
      <c r="B90" s="17">
        <f t="shared" si="2"/>
        <v>86</v>
      </c>
      <c r="C90" s="17" t="s">
        <v>231</v>
      </c>
      <c r="D90" s="17" t="s">
        <v>187</v>
      </c>
      <c r="E90" s="17" t="s">
        <v>161</v>
      </c>
      <c r="F90" s="17"/>
      <c r="G90" s="17">
        <v>90</v>
      </c>
      <c r="H90" s="17">
        <v>105.3</v>
      </c>
      <c r="I90" s="17">
        <f t="shared" si="3"/>
        <v>7368.9000000000033</v>
      </c>
      <c r="J90" s="17">
        <v>1.03</v>
      </c>
      <c r="K90" s="17"/>
      <c r="L90" s="17"/>
    </row>
    <row r="91" spans="2:15" x14ac:dyDescent="0.25">
      <c r="B91" s="17">
        <f t="shared" si="2"/>
        <v>87</v>
      </c>
      <c r="C91" s="17" t="s">
        <v>187</v>
      </c>
      <c r="D91" s="17" t="s">
        <v>185</v>
      </c>
      <c r="E91" s="17" t="s">
        <v>161</v>
      </c>
      <c r="F91" s="17"/>
      <c r="G91" s="17">
        <v>90</v>
      </c>
      <c r="H91" s="17">
        <v>79.2</v>
      </c>
      <c r="I91" s="17">
        <f t="shared" si="3"/>
        <v>7448.1000000000031</v>
      </c>
      <c r="J91" s="17">
        <v>1.03</v>
      </c>
      <c r="K91" s="17"/>
      <c r="L91" s="17"/>
      <c r="O91">
        <f>184+150</f>
        <v>334</v>
      </c>
    </row>
    <row r="92" spans="2:15" x14ac:dyDescent="0.25">
      <c r="B92" s="17">
        <f t="shared" si="2"/>
        <v>88</v>
      </c>
      <c r="C92" s="17" t="s">
        <v>185</v>
      </c>
      <c r="D92" s="17" t="s">
        <v>252</v>
      </c>
      <c r="E92" s="17" t="s">
        <v>161</v>
      </c>
      <c r="F92" s="17"/>
      <c r="G92" s="17">
        <v>90</v>
      </c>
      <c r="H92" s="17">
        <v>396.8</v>
      </c>
      <c r="I92" s="17">
        <f t="shared" si="3"/>
        <v>7844.9000000000033</v>
      </c>
      <c r="J92" s="17">
        <v>1.06</v>
      </c>
      <c r="K92" s="17"/>
      <c r="L92" s="17"/>
    </row>
    <row r="93" spans="2:15" x14ac:dyDescent="0.25">
      <c r="B93" s="17">
        <f t="shared" si="2"/>
        <v>89</v>
      </c>
      <c r="C93" s="17" t="s">
        <v>252</v>
      </c>
      <c r="D93" s="17" t="s">
        <v>183</v>
      </c>
      <c r="E93" s="17" t="s">
        <v>161</v>
      </c>
      <c r="F93" s="17"/>
      <c r="G93" s="17">
        <v>90</v>
      </c>
      <c r="H93" s="17">
        <v>340.5</v>
      </c>
      <c r="I93" s="17">
        <f t="shared" si="3"/>
        <v>8185.4000000000033</v>
      </c>
      <c r="J93" s="17">
        <v>1.05</v>
      </c>
      <c r="K93" s="17"/>
      <c r="L93" s="17"/>
    </row>
    <row r="94" spans="2:15" x14ac:dyDescent="0.25">
      <c r="B94" s="17">
        <f t="shared" si="2"/>
        <v>90</v>
      </c>
      <c r="C94" s="17" t="s">
        <v>231</v>
      </c>
      <c r="D94" s="17" t="s">
        <v>189</v>
      </c>
      <c r="E94" s="17" t="s">
        <v>161</v>
      </c>
      <c r="F94" s="17"/>
      <c r="G94" s="17">
        <v>90</v>
      </c>
      <c r="H94" s="17">
        <v>85</v>
      </c>
      <c r="I94" s="17">
        <f t="shared" si="3"/>
        <v>8270.4000000000033</v>
      </c>
      <c r="J94" s="17">
        <v>1.03</v>
      </c>
      <c r="K94" s="17"/>
      <c r="L94" s="17"/>
    </row>
    <row r="95" spans="2:15" x14ac:dyDescent="0.25">
      <c r="B95" s="17">
        <f t="shared" si="2"/>
        <v>91</v>
      </c>
      <c r="C95" s="17" t="s">
        <v>165</v>
      </c>
      <c r="D95" s="17" t="s">
        <v>253</v>
      </c>
      <c r="E95" s="17" t="s">
        <v>161</v>
      </c>
      <c r="F95" s="17"/>
      <c r="G95" s="17">
        <v>90</v>
      </c>
      <c r="H95" s="17">
        <v>38.200000000000003</v>
      </c>
      <c r="I95" s="17">
        <f t="shared" si="3"/>
        <v>8308.600000000004</v>
      </c>
      <c r="J95" s="17">
        <v>1.06</v>
      </c>
      <c r="K95" s="17"/>
      <c r="L95" s="17"/>
    </row>
    <row r="96" spans="2:15" x14ac:dyDescent="0.25">
      <c r="B96" s="17">
        <f t="shared" si="2"/>
        <v>92</v>
      </c>
      <c r="C96" s="17" t="s">
        <v>253</v>
      </c>
      <c r="D96" s="17" t="s">
        <v>254</v>
      </c>
      <c r="E96" s="17" t="s">
        <v>161</v>
      </c>
      <c r="F96" s="17"/>
      <c r="G96" s="17">
        <v>90</v>
      </c>
      <c r="H96" s="17">
        <v>36.1</v>
      </c>
      <c r="I96" s="17">
        <f t="shared" si="3"/>
        <v>8344.7000000000044</v>
      </c>
      <c r="J96" s="62">
        <v>1.06</v>
      </c>
      <c r="K96" s="17"/>
      <c r="L96" s="17"/>
    </row>
    <row r="97" spans="2:16" x14ac:dyDescent="0.25">
      <c r="B97" s="17">
        <f t="shared" si="2"/>
        <v>93</v>
      </c>
      <c r="C97" s="17" t="s">
        <v>254</v>
      </c>
      <c r="D97" s="17" t="s">
        <v>167</v>
      </c>
      <c r="E97" s="17" t="s">
        <v>161</v>
      </c>
      <c r="F97" s="17"/>
      <c r="G97" s="17">
        <v>90</v>
      </c>
      <c r="H97" s="17">
        <v>16.899999999999999</v>
      </c>
      <c r="I97" s="17">
        <f t="shared" si="3"/>
        <v>8361.600000000004</v>
      </c>
      <c r="J97" s="17">
        <v>1.03</v>
      </c>
      <c r="K97" s="17"/>
      <c r="L97" s="17"/>
    </row>
    <row r="98" spans="2:16" x14ac:dyDescent="0.25">
      <c r="B98" s="17">
        <f t="shared" si="2"/>
        <v>94</v>
      </c>
      <c r="C98" s="17" t="s">
        <v>255</v>
      </c>
      <c r="D98" s="17" t="s">
        <v>200</v>
      </c>
      <c r="E98" s="17" t="s">
        <v>161</v>
      </c>
      <c r="F98" s="17"/>
      <c r="G98" s="17">
        <v>90</v>
      </c>
      <c r="H98" s="17">
        <v>98.3</v>
      </c>
      <c r="I98" s="17">
        <f t="shared" si="3"/>
        <v>8459.9000000000033</v>
      </c>
      <c r="J98" s="17">
        <v>1.03</v>
      </c>
      <c r="K98" s="17"/>
      <c r="L98" s="17"/>
    </row>
    <row r="99" spans="2:16" x14ac:dyDescent="0.25">
      <c r="B99" s="17">
        <f t="shared" si="2"/>
        <v>95</v>
      </c>
      <c r="C99" s="17" t="s">
        <v>255</v>
      </c>
      <c r="D99" s="17" t="s">
        <v>256</v>
      </c>
      <c r="E99" s="17" t="s">
        <v>161</v>
      </c>
      <c r="F99" s="17"/>
      <c r="G99" s="17">
        <v>90</v>
      </c>
      <c r="H99" s="17">
        <v>29.8</v>
      </c>
      <c r="I99" s="17">
        <f t="shared" si="3"/>
        <v>8489.7000000000025</v>
      </c>
      <c r="J99" s="17">
        <v>1.03</v>
      </c>
      <c r="K99" s="17"/>
      <c r="L99" s="17"/>
    </row>
    <row r="100" spans="2:16" x14ac:dyDescent="0.25">
      <c r="B100" s="17">
        <f t="shared" si="2"/>
        <v>96</v>
      </c>
      <c r="C100" s="17" t="s">
        <v>256</v>
      </c>
      <c r="D100" s="17" t="s">
        <v>257</v>
      </c>
      <c r="E100" s="17" t="s">
        <v>161</v>
      </c>
      <c r="F100" s="17"/>
      <c r="G100" s="17">
        <v>90</v>
      </c>
      <c r="H100" s="17">
        <v>70.2</v>
      </c>
      <c r="I100" s="17">
        <f t="shared" si="3"/>
        <v>8559.9000000000033</v>
      </c>
      <c r="J100" s="17">
        <v>1.03</v>
      </c>
      <c r="K100" s="17"/>
      <c r="L100" s="17"/>
    </row>
    <row r="101" spans="2:16" x14ac:dyDescent="0.25">
      <c r="B101" s="17">
        <f t="shared" si="2"/>
        <v>97</v>
      </c>
      <c r="C101" s="17" t="s">
        <v>257</v>
      </c>
      <c r="D101" s="17" t="s">
        <v>258</v>
      </c>
      <c r="E101" s="17" t="s">
        <v>161</v>
      </c>
      <c r="F101" s="17"/>
      <c r="G101" s="17">
        <v>90</v>
      </c>
      <c r="H101" s="17">
        <v>10.3</v>
      </c>
      <c r="I101" s="17">
        <f t="shared" si="3"/>
        <v>8570.2000000000025</v>
      </c>
      <c r="J101" s="17">
        <v>1.03</v>
      </c>
      <c r="K101" s="17"/>
      <c r="L101" s="17"/>
    </row>
    <row r="102" spans="2:16" x14ac:dyDescent="0.25">
      <c r="B102" s="17">
        <f t="shared" si="2"/>
        <v>98</v>
      </c>
      <c r="C102" s="17" t="s">
        <v>258</v>
      </c>
      <c r="D102" s="17" t="s">
        <v>170</v>
      </c>
      <c r="E102" s="17" t="s">
        <v>161</v>
      </c>
      <c r="F102" s="17"/>
      <c r="G102" s="17">
        <v>90</v>
      </c>
      <c r="H102" s="17">
        <v>59.3</v>
      </c>
      <c r="I102" s="17">
        <f>+I101+H102</f>
        <v>8629.5000000000018</v>
      </c>
      <c r="J102" s="17">
        <v>1.03</v>
      </c>
      <c r="K102" s="17"/>
      <c r="L102" s="17"/>
    </row>
    <row r="103" spans="2:16" x14ac:dyDescent="0.25">
      <c r="B103" s="17">
        <f t="shared" si="2"/>
        <v>99</v>
      </c>
      <c r="C103" s="17" t="s">
        <v>259</v>
      </c>
      <c r="D103" s="17" t="s">
        <v>231</v>
      </c>
      <c r="E103" s="17" t="s">
        <v>260</v>
      </c>
      <c r="F103" s="17"/>
      <c r="G103" s="17">
        <v>90</v>
      </c>
      <c r="H103" s="17">
        <v>3</v>
      </c>
      <c r="I103" s="17">
        <f t="shared" ref="I103:I112" si="4">+I102+H103</f>
        <v>8632.5000000000018</v>
      </c>
      <c r="J103" s="17">
        <v>1.03</v>
      </c>
      <c r="K103" s="17"/>
      <c r="L103" s="17"/>
    </row>
    <row r="104" spans="2:16" x14ac:dyDescent="0.25">
      <c r="B104" s="17">
        <f t="shared" si="2"/>
        <v>100</v>
      </c>
      <c r="C104" s="17" t="s">
        <v>259</v>
      </c>
      <c r="D104" s="17" t="s">
        <v>231</v>
      </c>
      <c r="E104" s="17" t="s">
        <v>161</v>
      </c>
      <c r="F104" s="17"/>
      <c r="G104" s="17">
        <v>90</v>
      </c>
      <c r="H104" s="17">
        <f>234.1-3</f>
        <v>231.1</v>
      </c>
      <c r="I104" s="17">
        <f t="shared" si="4"/>
        <v>8863.6000000000022</v>
      </c>
      <c r="J104" s="17">
        <v>1.03</v>
      </c>
      <c r="K104" s="17"/>
      <c r="L104" s="17"/>
    </row>
    <row r="105" spans="2:16" x14ac:dyDescent="0.25">
      <c r="B105" s="17">
        <f t="shared" si="2"/>
        <v>101</v>
      </c>
      <c r="C105" s="17" t="s">
        <v>261</v>
      </c>
      <c r="D105" s="17" t="s">
        <v>262</v>
      </c>
      <c r="E105" s="17" t="s">
        <v>161</v>
      </c>
      <c r="F105" s="17"/>
      <c r="G105" s="17">
        <v>110</v>
      </c>
      <c r="H105" s="17">
        <v>102.3</v>
      </c>
      <c r="I105" s="17">
        <f t="shared" si="4"/>
        <v>8965.9000000000015</v>
      </c>
      <c r="J105" s="17">
        <v>1.03</v>
      </c>
      <c r="K105" s="17"/>
      <c r="L105" s="17"/>
    </row>
    <row r="106" spans="2:16" x14ac:dyDescent="0.25">
      <c r="B106" s="17">
        <f t="shared" si="2"/>
        <v>102</v>
      </c>
      <c r="C106" s="17" t="s">
        <v>262</v>
      </c>
      <c r="D106" s="17" t="s">
        <v>259</v>
      </c>
      <c r="E106" s="17"/>
      <c r="F106" s="17"/>
      <c r="G106" s="17">
        <v>110</v>
      </c>
      <c r="H106" s="17">
        <v>3</v>
      </c>
      <c r="I106" s="17">
        <f t="shared" si="4"/>
        <v>8968.9000000000015</v>
      </c>
      <c r="J106" s="17"/>
      <c r="K106" s="17" t="s">
        <v>263</v>
      </c>
      <c r="L106" s="17"/>
    </row>
    <row r="107" spans="2:16" x14ac:dyDescent="0.25">
      <c r="B107" s="17">
        <f t="shared" si="2"/>
        <v>103</v>
      </c>
      <c r="C107" s="17" t="s">
        <v>262</v>
      </c>
      <c r="D107" s="17" t="s">
        <v>259</v>
      </c>
      <c r="E107" s="17" t="s">
        <v>161</v>
      </c>
      <c r="F107" s="17"/>
      <c r="G107" s="17">
        <v>110</v>
      </c>
      <c r="H107" s="17">
        <f>286.3-3</f>
        <v>283.3</v>
      </c>
      <c r="I107" s="17">
        <f t="shared" si="4"/>
        <v>9252.2000000000007</v>
      </c>
      <c r="J107" s="17">
        <v>1.05</v>
      </c>
      <c r="K107" s="17"/>
      <c r="L107" s="17"/>
    </row>
    <row r="108" spans="2:16" x14ac:dyDescent="0.25">
      <c r="B108" s="17">
        <f t="shared" si="2"/>
        <v>104</v>
      </c>
      <c r="C108" s="17" t="s">
        <v>199</v>
      </c>
      <c r="D108" s="17" t="s">
        <v>259</v>
      </c>
      <c r="E108" s="17" t="s">
        <v>260</v>
      </c>
      <c r="F108" s="17"/>
      <c r="G108" s="17">
        <v>110</v>
      </c>
      <c r="H108" s="17">
        <v>3</v>
      </c>
      <c r="I108" s="17">
        <f t="shared" si="4"/>
        <v>9255.2000000000007</v>
      </c>
      <c r="J108" s="17">
        <v>1.05</v>
      </c>
      <c r="K108" s="17"/>
      <c r="L108" s="17"/>
    </row>
    <row r="109" spans="2:16" x14ac:dyDescent="0.25">
      <c r="B109" s="17">
        <f t="shared" si="2"/>
        <v>105</v>
      </c>
      <c r="C109" s="17" t="s">
        <v>199</v>
      </c>
      <c r="D109" s="17" t="s">
        <v>259</v>
      </c>
      <c r="E109" s="17" t="s">
        <v>161</v>
      </c>
      <c r="F109" s="17"/>
      <c r="G109" s="17">
        <v>110</v>
      </c>
      <c r="H109" s="17">
        <f>163.2-3</f>
        <v>160.19999999999999</v>
      </c>
      <c r="I109" s="17">
        <f t="shared" si="4"/>
        <v>9415.4000000000015</v>
      </c>
      <c r="J109" s="17">
        <v>1.03</v>
      </c>
      <c r="K109" s="17"/>
      <c r="L109" s="17"/>
    </row>
    <row r="110" spans="2:16" x14ac:dyDescent="0.25">
      <c r="B110" s="17">
        <f t="shared" si="2"/>
        <v>106</v>
      </c>
      <c r="C110" s="17" t="s">
        <v>199</v>
      </c>
      <c r="D110" s="17" t="s">
        <v>200</v>
      </c>
      <c r="E110" s="17" t="s">
        <v>161</v>
      </c>
      <c r="F110" s="17"/>
      <c r="G110" s="17">
        <v>110</v>
      </c>
      <c r="H110" s="17">
        <f>630.2-82</f>
        <v>548.20000000000005</v>
      </c>
      <c r="I110" s="17">
        <f t="shared" si="4"/>
        <v>9963.6000000000022</v>
      </c>
      <c r="J110" s="17">
        <v>1.03</v>
      </c>
      <c r="K110" s="17"/>
      <c r="L110" s="17"/>
      <c r="P110">
        <f>334*72</f>
        <v>24048</v>
      </c>
    </row>
    <row r="111" spans="2:16" x14ac:dyDescent="0.25">
      <c r="B111" s="17">
        <f t="shared" si="2"/>
        <v>107</v>
      </c>
      <c r="C111" s="17" t="s">
        <v>264</v>
      </c>
      <c r="D111" s="17" t="s">
        <v>265</v>
      </c>
      <c r="E111" s="17" t="s">
        <v>161</v>
      </c>
      <c r="F111" s="17"/>
      <c r="G111" s="17">
        <v>125</v>
      </c>
      <c r="H111" s="17">
        <v>31.1</v>
      </c>
      <c r="I111" s="17">
        <f t="shared" si="4"/>
        <v>9994.7000000000025</v>
      </c>
      <c r="J111" s="17">
        <v>1.05</v>
      </c>
      <c r="K111" s="17"/>
      <c r="L111" s="17"/>
    </row>
    <row r="112" spans="2:16" x14ac:dyDescent="0.25">
      <c r="B112" s="17">
        <f t="shared" si="2"/>
        <v>108</v>
      </c>
      <c r="C112" s="17" t="s">
        <v>266</v>
      </c>
      <c r="D112" s="17" t="s">
        <v>267</v>
      </c>
      <c r="E112" s="17" t="s">
        <v>161</v>
      </c>
      <c r="F112" s="17"/>
      <c r="G112" s="17">
        <v>125</v>
      </c>
      <c r="H112" s="17">
        <v>91.6</v>
      </c>
      <c r="I112" s="17">
        <f t="shared" si="4"/>
        <v>10086.300000000003</v>
      </c>
      <c r="J112" s="17">
        <v>1.04</v>
      </c>
      <c r="K112" s="17"/>
      <c r="L112" s="17"/>
    </row>
    <row r="113" spans="2:12" x14ac:dyDescent="0.25">
      <c r="B113" s="17">
        <f t="shared" si="2"/>
        <v>109</v>
      </c>
      <c r="C113" s="17" t="s">
        <v>267</v>
      </c>
      <c r="D113" s="17" t="s">
        <v>230</v>
      </c>
      <c r="E113" s="17" t="s">
        <v>161</v>
      </c>
      <c r="F113" s="17"/>
      <c r="G113" s="17">
        <v>125</v>
      </c>
      <c r="H113" s="17">
        <v>204.3</v>
      </c>
      <c r="I113" s="17">
        <f t="shared" si="3"/>
        <v>10290.600000000002</v>
      </c>
      <c r="J113" s="17">
        <v>1.03</v>
      </c>
      <c r="K113" s="17"/>
      <c r="L113" s="17"/>
    </row>
    <row r="114" spans="2:12" x14ac:dyDescent="0.25">
      <c r="B114" s="17">
        <f t="shared" si="2"/>
        <v>110</v>
      </c>
      <c r="C114" s="17" t="s">
        <v>230</v>
      </c>
      <c r="D114" s="17" t="s">
        <v>261</v>
      </c>
      <c r="E114" s="17" t="s">
        <v>161</v>
      </c>
      <c r="F114" s="17"/>
      <c r="G114" s="17">
        <v>125</v>
      </c>
      <c r="H114" s="17">
        <v>145.4</v>
      </c>
      <c r="I114" s="17">
        <f t="shared" si="3"/>
        <v>10436.000000000002</v>
      </c>
      <c r="J114" s="17">
        <v>1.03</v>
      </c>
      <c r="K114" s="17"/>
      <c r="L114" s="17"/>
    </row>
    <row r="115" spans="2:12" x14ac:dyDescent="0.25">
      <c r="B115" s="17">
        <f t="shared" si="2"/>
        <v>111</v>
      </c>
      <c r="C115" s="17" t="s">
        <v>229</v>
      </c>
      <c r="D115" s="17" t="s">
        <v>268</v>
      </c>
      <c r="E115" s="17" t="s">
        <v>161</v>
      </c>
      <c r="F115" s="17"/>
      <c r="G115" s="17">
        <v>140</v>
      </c>
      <c r="H115" s="17">
        <v>39.299999999999997</v>
      </c>
      <c r="I115" s="17">
        <f t="shared" si="3"/>
        <v>10475.300000000001</v>
      </c>
      <c r="J115" s="17">
        <v>1.03</v>
      </c>
      <c r="K115" s="17"/>
      <c r="L115" s="17"/>
    </row>
    <row r="116" spans="2:12" x14ac:dyDescent="0.25">
      <c r="B116" s="17">
        <f t="shared" si="2"/>
        <v>112</v>
      </c>
      <c r="C116" s="17" t="s">
        <v>268</v>
      </c>
      <c r="D116" s="17" t="s">
        <v>269</v>
      </c>
      <c r="E116" s="17" t="s">
        <v>161</v>
      </c>
      <c r="F116" s="17"/>
      <c r="G116" s="17">
        <v>140</v>
      </c>
      <c r="H116" s="17">
        <v>48.5</v>
      </c>
      <c r="I116" s="17">
        <f t="shared" si="3"/>
        <v>10523.800000000001</v>
      </c>
      <c r="J116" s="17">
        <v>1.03</v>
      </c>
      <c r="K116" s="17"/>
      <c r="L116" s="17"/>
    </row>
    <row r="117" spans="2:12" x14ac:dyDescent="0.25">
      <c r="B117" s="17">
        <f t="shared" si="2"/>
        <v>113</v>
      </c>
      <c r="C117" s="17" t="s">
        <v>269</v>
      </c>
      <c r="D117" s="17" t="s">
        <v>270</v>
      </c>
      <c r="E117" s="17" t="s">
        <v>161</v>
      </c>
      <c r="F117" s="17"/>
      <c r="G117" s="17">
        <v>140</v>
      </c>
      <c r="H117" s="17">
        <v>17.5</v>
      </c>
      <c r="I117" s="17">
        <f t="shared" si="3"/>
        <v>10541.300000000001</v>
      </c>
      <c r="J117" s="17">
        <v>1.03</v>
      </c>
      <c r="K117" s="17"/>
      <c r="L117" s="17"/>
    </row>
    <row r="118" spans="2:12" x14ac:dyDescent="0.25">
      <c r="B118" s="17">
        <f t="shared" si="2"/>
        <v>114</v>
      </c>
      <c r="C118" s="17" t="s">
        <v>270</v>
      </c>
      <c r="D118" s="17" t="s">
        <v>218</v>
      </c>
      <c r="E118" s="17" t="s">
        <v>161</v>
      </c>
      <c r="F118" s="17"/>
      <c r="G118" s="17">
        <v>140</v>
      </c>
      <c r="H118" s="17">
        <v>130.80000000000001</v>
      </c>
      <c r="I118" s="17">
        <f t="shared" si="3"/>
        <v>10672.1</v>
      </c>
      <c r="J118" s="17">
        <v>1.03</v>
      </c>
      <c r="K118" s="17"/>
      <c r="L118" s="17"/>
    </row>
    <row r="119" spans="2:12" x14ac:dyDescent="0.25">
      <c r="B119" s="17">
        <f t="shared" si="2"/>
        <v>115</v>
      </c>
      <c r="C119" s="17" t="s">
        <v>229</v>
      </c>
      <c r="D119" s="17" t="s">
        <v>264</v>
      </c>
      <c r="E119" s="17" t="s">
        <v>161</v>
      </c>
      <c r="F119" s="20"/>
      <c r="G119" s="17">
        <v>140</v>
      </c>
      <c r="H119" s="17">
        <v>219.9</v>
      </c>
      <c r="I119" s="17">
        <f t="shared" si="3"/>
        <v>10892</v>
      </c>
      <c r="J119" s="17">
        <v>1.03</v>
      </c>
      <c r="K119" s="20"/>
      <c r="L119" s="20"/>
    </row>
    <row r="120" spans="2:12" x14ac:dyDescent="0.25">
      <c r="B120" s="20"/>
      <c r="C120" s="20"/>
      <c r="D120" s="20"/>
      <c r="E120" s="20"/>
      <c r="F120" s="20"/>
      <c r="G120" s="20"/>
      <c r="H120" s="20"/>
      <c r="I120" s="20"/>
      <c r="J120" s="17"/>
      <c r="K120" s="20"/>
      <c r="L120" s="20"/>
    </row>
    <row r="121" spans="2:12" x14ac:dyDescent="0.25">
      <c r="B121" s="20"/>
      <c r="C121" s="20"/>
      <c r="D121" s="17">
        <v>63</v>
      </c>
      <c r="E121" s="17">
        <v>90</v>
      </c>
      <c r="F121" s="17">
        <v>110</v>
      </c>
      <c r="G121" s="17">
        <v>125</v>
      </c>
      <c r="H121" s="17">
        <v>140</v>
      </c>
      <c r="I121" s="17"/>
      <c r="J121" s="17"/>
      <c r="K121" s="20"/>
      <c r="L121" s="20"/>
    </row>
    <row r="122" spans="2:12" x14ac:dyDescent="0.25">
      <c r="B122" s="20"/>
      <c r="C122" s="20"/>
      <c r="D122" s="17">
        <f>+SUMIF($G$5:$G$119,D121,$H$5:$H$119)</f>
        <v>7263.6000000000031</v>
      </c>
      <c r="E122" s="17">
        <f>+SUMIF($G$5:$G$119,E121,$H$5:$H$119)</f>
        <v>1599.9999999999998</v>
      </c>
      <c r="F122" s="17">
        <f>+SUMIF($G$5:$G$119,F121,$H$5:$H$119)</f>
        <v>1100</v>
      </c>
      <c r="G122" s="17">
        <f>+SUMIF($G$5:$G$119,G121,$H$5:$H$119)</f>
        <v>472.4</v>
      </c>
      <c r="H122" s="17">
        <f>+SUMIF($G$5:$G$119,H121,$H$5:$H$119)</f>
        <v>456</v>
      </c>
      <c r="I122" s="17">
        <f>+SUM(D122:H122)</f>
        <v>10892.000000000002</v>
      </c>
      <c r="J122" s="17"/>
      <c r="K122" s="20"/>
      <c r="L122" s="20"/>
    </row>
    <row r="123" spans="2:12" x14ac:dyDescent="0.25">
      <c r="B123" s="20"/>
      <c r="C123" s="20"/>
      <c r="D123" s="20"/>
      <c r="E123" s="20"/>
      <c r="F123" s="20"/>
      <c r="G123" s="20"/>
      <c r="H123" s="20"/>
      <c r="I123" s="20"/>
      <c r="J123" s="17"/>
      <c r="K123" s="20"/>
      <c r="L123" s="20"/>
    </row>
    <row r="124" spans="2:12" ht="15.75" x14ac:dyDescent="0.25">
      <c r="B124" s="63" t="s">
        <v>271</v>
      </c>
      <c r="C124" s="64"/>
      <c r="D124" s="64"/>
      <c r="E124" s="65"/>
      <c r="F124" s="28" t="s">
        <v>272</v>
      </c>
      <c r="G124" s="66"/>
      <c r="H124" s="29"/>
      <c r="I124" s="28" t="s">
        <v>273</v>
      </c>
      <c r="J124" s="66"/>
      <c r="K124" s="66"/>
      <c r="L124" s="29"/>
    </row>
    <row r="125" spans="2:12" ht="15.75" x14ac:dyDescent="0.25">
      <c r="B125" s="67" t="s">
        <v>274</v>
      </c>
      <c r="C125" s="20"/>
      <c r="D125" s="68"/>
      <c r="E125" s="68"/>
      <c r="F125" s="20" t="s">
        <v>274</v>
      </c>
      <c r="G125" s="68"/>
      <c r="H125" s="68"/>
      <c r="I125" s="20" t="s">
        <v>274</v>
      </c>
      <c r="J125" s="20"/>
      <c r="K125" s="28"/>
      <c r="L125" s="29"/>
    </row>
    <row r="126" spans="2:12" ht="15.75" x14ac:dyDescent="0.25">
      <c r="B126" s="67" t="s">
        <v>275</v>
      </c>
      <c r="C126" s="68"/>
      <c r="D126" s="68"/>
      <c r="E126" s="68"/>
      <c r="F126" s="20" t="s">
        <v>275</v>
      </c>
      <c r="G126" s="68"/>
      <c r="H126" s="68"/>
      <c r="I126" s="20" t="s">
        <v>275</v>
      </c>
      <c r="J126" s="28"/>
      <c r="K126" s="66"/>
      <c r="L126" s="29"/>
    </row>
    <row r="127" spans="2:12" ht="15.75" x14ac:dyDescent="0.25">
      <c r="B127" s="67" t="s">
        <v>276</v>
      </c>
      <c r="C127" s="20"/>
      <c r="D127" s="68"/>
      <c r="E127" s="68"/>
      <c r="F127" s="20" t="s">
        <v>276</v>
      </c>
      <c r="G127" s="68"/>
      <c r="H127" s="68"/>
      <c r="I127" s="20" t="s">
        <v>276</v>
      </c>
      <c r="J127" s="20"/>
      <c r="K127" s="28"/>
      <c r="L127" s="29"/>
    </row>
    <row r="130" spans="2:19" ht="23.25" thickBot="1" x14ac:dyDescent="0.3">
      <c r="B130" s="69" t="s">
        <v>277</v>
      </c>
      <c r="C130" s="70"/>
      <c r="D130" s="70"/>
      <c r="E130" s="70"/>
      <c r="F130" s="70"/>
      <c r="G130" s="70"/>
      <c r="H130" s="70"/>
      <c r="I130" s="70"/>
      <c r="J130" s="70"/>
      <c r="K130" s="70"/>
      <c r="L130" s="70"/>
      <c r="M130" s="70"/>
      <c r="N130" s="70"/>
      <c r="O130" s="70"/>
      <c r="P130" s="70"/>
      <c r="Q130" s="70"/>
      <c r="R130" s="71"/>
    </row>
    <row r="131" spans="2:19" ht="23.25" thickBot="1" x14ac:dyDescent="0.3">
      <c r="B131" s="72">
        <v>1</v>
      </c>
      <c r="C131" s="73" t="s">
        <v>278</v>
      </c>
      <c r="D131" s="74" t="s">
        <v>279</v>
      </c>
      <c r="E131" s="75" t="s">
        <v>280</v>
      </c>
      <c r="F131" s="76"/>
      <c r="G131" s="76"/>
      <c r="H131" s="77"/>
      <c r="I131" s="75" t="s">
        <v>281</v>
      </c>
      <c r="J131" s="76"/>
      <c r="K131" s="76"/>
      <c r="L131" s="77"/>
      <c r="M131" s="78" t="s">
        <v>282</v>
      </c>
      <c r="N131" s="79"/>
      <c r="O131" s="80"/>
      <c r="P131" s="79"/>
      <c r="Q131" s="75" t="s">
        <v>283</v>
      </c>
      <c r="R131" s="76"/>
      <c r="S131" s="77"/>
    </row>
    <row r="132" spans="2:19" ht="90.75" thickBot="1" x14ac:dyDescent="0.3">
      <c r="B132" s="81"/>
      <c r="C132" s="82"/>
      <c r="D132" s="83"/>
      <c r="E132" s="84" t="s">
        <v>284</v>
      </c>
      <c r="F132" s="85" t="s">
        <v>285</v>
      </c>
      <c r="G132" s="85" t="s">
        <v>286</v>
      </c>
      <c r="H132" s="86" t="s">
        <v>287</v>
      </c>
      <c r="I132" s="87" t="s">
        <v>279</v>
      </c>
      <c r="J132" s="84" t="s">
        <v>288</v>
      </c>
      <c r="K132" s="85" t="s">
        <v>289</v>
      </c>
      <c r="L132" s="86" t="s">
        <v>290</v>
      </c>
      <c r="M132" s="87" t="s">
        <v>279</v>
      </c>
      <c r="N132" s="84" t="s">
        <v>291</v>
      </c>
      <c r="O132" s="85" t="s">
        <v>292</v>
      </c>
      <c r="P132" s="86" t="s">
        <v>293</v>
      </c>
      <c r="Q132" s="84" t="s">
        <v>294</v>
      </c>
      <c r="R132" s="85" t="s">
        <v>295</v>
      </c>
      <c r="S132" s="86" t="s">
        <v>296</v>
      </c>
    </row>
    <row r="133" spans="2:19" ht="15.75" x14ac:dyDescent="0.25">
      <c r="B133" s="88">
        <v>1.1000000000000001</v>
      </c>
      <c r="C133" s="89" t="s">
        <v>297</v>
      </c>
      <c r="D133" s="90"/>
      <c r="E133" s="91">
        <f>+D122</f>
        <v>7263.6000000000031</v>
      </c>
      <c r="F133" s="91">
        <f>+E133</f>
        <v>7263.6000000000031</v>
      </c>
      <c r="G133" s="92">
        <f>+F133</f>
        <v>7263.6000000000031</v>
      </c>
      <c r="H133" s="91"/>
      <c r="I133" s="90"/>
      <c r="J133" s="93"/>
      <c r="K133" s="94"/>
      <c r="L133" s="95"/>
      <c r="M133" s="90"/>
      <c r="N133" s="96"/>
      <c r="O133" s="93"/>
      <c r="P133" s="95"/>
      <c r="Q133" s="93"/>
      <c r="R133" s="97"/>
      <c r="S133" s="95"/>
    </row>
    <row r="134" spans="2:19" ht="15.75" x14ac:dyDescent="0.25">
      <c r="B134" s="88">
        <v>1.2</v>
      </c>
      <c r="C134" s="89" t="s">
        <v>298</v>
      </c>
      <c r="D134" s="90"/>
      <c r="E134" s="91" t="s">
        <v>299</v>
      </c>
      <c r="F134" s="91" t="str">
        <f t="shared" ref="F134:G141" si="5">+E134</f>
        <v>-</v>
      </c>
      <c r="G134" s="92" t="str">
        <f t="shared" si="5"/>
        <v>-</v>
      </c>
      <c r="H134" s="91"/>
      <c r="I134" s="90"/>
      <c r="J134" s="93"/>
      <c r="K134" s="94"/>
      <c r="L134" s="95"/>
      <c r="M134" s="90"/>
      <c r="N134" s="96"/>
      <c r="O134" s="93"/>
      <c r="P134" s="95"/>
      <c r="Q134" s="98"/>
      <c r="R134" s="99"/>
      <c r="S134" s="100"/>
    </row>
    <row r="135" spans="2:19" ht="15.75" x14ac:dyDescent="0.25">
      <c r="B135" s="88">
        <v>1.3</v>
      </c>
      <c r="C135" s="89" t="s">
        <v>300</v>
      </c>
      <c r="D135" s="90"/>
      <c r="E135" s="91">
        <f>+E122</f>
        <v>1599.9999999999998</v>
      </c>
      <c r="F135" s="91">
        <f t="shared" si="5"/>
        <v>1599.9999999999998</v>
      </c>
      <c r="G135" s="92">
        <f t="shared" si="5"/>
        <v>1599.9999999999998</v>
      </c>
      <c r="H135" s="91"/>
      <c r="I135" s="90"/>
      <c r="J135" s="93"/>
      <c r="K135" s="94"/>
      <c r="L135" s="95"/>
      <c r="M135" s="90"/>
      <c r="N135" s="96"/>
      <c r="O135" s="93"/>
      <c r="P135" s="95"/>
      <c r="Q135" s="98"/>
      <c r="R135" s="99"/>
      <c r="S135" s="100"/>
    </row>
    <row r="136" spans="2:19" ht="15.75" x14ac:dyDescent="0.25">
      <c r="B136" s="88">
        <v>1.4</v>
      </c>
      <c r="C136" s="89" t="s">
        <v>301</v>
      </c>
      <c r="D136" s="90"/>
      <c r="E136" s="91">
        <f>+F122</f>
        <v>1100</v>
      </c>
      <c r="F136" s="91">
        <f t="shared" si="5"/>
        <v>1100</v>
      </c>
      <c r="G136" s="92">
        <f t="shared" si="5"/>
        <v>1100</v>
      </c>
      <c r="H136" s="91"/>
      <c r="I136" s="90"/>
      <c r="J136" s="93"/>
      <c r="K136" s="94"/>
      <c r="L136" s="95"/>
      <c r="M136" s="90"/>
      <c r="N136" s="96"/>
      <c r="O136" s="93"/>
      <c r="P136" s="95"/>
      <c r="Q136" s="98"/>
      <c r="R136" s="99"/>
      <c r="S136" s="100"/>
    </row>
    <row r="137" spans="2:19" ht="15.75" x14ac:dyDescent="0.25">
      <c r="B137" s="88">
        <v>1.5</v>
      </c>
      <c r="C137" s="89" t="s">
        <v>302</v>
      </c>
      <c r="D137" s="90"/>
      <c r="E137" s="91">
        <f>+G122</f>
        <v>472.4</v>
      </c>
      <c r="F137" s="91">
        <f t="shared" si="5"/>
        <v>472.4</v>
      </c>
      <c r="G137" s="92">
        <f t="shared" si="5"/>
        <v>472.4</v>
      </c>
      <c r="H137" s="91"/>
      <c r="I137" s="90"/>
      <c r="J137" s="93"/>
      <c r="K137" s="94"/>
      <c r="L137" s="95"/>
      <c r="M137" s="90"/>
      <c r="N137" s="96"/>
      <c r="O137" s="93"/>
      <c r="P137" s="95"/>
      <c r="Q137" s="98"/>
      <c r="R137" s="99"/>
      <c r="S137" s="100"/>
    </row>
    <row r="138" spans="2:19" ht="15.75" x14ac:dyDescent="0.25">
      <c r="B138" s="88">
        <v>1.6</v>
      </c>
      <c r="C138" s="89" t="s">
        <v>303</v>
      </c>
      <c r="D138" s="90"/>
      <c r="E138" s="91">
        <f>+H122</f>
        <v>456</v>
      </c>
      <c r="F138" s="91">
        <f t="shared" si="5"/>
        <v>456</v>
      </c>
      <c r="G138" s="92">
        <f t="shared" si="5"/>
        <v>456</v>
      </c>
      <c r="H138" s="91"/>
      <c r="I138" s="90"/>
      <c r="J138" s="93"/>
      <c r="K138" s="94"/>
      <c r="L138" s="95"/>
      <c r="M138" s="90"/>
      <c r="N138" s="96"/>
      <c r="O138" s="93"/>
      <c r="P138" s="95"/>
      <c r="Q138" s="98"/>
      <c r="R138" s="99"/>
      <c r="S138" s="100"/>
    </row>
    <row r="139" spans="2:19" ht="15.75" x14ac:dyDescent="0.25">
      <c r="B139" s="88">
        <v>1.7</v>
      </c>
      <c r="C139" s="89" t="s">
        <v>304</v>
      </c>
      <c r="D139" s="90"/>
      <c r="E139" s="91"/>
      <c r="F139" s="90"/>
      <c r="G139" s="92">
        <f t="shared" si="5"/>
        <v>0</v>
      </c>
      <c r="H139" s="101"/>
      <c r="I139" s="90"/>
      <c r="J139" s="93"/>
      <c r="K139" s="94"/>
      <c r="L139" s="95"/>
      <c r="M139" s="90"/>
      <c r="N139" s="96"/>
      <c r="O139" s="93"/>
      <c r="P139" s="95"/>
      <c r="Q139" s="98"/>
      <c r="R139" s="99"/>
      <c r="S139" s="100"/>
    </row>
    <row r="140" spans="2:19" ht="15.75" x14ac:dyDescent="0.25">
      <c r="B140" s="88">
        <v>1.8</v>
      </c>
      <c r="C140" s="89" t="s">
        <v>305</v>
      </c>
      <c r="D140" s="90"/>
      <c r="E140" s="91"/>
      <c r="F140" s="90"/>
      <c r="G140" s="92">
        <f t="shared" si="5"/>
        <v>0</v>
      </c>
      <c r="H140" s="101"/>
      <c r="I140" s="102"/>
      <c r="J140" s="93"/>
      <c r="K140" s="94"/>
      <c r="L140" s="95"/>
      <c r="M140" s="102"/>
      <c r="N140" s="96"/>
      <c r="O140" s="93"/>
      <c r="P140" s="95"/>
      <c r="Q140" s="98"/>
      <c r="R140" s="99"/>
      <c r="S140" s="100"/>
    </row>
    <row r="141" spans="2:19" ht="15.75" x14ac:dyDescent="0.25">
      <c r="B141" s="88">
        <v>1.9</v>
      </c>
      <c r="C141" s="89" t="s">
        <v>306</v>
      </c>
      <c r="D141" s="103"/>
      <c r="E141" s="104"/>
      <c r="F141" s="90"/>
      <c r="G141" s="92">
        <f t="shared" si="5"/>
        <v>0</v>
      </c>
      <c r="H141" s="101"/>
      <c r="I141" s="102"/>
      <c r="J141" s="93"/>
      <c r="K141" s="94"/>
      <c r="L141" s="95"/>
      <c r="M141" s="102"/>
      <c r="N141" s="96"/>
      <c r="O141" s="99"/>
      <c r="P141" s="95"/>
      <c r="Q141" s="98"/>
      <c r="R141" s="99"/>
      <c r="S141" s="100"/>
    </row>
    <row r="142" spans="2:19" ht="19.5" thickBot="1" x14ac:dyDescent="0.3">
      <c r="B142" s="105" t="s">
        <v>307</v>
      </c>
      <c r="C142" s="106"/>
      <c r="D142" s="107"/>
      <c r="E142" s="107">
        <f>SUM(E133:E141)</f>
        <v>10892.000000000002</v>
      </c>
      <c r="F142" s="107">
        <f>SUM(F133:F141)</f>
        <v>10892.000000000002</v>
      </c>
      <c r="G142" s="108">
        <f>SUM(G133:G141)</f>
        <v>10892.000000000002</v>
      </c>
      <c r="H142" s="109"/>
      <c r="I142" s="110"/>
      <c r="J142" s="111"/>
      <c r="K142" s="112"/>
      <c r="L142" s="113"/>
      <c r="M142" s="110"/>
      <c r="N142" s="114"/>
      <c r="O142" s="112"/>
      <c r="P142" s="113"/>
      <c r="Q142" s="115"/>
      <c r="R142" s="116"/>
      <c r="S142" s="117"/>
    </row>
    <row r="143" spans="2:19" x14ac:dyDescent="0.25">
      <c r="B143" s="118"/>
      <c r="C143" s="118"/>
      <c r="D143" s="119"/>
      <c r="E143" s="119"/>
      <c r="F143" s="119"/>
      <c r="G143" s="119"/>
      <c r="H143" s="119"/>
      <c r="I143" s="119"/>
      <c r="J143" s="119"/>
      <c r="K143" s="119"/>
      <c r="L143" s="119"/>
      <c r="M143" s="119"/>
      <c r="N143" s="119"/>
      <c r="O143" s="119"/>
      <c r="P143" s="119"/>
      <c r="Q143" s="119"/>
      <c r="R143" s="119"/>
    </row>
    <row r="144" spans="2:19" x14ac:dyDescent="0.25">
      <c r="B144" s="118"/>
      <c r="C144" s="118"/>
      <c r="D144" s="119"/>
      <c r="E144" s="119"/>
      <c r="F144" s="119"/>
      <c r="G144" s="119"/>
      <c r="H144" s="119"/>
      <c r="I144" s="119"/>
      <c r="J144" s="119"/>
      <c r="K144" s="119"/>
      <c r="L144" s="119"/>
      <c r="M144" s="119"/>
      <c r="N144" s="119"/>
      <c r="O144" s="119"/>
      <c r="P144" s="119"/>
      <c r="Q144" s="119"/>
      <c r="R144" s="119"/>
    </row>
    <row r="145" spans="2:18" ht="19.5" x14ac:dyDescent="0.25">
      <c r="B145" s="120" t="s">
        <v>308</v>
      </c>
      <c r="C145" s="120"/>
      <c r="D145" s="120"/>
      <c r="E145" s="120"/>
      <c r="F145" s="120"/>
      <c r="G145" s="120"/>
      <c r="H145" s="120"/>
      <c r="I145" s="120"/>
      <c r="J145" s="120"/>
      <c r="K145" s="120"/>
      <c r="L145" s="120"/>
      <c r="M145" s="120"/>
      <c r="N145" s="120"/>
      <c r="O145" s="120"/>
      <c r="P145" s="120"/>
      <c r="Q145" s="120"/>
      <c r="R145" s="120"/>
    </row>
  </sheetData>
  <mergeCells count="23">
    <mergeCell ref="B142:C142"/>
    <mergeCell ref="B145:R145"/>
    <mergeCell ref="B130:R130"/>
    <mergeCell ref="B131:B132"/>
    <mergeCell ref="C131:C132"/>
    <mergeCell ref="D131:D132"/>
    <mergeCell ref="E131:H131"/>
    <mergeCell ref="I131:L131"/>
    <mergeCell ref="Q131:S131"/>
    <mergeCell ref="C126:E126"/>
    <mergeCell ref="G126:H126"/>
    <mergeCell ref="J126:L126"/>
    <mergeCell ref="D127:E127"/>
    <mergeCell ref="G127:H127"/>
    <mergeCell ref="K127:L127"/>
    <mergeCell ref="B3:L3"/>
    <mergeCell ref="H20:H21"/>
    <mergeCell ref="B124:E124"/>
    <mergeCell ref="F124:H124"/>
    <mergeCell ref="I124:L124"/>
    <mergeCell ref="D125:E125"/>
    <mergeCell ref="G125:H125"/>
    <mergeCell ref="K125:L125"/>
  </mergeCells>
  <conditionalFormatting sqref="D141 I140:I141 M140:M141 H139:H141 G133:G141 J133:L141 N133:S141">
    <cfRule type="cellIs" dxfId="66" priority="67" operator="lessThan">
      <formula>0</formula>
    </cfRule>
  </conditionalFormatting>
  <conditionalFormatting sqref="J133:J141">
    <cfRule type="cellIs" dxfId="65" priority="66" operator="greaterThan">
      <formula>$G$29</formula>
    </cfRule>
  </conditionalFormatting>
  <conditionalFormatting sqref="J134">
    <cfRule type="cellIs" dxfId="64" priority="65" operator="greaterThan">
      <formula>$G$30</formula>
    </cfRule>
  </conditionalFormatting>
  <conditionalFormatting sqref="J135">
    <cfRule type="cellIs" dxfId="63" priority="64" operator="greaterThan">
      <formula>$G$31</formula>
    </cfRule>
  </conditionalFormatting>
  <conditionalFormatting sqref="J136">
    <cfRule type="cellIs" dxfId="62" priority="63" operator="greaterThan">
      <formula>$G$32</formula>
    </cfRule>
  </conditionalFormatting>
  <conditionalFormatting sqref="J137">
    <cfRule type="cellIs" dxfId="61" priority="62" operator="greaterThan">
      <formula>$G$33</formula>
    </cfRule>
  </conditionalFormatting>
  <conditionalFormatting sqref="J138">
    <cfRule type="cellIs" dxfId="60" priority="61" operator="greaterThan">
      <formula>$G$34</formula>
    </cfRule>
  </conditionalFormatting>
  <conditionalFormatting sqref="J139">
    <cfRule type="cellIs" dxfId="59" priority="60" operator="greaterThan">
      <formula>$G$35</formula>
    </cfRule>
  </conditionalFormatting>
  <conditionalFormatting sqref="J140">
    <cfRule type="cellIs" dxfId="58" priority="59" operator="greaterThan">
      <formula>$G$36</formula>
    </cfRule>
  </conditionalFormatting>
  <conditionalFormatting sqref="J141">
    <cfRule type="cellIs" dxfId="57" priority="58" operator="greaterThan">
      <formula>$G$37</formula>
    </cfRule>
  </conditionalFormatting>
  <conditionalFormatting sqref="Q133">
    <cfRule type="cellIs" dxfId="56" priority="57" operator="greaterThan">
      <formula>$G$29</formula>
    </cfRule>
  </conditionalFormatting>
  <conditionalFormatting sqref="Q134">
    <cfRule type="cellIs" dxfId="55" priority="56" operator="greaterThan">
      <formula>$G$30</formula>
    </cfRule>
  </conditionalFormatting>
  <conditionalFormatting sqref="Q135">
    <cfRule type="cellIs" dxfId="54" priority="55" operator="greaterThan">
      <formula>$G$31</formula>
    </cfRule>
  </conditionalFormatting>
  <conditionalFormatting sqref="Q136">
    <cfRule type="cellIs" dxfId="53" priority="54" operator="greaterThan">
      <formula>$G$32</formula>
    </cfRule>
  </conditionalFormatting>
  <conditionalFormatting sqref="Q137">
    <cfRule type="cellIs" dxfId="52" priority="53" operator="greaterThan">
      <formula>$G$33</formula>
    </cfRule>
  </conditionalFormatting>
  <conditionalFormatting sqref="Q138">
    <cfRule type="cellIs" dxfId="51" priority="52" operator="greaterThan">
      <formula>$G$34</formula>
    </cfRule>
  </conditionalFormatting>
  <conditionalFormatting sqref="Q139">
    <cfRule type="cellIs" dxfId="50" priority="51" operator="greaterThan">
      <formula>$G$35</formula>
    </cfRule>
  </conditionalFormatting>
  <conditionalFormatting sqref="Q140">
    <cfRule type="cellIs" dxfId="49" priority="50" operator="greaterThan">
      <formula>$G$36</formula>
    </cfRule>
  </conditionalFormatting>
  <conditionalFormatting sqref="Q141">
    <cfRule type="cellIs" dxfId="48" priority="49" operator="greaterThan">
      <formula>$G$37</formula>
    </cfRule>
  </conditionalFormatting>
  <conditionalFormatting sqref="N133:N141">
    <cfRule type="cellIs" dxfId="47" priority="48" operator="greaterThan">
      <formula>$G$29</formula>
    </cfRule>
  </conditionalFormatting>
  <conditionalFormatting sqref="N134">
    <cfRule type="cellIs" dxfId="46" priority="47" operator="greaterThan">
      <formula>$G$30</formula>
    </cfRule>
  </conditionalFormatting>
  <conditionalFormatting sqref="N135">
    <cfRule type="cellIs" dxfId="45" priority="46" operator="greaterThan">
      <formula>$G$31</formula>
    </cfRule>
  </conditionalFormatting>
  <conditionalFormatting sqref="N136">
    <cfRule type="cellIs" dxfId="44" priority="45" operator="greaterThan">
      <formula>$G$32</formula>
    </cfRule>
  </conditionalFormatting>
  <conditionalFormatting sqref="N137">
    <cfRule type="cellIs" dxfId="43" priority="44" operator="greaterThan">
      <formula>$G$33</formula>
    </cfRule>
  </conditionalFormatting>
  <conditionalFormatting sqref="N138">
    <cfRule type="cellIs" dxfId="42" priority="43" operator="greaterThan">
      <formula>$G$34</formula>
    </cfRule>
  </conditionalFormatting>
  <conditionalFormatting sqref="N139">
    <cfRule type="cellIs" dxfId="41" priority="42" operator="greaterThan">
      <formula>$G$35</formula>
    </cfRule>
  </conditionalFormatting>
  <conditionalFormatting sqref="O133:O140">
    <cfRule type="cellIs" dxfId="40" priority="41" operator="greaterThan">
      <formula>$G$29</formula>
    </cfRule>
  </conditionalFormatting>
  <conditionalFormatting sqref="O134">
    <cfRule type="cellIs" dxfId="39" priority="40" operator="greaterThan">
      <formula>$G$30</formula>
    </cfRule>
  </conditionalFormatting>
  <conditionalFormatting sqref="O135">
    <cfRule type="cellIs" dxfId="38" priority="39" operator="greaterThan">
      <formula>$G$31</formula>
    </cfRule>
  </conditionalFormatting>
  <conditionalFormatting sqref="O136">
    <cfRule type="cellIs" dxfId="37" priority="38" operator="greaterThan">
      <formula>$G$32</formula>
    </cfRule>
  </conditionalFormatting>
  <conditionalFormatting sqref="O137">
    <cfRule type="cellIs" dxfId="36" priority="37" operator="greaterThan">
      <formula>$G$33</formula>
    </cfRule>
  </conditionalFormatting>
  <conditionalFormatting sqref="O138">
    <cfRule type="cellIs" dxfId="35" priority="36" operator="greaterThan">
      <formula>$G$34</formula>
    </cfRule>
  </conditionalFormatting>
  <conditionalFormatting sqref="O139">
    <cfRule type="cellIs" dxfId="34" priority="35" operator="greaterThan">
      <formula>$G$35</formula>
    </cfRule>
  </conditionalFormatting>
  <conditionalFormatting sqref="D141 I140:I141 M140:M141 H139:H141 G133:G141 J133:L141 N133:S141">
    <cfRule type="cellIs" dxfId="33" priority="34" operator="lessThan">
      <formula>0</formula>
    </cfRule>
  </conditionalFormatting>
  <conditionalFormatting sqref="J133:J141">
    <cfRule type="cellIs" dxfId="32" priority="33" operator="greaterThan">
      <formula>$G$29</formula>
    </cfRule>
  </conditionalFormatting>
  <conditionalFormatting sqref="J134">
    <cfRule type="cellIs" dxfId="31" priority="32" operator="greaterThan">
      <formula>$G$30</formula>
    </cfRule>
  </conditionalFormatting>
  <conditionalFormatting sqref="J135">
    <cfRule type="cellIs" dxfId="30" priority="31" operator="greaterThan">
      <formula>$G$31</formula>
    </cfRule>
  </conditionalFormatting>
  <conditionalFormatting sqref="J136">
    <cfRule type="cellIs" dxfId="29" priority="30" operator="greaterThan">
      <formula>$G$32</formula>
    </cfRule>
  </conditionalFormatting>
  <conditionalFormatting sqref="J137">
    <cfRule type="cellIs" dxfId="28" priority="29" operator="greaterThan">
      <formula>$G$33</formula>
    </cfRule>
  </conditionalFormatting>
  <conditionalFormatting sqref="J138">
    <cfRule type="cellIs" dxfId="27" priority="28" operator="greaterThan">
      <formula>$G$34</formula>
    </cfRule>
  </conditionalFormatting>
  <conditionalFormatting sqref="J139">
    <cfRule type="cellIs" dxfId="26" priority="27" operator="greaterThan">
      <formula>$G$35</formula>
    </cfRule>
  </conditionalFormatting>
  <conditionalFormatting sqref="J140">
    <cfRule type="cellIs" dxfId="25" priority="26" operator="greaterThan">
      <formula>$G$36</formula>
    </cfRule>
  </conditionalFormatting>
  <conditionalFormatting sqref="J141">
    <cfRule type="cellIs" dxfId="24" priority="25" operator="greaterThan">
      <formula>$G$37</formula>
    </cfRule>
  </conditionalFormatting>
  <conditionalFormatting sqref="Q133">
    <cfRule type="cellIs" dxfId="23" priority="24" operator="greaterThan">
      <formula>$G$29</formula>
    </cfRule>
  </conditionalFormatting>
  <conditionalFormatting sqref="Q134">
    <cfRule type="cellIs" dxfId="22" priority="23" operator="greaterThan">
      <formula>$G$30</formula>
    </cfRule>
  </conditionalFormatting>
  <conditionalFormatting sqref="Q135">
    <cfRule type="cellIs" dxfId="21" priority="22" operator="greaterThan">
      <formula>$G$31</formula>
    </cfRule>
  </conditionalFormatting>
  <conditionalFormatting sqref="Q136">
    <cfRule type="cellIs" dxfId="20" priority="21" operator="greaterThan">
      <formula>$G$32</formula>
    </cfRule>
  </conditionalFormatting>
  <conditionalFormatting sqref="Q137">
    <cfRule type="cellIs" dxfId="19" priority="20" operator="greaterThan">
      <formula>$G$33</formula>
    </cfRule>
  </conditionalFormatting>
  <conditionalFormatting sqref="Q138">
    <cfRule type="cellIs" dxfId="18" priority="19" operator="greaterThan">
      <formula>$G$34</formula>
    </cfRule>
  </conditionalFormatting>
  <conditionalFormatting sqref="Q139">
    <cfRule type="cellIs" dxfId="17" priority="18" operator="greaterThan">
      <formula>$G$35</formula>
    </cfRule>
  </conditionalFormatting>
  <conditionalFormatting sqref="Q140">
    <cfRule type="cellIs" dxfId="16" priority="17" operator="greaterThan">
      <formula>$G$36</formula>
    </cfRule>
  </conditionalFormatting>
  <conditionalFormatting sqref="Q141">
    <cfRule type="cellIs" dxfId="15" priority="16" operator="greaterThan">
      <formula>$G$37</formula>
    </cfRule>
  </conditionalFormatting>
  <conditionalFormatting sqref="N133:N141">
    <cfRule type="cellIs" dxfId="14" priority="15" operator="greaterThan">
      <formula>$G$29</formula>
    </cfRule>
  </conditionalFormatting>
  <conditionalFormatting sqref="N134">
    <cfRule type="cellIs" dxfId="13" priority="14" operator="greaterThan">
      <formula>$G$30</formula>
    </cfRule>
  </conditionalFormatting>
  <conditionalFormatting sqref="N135">
    <cfRule type="cellIs" dxfId="12" priority="13" operator="greaterThan">
      <formula>$G$31</formula>
    </cfRule>
  </conditionalFormatting>
  <conditionalFormatting sqref="N136">
    <cfRule type="cellIs" dxfId="11" priority="12" operator="greaterThan">
      <formula>$G$32</formula>
    </cfRule>
  </conditionalFormatting>
  <conditionalFormatting sqref="N137">
    <cfRule type="cellIs" dxfId="10" priority="11" operator="greaterThan">
      <formula>$G$33</formula>
    </cfRule>
  </conditionalFormatting>
  <conditionalFormatting sqref="N138">
    <cfRule type="cellIs" dxfId="9" priority="10" operator="greaterThan">
      <formula>$G$34</formula>
    </cfRule>
  </conditionalFormatting>
  <conditionalFormatting sqref="N139">
    <cfRule type="cellIs" dxfId="8" priority="9" operator="greaterThan">
      <formula>$G$35</formula>
    </cfRule>
  </conditionalFormatting>
  <conditionalFormatting sqref="O133:O140">
    <cfRule type="cellIs" dxfId="7" priority="8" operator="greaterThan">
      <formula>$G$29</formula>
    </cfRule>
  </conditionalFormatting>
  <conditionalFormatting sqref="O134">
    <cfRule type="cellIs" dxfId="6" priority="7" operator="greaterThan">
      <formula>$G$30</formula>
    </cfRule>
  </conditionalFormatting>
  <conditionalFormatting sqref="O135">
    <cfRule type="cellIs" dxfId="5" priority="6" operator="greaterThan">
      <formula>$G$31</formula>
    </cfRule>
  </conditionalFormatting>
  <conditionalFormatting sqref="O136">
    <cfRule type="cellIs" dxfId="4" priority="5" operator="greaterThan">
      <formula>$G$32</formula>
    </cfRule>
  </conditionalFormatting>
  <conditionalFormatting sqref="O137">
    <cfRule type="cellIs" dxfId="3" priority="4" operator="greaterThan">
      <formula>$G$33</formula>
    </cfRule>
  </conditionalFormatting>
  <conditionalFormatting sqref="O138">
    <cfRule type="cellIs" dxfId="2" priority="3" operator="greaterThan">
      <formula>$G$34</formula>
    </cfRule>
  </conditionalFormatting>
  <conditionalFormatting sqref="O139">
    <cfRule type="cellIs" dxfId="1" priority="2" operator="greaterThan">
      <formula>$G$35</formula>
    </cfRule>
  </conditionalFormatting>
  <conditionalFormatting sqref="G133:G141">
    <cfRule type="cellIs" dxfId="0" priority="1" operator="lessThan">
      <formula>0</formula>
    </cfRule>
  </conditionalFormatting>
  <pageMargins left="0.25" right="0.25" top="0.75" bottom="0.75" header="0.3" footer="0.3"/>
  <pageSetup paperSize="9" scale="98" fitToHeight="0" orientation="landscape" horizontalDpi="300" verticalDpi="300" r:id="rId1"/>
  <rowBreaks count="3" manualBreakCount="3">
    <brk id="31" min="1" max="11" man="1"/>
    <brk id="67" min="1" max="11" man="1"/>
    <brk id="10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16"/>
  <sheetViews>
    <sheetView tabSelected="1" topLeftCell="A13" workbookViewId="0">
      <selection activeCell="P91" sqref="P91"/>
    </sheetView>
  </sheetViews>
  <sheetFormatPr defaultRowHeight="15" x14ac:dyDescent="0.25"/>
  <cols>
    <col min="3" max="3" width="10.42578125" bestFit="1" customWidth="1"/>
    <col min="12" max="12" width="12.85546875" customWidth="1"/>
    <col min="13" max="13" width="16.85546875" bestFit="1" customWidth="1"/>
    <col min="15" max="15" width="34.7109375" customWidth="1"/>
    <col min="17" max="17" width="11.85546875" bestFit="1" customWidth="1"/>
  </cols>
  <sheetData>
    <row r="3" spans="2:16" ht="15.75" x14ac:dyDescent="0.25">
      <c r="B3" s="1" t="s">
        <v>0</v>
      </c>
      <c r="C3" s="1"/>
      <c r="D3" s="2" t="s">
        <v>1</v>
      </c>
      <c r="E3" s="3"/>
      <c r="F3" s="3"/>
      <c r="G3" s="4"/>
    </row>
    <row r="4" spans="2:16" ht="15.75" x14ac:dyDescent="0.25">
      <c r="B4" s="1" t="s">
        <v>2</v>
      </c>
      <c r="C4" s="1"/>
      <c r="D4" s="5" t="s">
        <v>3</v>
      </c>
      <c r="E4" s="6"/>
      <c r="F4" s="6"/>
      <c r="G4" s="4"/>
    </row>
    <row r="5" spans="2:16" ht="15.75" x14ac:dyDescent="0.25">
      <c r="B5" s="7" t="s">
        <v>4</v>
      </c>
      <c r="C5" s="7"/>
      <c r="D5" s="8" t="s">
        <v>5</v>
      </c>
      <c r="E5" s="9"/>
      <c r="F5" s="9"/>
      <c r="G5" s="10"/>
    </row>
    <row r="6" spans="2:16" ht="18.75" x14ac:dyDescent="0.25">
      <c r="B6" s="11" t="s">
        <v>6</v>
      </c>
      <c r="C6" s="12"/>
      <c r="D6" s="12"/>
      <c r="E6" s="12"/>
      <c r="F6" s="12"/>
      <c r="G6" s="13"/>
    </row>
    <row r="7" spans="2:16" ht="60" x14ac:dyDescent="0.25">
      <c r="B7" s="14" t="s">
        <v>7</v>
      </c>
      <c r="C7" s="14" t="s">
        <v>8</v>
      </c>
      <c r="D7" s="14" t="s">
        <v>9</v>
      </c>
      <c r="E7" s="15" t="s">
        <v>10</v>
      </c>
      <c r="F7" s="15" t="s">
        <v>11</v>
      </c>
      <c r="G7" s="14" t="s">
        <v>12</v>
      </c>
      <c r="K7" s="16" t="s">
        <v>13</v>
      </c>
      <c r="L7" s="16" t="s">
        <v>14</v>
      </c>
      <c r="M7" s="16" t="s">
        <v>9</v>
      </c>
      <c r="N7" s="16" t="s">
        <v>10</v>
      </c>
      <c r="O7" s="16" t="s">
        <v>11</v>
      </c>
      <c r="P7" s="17" t="s">
        <v>15</v>
      </c>
    </row>
    <row r="8" spans="2:16" x14ac:dyDescent="0.25">
      <c r="B8" s="18">
        <v>1</v>
      </c>
      <c r="C8" s="19">
        <v>45205</v>
      </c>
      <c r="D8" s="16">
        <v>650</v>
      </c>
      <c r="E8" s="16"/>
      <c r="F8" s="16"/>
      <c r="G8" s="16">
        <v>20674</v>
      </c>
      <c r="K8" s="17">
        <v>63</v>
      </c>
      <c r="L8" s="17"/>
      <c r="M8" s="17">
        <f>+D22</f>
        <v>7267</v>
      </c>
      <c r="N8" s="17">
        <f>+'[1]sarsidhi PIPELAYING'!G133</f>
        <v>7263.6000000000031</v>
      </c>
      <c r="O8" s="17">
        <f>+M8-N8</f>
        <v>3.3999999999969077</v>
      </c>
      <c r="P8" s="20"/>
    </row>
    <row r="9" spans="2:16" x14ac:dyDescent="0.25">
      <c r="B9" s="18">
        <f>1+B8</f>
        <v>2</v>
      </c>
      <c r="C9" s="19">
        <v>45208</v>
      </c>
      <c r="D9" s="16">
        <v>350</v>
      </c>
      <c r="E9" s="16"/>
      <c r="F9" s="16"/>
      <c r="G9" s="16">
        <v>20675</v>
      </c>
      <c r="K9" s="17">
        <v>75</v>
      </c>
      <c r="L9" s="17"/>
      <c r="M9" s="17">
        <f>+D36</f>
        <v>0</v>
      </c>
      <c r="N9" s="17">
        <v>0</v>
      </c>
      <c r="O9" s="17">
        <f t="shared" ref="O9:O12" si="0">+M9-N9</f>
        <v>0</v>
      </c>
      <c r="P9" s="20"/>
    </row>
    <row r="10" spans="2:16" x14ac:dyDescent="0.25">
      <c r="B10" s="18">
        <f>1+B9</f>
        <v>3</v>
      </c>
      <c r="C10" s="21">
        <v>45175</v>
      </c>
      <c r="D10" s="18">
        <v>1300</v>
      </c>
      <c r="E10" s="18"/>
      <c r="F10" s="18"/>
      <c r="G10" s="18">
        <v>20673</v>
      </c>
      <c r="K10" s="17">
        <v>90</v>
      </c>
      <c r="L10" s="17"/>
      <c r="M10" s="17">
        <f>+D49</f>
        <v>1600</v>
      </c>
      <c r="N10" s="17">
        <f>+'[1]sarsidhi PIPELAYING'!G135</f>
        <v>1599.9999999999998</v>
      </c>
      <c r="O10" s="17">
        <f t="shared" si="0"/>
        <v>0</v>
      </c>
      <c r="P10" s="20"/>
    </row>
    <row r="11" spans="2:16" x14ac:dyDescent="0.25">
      <c r="B11" s="18">
        <f>1+B10</f>
        <v>4</v>
      </c>
      <c r="C11" s="21">
        <v>45161</v>
      </c>
      <c r="D11" s="18">
        <v>1300</v>
      </c>
      <c r="E11" s="18"/>
      <c r="F11" s="18"/>
      <c r="G11" s="18">
        <v>20672</v>
      </c>
      <c r="K11" s="17">
        <v>110</v>
      </c>
      <c r="L11" s="17"/>
      <c r="M11" s="17">
        <f>+D61</f>
        <v>1100</v>
      </c>
      <c r="N11" s="17">
        <f>+'[1]sarsidhi PIPELAYING'!G136</f>
        <v>1100</v>
      </c>
      <c r="O11" s="17">
        <f t="shared" si="0"/>
        <v>0</v>
      </c>
      <c r="P11" s="20"/>
    </row>
    <row r="12" spans="2:16" x14ac:dyDescent="0.25">
      <c r="B12" s="18">
        <v>5</v>
      </c>
      <c r="C12" s="21">
        <v>45197</v>
      </c>
      <c r="D12" s="18">
        <v>650</v>
      </c>
      <c r="E12" s="18"/>
      <c r="F12" s="18"/>
      <c r="G12" s="18">
        <v>20671</v>
      </c>
      <c r="K12" s="17">
        <v>125</v>
      </c>
      <c r="L12" s="17"/>
      <c r="M12" s="17">
        <f>+D74</f>
        <v>588</v>
      </c>
      <c r="N12" s="17">
        <f>+'[1]sarsidhi PIPELAYING'!G137</f>
        <v>472.4</v>
      </c>
      <c r="O12" s="17">
        <f t="shared" si="0"/>
        <v>115.60000000000002</v>
      </c>
      <c r="P12" s="20"/>
    </row>
    <row r="13" spans="2:16" x14ac:dyDescent="0.25">
      <c r="B13" s="18">
        <v>6</v>
      </c>
      <c r="C13" s="21">
        <v>45098</v>
      </c>
      <c r="D13" s="18">
        <v>350</v>
      </c>
      <c r="E13" s="18"/>
      <c r="F13" s="18"/>
      <c r="G13" s="18">
        <v>20658</v>
      </c>
      <c r="K13" s="22">
        <v>140</v>
      </c>
      <c r="L13" s="20"/>
      <c r="M13" s="17">
        <f>+D85</f>
        <v>456</v>
      </c>
      <c r="N13" s="17">
        <f>+'[1]sarsidhi PIPELAYING'!G138</f>
        <v>456</v>
      </c>
      <c r="O13" s="20"/>
      <c r="P13" s="20"/>
    </row>
    <row r="14" spans="2:16" x14ac:dyDescent="0.25">
      <c r="B14" s="18">
        <v>7</v>
      </c>
      <c r="C14" s="21">
        <v>45096</v>
      </c>
      <c r="D14" s="18">
        <v>650</v>
      </c>
      <c r="E14" s="18"/>
      <c r="F14" s="18"/>
      <c r="G14" s="23">
        <v>20657</v>
      </c>
    </row>
    <row r="15" spans="2:16" x14ac:dyDescent="0.25">
      <c r="B15" s="18">
        <v>8</v>
      </c>
      <c r="C15" s="21">
        <v>45085</v>
      </c>
      <c r="D15" s="18">
        <v>750</v>
      </c>
      <c r="E15" s="18"/>
      <c r="F15" s="18"/>
      <c r="G15" s="23">
        <v>20652</v>
      </c>
    </row>
    <row r="16" spans="2:16" x14ac:dyDescent="0.25">
      <c r="B16" s="18"/>
      <c r="C16" s="21"/>
      <c r="D16" s="18">
        <v>459</v>
      </c>
      <c r="E16" s="18"/>
      <c r="F16" s="24" t="s">
        <v>16</v>
      </c>
      <c r="G16" s="25"/>
    </row>
    <row r="17" spans="2:17" x14ac:dyDescent="0.25">
      <c r="B17" s="18"/>
      <c r="C17" s="21"/>
      <c r="D17" s="18"/>
      <c r="E17" s="18"/>
      <c r="F17" s="26"/>
      <c r="G17" s="27"/>
    </row>
    <row r="18" spans="2:17" x14ac:dyDescent="0.25">
      <c r="B18" s="18"/>
      <c r="C18" s="21"/>
      <c r="D18" s="18">
        <v>808</v>
      </c>
      <c r="E18" s="18"/>
      <c r="F18" s="24" t="s">
        <v>17</v>
      </c>
      <c r="G18" s="25"/>
    </row>
    <row r="19" spans="2:17" x14ac:dyDescent="0.25">
      <c r="B19" s="20"/>
      <c r="C19" s="20"/>
      <c r="D19" s="20"/>
      <c r="E19" s="20"/>
      <c r="F19" s="26"/>
      <c r="G19" s="27"/>
    </row>
    <row r="20" spans="2:17" x14ac:dyDescent="0.25">
      <c r="B20" s="18"/>
      <c r="C20" s="21"/>
      <c r="D20" s="18"/>
      <c r="E20" s="18"/>
      <c r="F20" s="18"/>
      <c r="G20" s="18"/>
      <c r="K20" s="28"/>
      <c r="L20" s="29"/>
      <c r="M20" s="20"/>
      <c r="N20" s="20"/>
      <c r="O20" s="20"/>
      <c r="P20" s="20"/>
      <c r="Q20" s="20"/>
    </row>
    <row r="21" spans="2:17" ht="45" x14ac:dyDescent="0.25">
      <c r="B21" s="18"/>
      <c r="C21" s="21"/>
      <c r="D21" s="18"/>
      <c r="E21" s="18"/>
      <c r="F21" s="18"/>
      <c r="G21" s="23"/>
      <c r="K21" s="30" t="s">
        <v>18</v>
      </c>
      <c r="L21" s="30"/>
      <c r="M21" s="31" t="s">
        <v>19</v>
      </c>
      <c r="N21" s="32" t="s">
        <v>20</v>
      </c>
      <c r="O21" s="32" t="s">
        <v>21</v>
      </c>
      <c r="P21" s="32" t="s">
        <v>22</v>
      </c>
      <c r="Q21" s="32" t="s">
        <v>12</v>
      </c>
    </row>
    <row r="22" spans="2:17" x14ac:dyDescent="0.25">
      <c r="B22" s="18"/>
      <c r="C22" s="21" t="s">
        <v>23</v>
      </c>
      <c r="D22" s="18">
        <f>SUM(D8:D21)</f>
        <v>7267</v>
      </c>
      <c r="E22" s="18"/>
      <c r="F22" s="18"/>
      <c r="G22" s="23"/>
      <c r="K22" s="33" t="s">
        <v>24</v>
      </c>
      <c r="L22" s="33"/>
      <c r="M22" s="34" t="s">
        <v>25</v>
      </c>
      <c r="N22" s="16">
        <f>5+5</f>
        <v>10</v>
      </c>
      <c r="O22" s="20" t="s">
        <v>309</v>
      </c>
      <c r="P22" s="20">
        <v>0</v>
      </c>
      <c r="Q22" s="20" t="s">
        <v>26</v>
      </c>
    </row>
    <row r="23" spans="2:17" ht="18.75" x14ac:dyDescent="0.25">
      <c r="B23" s="11" t="s">
        <v>27</v>
      </c>
      <c r="C23" s="12"/>
      <c r="D23" s="12"/>
      <c r="E23" s="12"/>
      <c r="F23" s="12"/>
      <c r="G23" s="13"/>
      <c r="K23" s="33"/>
      <c r="L23" s="33"/>
      <c r="M23" s="34" t="s">
        <v>28</v>
      </c>
      <c r="N23" s="17"/>
      <c r="O23" s="20"/>
      <c r="P23" s="20"/>
      <c r="Q23" s="20"/>
    </row>
    <row r="24" spans="2:17" ht="60" x14ac:dyDescent="0.25">
      <c r="B24" s="14" t="s">
        <v>7</v>
      </c>
      <c r="C24" s="14" t="s">
        <v>8</v>
      </c>
      <c r="D24" s="14" t="s">
        <v>9</v>
      </c>
      <c r="E24" s="15" t="s">
        <v>10</v>
      </c>
      <c r="F24" s="15" t="s">
        <v>11</v>
      </c>
      <c r="G24" s="14" t="s">
        <v>12</v>
      </c>
      <c r="K24" s="33"/>
      <c r="L24" s="33"/>
      <c r="M24" s="34" t="s">
        <v>29</v>
      </c>
      <c r="N24" s="16">
        <v>2</v>
      </c>
      <c r="O24" s="20" t="s">
        <v>311</v>
      </c>
      <c r="P24" s="20">
        <v>0</v>
      </c>
      <c r="Q24" s="20">
        <v>20674</v>
      </c>
    </row>
    <row r="25" spans="2:17" x14ac:dyDescent="0.25">
      <c r="B25" s="18">
        <v>1</v>
      </c>
      <c r="C25" s="19"/>
      <c r="D25" s="16"/>
      <c r="E25" s="16"/>
      <c r="F25" s="16"/>
      <c r="G25" s="16"/>
      <c r="K25" s="33"/>
      <c r="L25" s="33"/>
      <c r="M25" s="34" t="s">
        <v>30</v>
      </c>
      <c r="N25" s="17">
        <v>3</v>
      </c>
      <c r="O25" s="20" t="s">
        <v>312</v>
      </c>
      <c r="P25" s="20">
        <v>1</v>
      </c>
      <c r="Q25" s="20">
        <v>20671</v>
      </c>
    </row>
    <row r="26" spans="2:17" x14ac:dyDescent="0.25">
      <c r="B26" s="18">
        <v>2</v>
      </c>
      <c r="C26" s="35"/>
      <c r="D26" s="16"/>
      <c r="E26" s="20"/>
      <c r="F26" s="20"/>
      <c r="G26" s="16"/>
      <c r="K26" s="33"/>
      <c r="L26" s="33"/>
      <c r="M26" s="34" t="s">
        <v>31</v>
      </c>
      <c r="N26" s="20"/>
      <c r="O26" s="20"/>
      <c r="P26" s="20"/>
      <c r="Q26" s="20"/>
    </row>
    <row r="27" spans="2:17" x14ac:dyDescent="0.25">
      <c r="B27" s="18">
        <v>3</v>
      </c>
      <c r="C27" s="21"/>
      <c r="D27" s="18"/>
      <c r="E27" s="18"/>
      <c r="F27" s="18"/>
      <c r="G27" s="18"/>
      <c r="K27" s="33"/>
      <c r="L27" s="33"/>
      <c r="M27" s="34" t="s">
        <v>32</v>
      </c>
      <c r="N27" s="20"/>
      <c r="O27" s="20"/>
      <c r="P27" s="20"/>
      <c r="Q27" s="20"/>
    </row>
    <row r="28" spans="2:17" x14ac:dyDescent="0.25">
      <c r="B28" s="18">
        <v>3</v>
      </c>
      <c r="C28" s="21"/>
      <c r="D28" s="18"/>
      <c r="E28" s="18"/>
      <c r="F28" s="18"/>
      <c r="G28" s="18"/>
      <c r="K28" s="33"/>
      <c r="L28" s="33"/>
      <c r="M28" s="34" t="s">
        <v>33</v>
      </c>
      <c r="N28" s="20"/>
      <c r="O28" s="20"/>
      <c r="P28" s="20"/>
      <c r="Q28" s="20"/>
    </row>
    <row r="29" spans="2:17" x14ac:dyDescent="0.25">
      <c r="B29" s="18"/>
      <c r="C29" s="21"/>
      <c r="D29" s="18"/>
      <c r="E29" s="18"/>
      <c r="F29" s="18"/>
      <c r="G29" s="18"/>
      <c r="K29" s="33"/>
      <c r="L29" s="33"/>
      <c r="M29" s="34" t="s">
        <v>34</v>
      </c>
      <c r="N29" s="20"/>
      <c r="O29" s="20"/>
      <c r="P29" s="20"/>
      <c r="Q29" s="20"/>
    </row>
    <row r="30" spans="2:17" x14ac:dyDescent="0.25">
      <c r="B30" s="18"/>
      <c r="C30" s="21"/>
      <c r="D30" s="18"/>
      <c r="E30" s="18"/>
      <c r="F30" s="18"/>
      <c r="G30" s="18"/>
      <c r="K30" s="33"/>
      <c r="L30" s="33"/>
      <c r="M30" s="34" t="s">
        <v>35</v>
      </c>
      <c r="N30" s="20"/>
      <c r="O30" s="20"/>
      <c r="P30" s="20"/>
      <c r="Q30" s="20"/>
    </row>
    <row r="31" spans="2:17" x14ac:dyDescent="0.25">
      <c r="B31" s="18"/>
      <c r="C31" s="21"/>
      <c r="D31" s="18"/>
      <c r="E31" s="18"/>
      <c r="F31" s="18"/>
      <c r="G31" s="18"/>
      <c r="K31" s="33" t="s">
        <v>36</v>
      </c>
      <c r="L31" s="33"/>
      <c r="M31" s="34" t="s">
        <v>37</v>
      </c>
      <c r="N31" s="20"/>
      <c r="O31" s="20"/>
      <c r="P31" s="20"/>
      <c r="Q31" s="20"/>
    </row>
    <row r="32" spans="2:17" x14ac:dyDescent="0.25">
      <c r="B32" s="18"/>
      <c r="C32" s="21"/>
      <c r="D32" s="18"/>
      <c r="E32" s="18"/>
      <c r="F32" s="18"/>
      <c r="G32" s="18"/>
      <c r="K32" s="33"/>
      <c r="L32" s="33"/>
      <c r="M32" s="34" t="s">
        <v>38</v>
      </c>
      <c r="N32" s="20"/>
      <c r="O32" s="20"/>
      <c r="P32" s="20"/>
      <c r="Q32" s="20"/>
    </row>
    <row r="33" spans="2:17" x14ac:dyDescent="0.25">
      <c r="B33" s="18"/>
      <c r="C33" s="21"/>
      <c r="D33" s="18"/>
      <c r="E33" s="18"/>
      <c r="F33" s="18"/>
      <c r="G33" s="18"/>
      <c r="K33" s="33"/>
      <c r="L33" s="33"/>
      <c r="M33" s="34" t="s">
        <v>39</v>
      </c>
      <c r="N33" s="20"/>
      <c r="O33" s="20"/>
      <c r="P33" s="20"/>
      <c r="Q33" s="20"/>
    </row>
    <row r="34" spans="2:17" x14ac:dyDescent="0.25">
      <c r="B34" s="18"/>
      <c r="C34" s="21"/>
      <c r="D34" s="18"/>
      <c r="E34" s="18"/>
      <c r="F34" s="18"/>
      <c r="G34" s="18"/>
      <c r="K34" s="33"/>
      <c r="L34" s="33"/>
      <c r="M34" s="34" t="s">
        <v>40</v>
      </c>
      <c r="N34" s="20"/>
      <c r="O34" s="20"/>
      <c r="P34" s="20"/>
      <c r="Q34" s="20"/>
    </row>
    <row r="35" spans="2:17" x14ac:dyDescent="0.25">
      <c r="B35" s="18"/>
      <c r="C35" s="21"/>
      <c r="D35" s="18"/>
      <c r="E35" s="18"/>
      <c r="F35" s="18"/>
      <c r="G35" s="23"/>
      <c r="K35" s="33"/>
      <c r="L35" s="33"/>
      <c r="M35" s="34" t="s">
        <v>41</v>
      </c>
      <c r="N35" s="20"/>
      <c r="O35" s="20"/>
      <c r="P35" s="20"/>
      <c r="Q35" s="20"/>
    </row>
    <row r="36" spans="2:17" x14ac:dyDescent="0.25">
      <c r="B36" s="18"/>
      <c r="C36" s="21" t="s">
        <v>23</v>
      </c>
      <c r="D36" s="18">
        <f>SUM(D25:D35)</f>
        <v>0</v>
      </c>
      <c r="E36" s="18"/>
      <c r="F36" s="18"/>
      <c r="G36" s="23"/>
      <c r="K36" s="33"/>
      <c r="L36" s="33"/>
      <c r="M36" s="34" t="s">
        <v>42</v>
      </c>
      <c r="N36" s="20"/>
      <c r="O36" s="20"/>
      <c r="P36" s="20"/>
      <c r="Q36" s="20"/>
    </row>
    <row r="37" spans="2:17" ht="18.75" x14ac:dyDescent="0.25">
      <c r="B37" s="11" t="s">
        <v>43</v>
      </c>
      <c r="C37" s="12"/>
      <c r="D37" s="12"/>
      <c r="E37" s="12"/>
      <c r="F37" s="12"/>
      <c r="G37" s="13"/>
      <c r="K37" s="33"/>
      <c r="L37" s="33"/>
      <c r="M37" s="34" t="s">
        <v>44</v>
      </c>
      <c r="N37" s="20"/>
      <c r="O37" s="20"/>
      <c r="P37" s="20"/>
      <c r="Q37" s="20"/>
    </row>
    <row r="38" spans="2:17" ht="60" x14ac:dyDescent="0.25">
      <c r="B38" s="14" t="s">
        <v>7</v>
      </c>
      <c r="C38" s="14" t="s">
        <v>8</v>
      </c>
      <c r="D38" s="14" t="s">
        <v>9</v>
      </c>
      <c r="E38" s="15" t="s">
        <v>10</v>
      </c>
      <c r="F38" s="15" t="s">
        <v>11</v>
      </c>
      <c r="G38" s="14" t="s">
        <v>12</v>
      </c>
      <c r="K38" s="33"/>
      <c r="L38" s="33"/>
      <c r="M38" s="34" t="s">
        <v>45</v>
      </c>
      <c r="N38" s="16"/>
      <c r="O38" s="16"/>
      <c r="P38" s="16"/>
      <c r="Q38" s="16"/>
    </row>
    <row r="39" spans="2:17" x14ac:dyDescent="0.25">
      <c r="B39" s="36">
        <v>1</v>
      </c>
      <c r="C39" s="19">
        <v>45208</v>
      </c>
      <c r="D39" s="16">
        <v>300</v>
      </c>
      <c r="E39" s="16"/>
      <c r="F39" s="16"/>
      <c r="G39" s="16">
        <v>20675</v>
      </c>
      <c r="K39" s="33"/>
      <c r="L39" s="33"/>
      <c r="M39" s="34" t="s">
        <v>46</v>
      </c>
      <c r="N39" s="17">
        <f>1+3</f>
        <v>4</v>
      </c>
      <c r="O39" s="20" t="s">
        <v>310</v>
      </c>
      <c r="P39" s="20">
        <v>1</v>
      </c>
      <c r="Q39" s="20" t="s">
        <v>47</v>
      </c>
    </row>
    <row r="40" spans="2:17" x14ac:dyDescent="0.25">
      <c r="B40" s="36">
        <f>+B39+1</f>
        <v>2</v>
      </c>
      <c r="C40" s="37">
        <v>45205</v>
      </c>
      <c r="D40" s="36">
        <v>300</v>
      </c>
      <c r="E40" s="36"/>
      <c r="F40" s="36"/>
      <c r="G40" s="18">
        <v>20674</v>
      </c>
      <c r="K40" s="33"/>
      <c r="L40" s="33"/>
      <c r="M40" s="34" t="s">
        <v>48</v>
      </c>
      <c r="N40" s="17"/>
      <c r="O40" s="20"/>
      <c r="P40" s="20"/>
      <c r="Q40" s="20"/>
    </row>
    <row r="41" spans="2:17" x14ac:dyDescent="0.25">
      <c r="B41" s="18">
        <v>3</v>
      </c>
      <c r="C41" s="21">
        <v>45197</v>
      </c>
      <c r="D41" s="18">
        <v>300</v>
      </c>
      <c r="E41" s="18"/>
      <c r="F41" s="18"/>
      <c r="G41" s="18">
        <v>20671</v>
      </c>
      <c r="K41" s="33"/>
      <c r="L41" s="33"/>
      <c r="M41" s="34" t="s">
        <v>49</v>
      </c>
      <c r="N41" s="17"/>
      <c r="O41" s="20"/>
      <c r="P41" s="20"/>
      <c r="Q41" s="20"/>
    </row>
    <row r="42" spans="2:17" x14ac:dyDescent="0.25">
      <c r="B42" s="18">
        <v>4</v>
      </c>
      <c r="C42" s="21">
        <v>45100</v>
      </c>
      <c r="D42" s="18">
        <v>400</v>
      </c>
      <c r="E42" s="18"/>
      <c r="F42" s="18"/>
      <c r="G42" s="18">
        <v>20659</v>
      </c>
      <c r="K42" s="33"/>
      <c r="L42" s="33"/>
      <c r="M42" s="34" t="s">
        <v>50</v>
      </c>
      <c r="N42" s="17"/>
      <c r="O42" s="20"/>
      <c r="P42" s="20"/>
      <c r="Q42" s="20"/>
    </row>
    <row r="43" spans="2:17" x14ac:dyDescent="0.25">
      <c r="B43" s="18">
        <v>5</v>
      </c>
      <c r="C43" s="21">
        <v>45098</v>
      </c>
      <c r="D43" s="18">
        <v>300</v>
      </c>
      <c r="E43" s="18"/>
      <c r="F43" s="18"/>
      <c r="G43" s="18">
        <v>20658</v>
      </c>
      <c r="K43" s="33"/>
      <c r="L43" s="33"/>
      <c r="M43" s="34" t="s">
        <v>51</v>
      </c>
      <c r="N43" s="17">
        <v>2</v>
      </c>
      <c r="O43" s="20"/>
      <c r="P43" s="20"/>
      <c r="Q43" s="20">
        <v>20671</v>
      </c>
    </row>
    <row r="44" spans="2:17" x14ac:dyDescent="0.25">
      <c r="B44" s="36"/>
      <c r="C44" s="37"/>
      <c r="D44" s="36"/>
      <c r="E44" s="36"/>
      <c r="F44" s="36"/>
      <c r="G44" s="18"/>
      <c r="K44" s="33"/>
      <c r="L44" s="33"/>
      <c r="M44" s="34" t="s">
        <v>52</v>
      </c>
      <c r="N44" s="17">
        <v>4</v>
      </c>
      <c r="O44" s="20" t="s">
        <v>313</v>
      </c>
      <c r="P44" s="20">
        <v>0</v>
      </c>
      <c r="Q44" s="20">
        <v>20676</v>
      </c>
    </row>
    <row r="45" spans="2:17" x14ac:dyDescent="0.25">
      <c r="B45" s="36"/>
      <c r="C45" s="37"/>
      <c r="D45" s="38"/>
      <c r="E45" s="36"/>
      <c r="F45" s="36"/>
      <c r="G45" s="18"/>
      <c r="K45" s="33"/>
      <c r="L45" s="33"/>
      <c r="M45" s="34" t="s">
        <v>53</v>
      </c>
      <c r="N45" s="17"/>
      <c r="O45" s="20"/>
      <c r="P45" s="20"/>
      <c r="Q45" s="20"/>
    </row>
    <row r="46" spans="2:17" x14ac:dyDescent="0.25">
      <c r="B46" s="36"/>
      <c r="C46" s="37"/>
      <c r="D46" s="38"/>
      <c r="E46" s="36"/>
      <c r="F46" s="36"/>
      <c r="G46" s="18"/>
      <c r="K46" s="33"/>
      <c r="L46" s="33"/>
      <c r="M46" s="34" t="s">
        <v>54</v>
      </c>
      <c r="N46" s="17"/>
      <c r="O46" s="20"/>
      <c r="P46" s="20"/>
      <c r="Q46" s="20"/>
    </row>
    <row r="47" spans="2:17" x14ac:dyDescent="0.25">
      <c r="B47" s="36"/>
      <c r="C47" s="37"/>
      <c r="D47" s="38"/>
      <c r="E47" s="36"/>
      <c r="F47" s="36"/>
      <c r="G47" s="23"/>
      <c r="K47" s="33"/>
      <c r="L47" s="33"/>
      <c r="M47" s="34" t="s">
        <v>55</v>
      </c>
      <c r="N47" s="17"/>
      <c r="O47" s="20"/>
      <c r="P47" s="20"/>
      <c r="Q47" s="20"/>
    </row>
    <row r="48" spans="2:17" x14ac:dyDescent="0.25">
      <c r="B48" s="36"/>
      <c r="C48" s="37"/>
      <c r="D48" s="38"/>
      <c r="E48" s="36"/>
      <c r="F48" s="36"/>
      <c r="G48" s="23"/>
      <c r="K48" s="33"/>
      <c r="L48" s="33"/>
      <c r="M48" s="34" t="s">
        <v>56</v>
      </c>
      <c r="N48" s="17">
        <v>4</v>
      </c>
      <c r="O48" s="20" t="s">
        <v>314</v>
      </c>
      <c r="P48" s="20">
        <v>1</v>
      </c>
      <c r="Q48" s="20">
        <v>20676</v>
      </c>
    </row>
    <row r="49" spans="2:17" x14ac:dyDescent="0.25">
      <c r="B49" s="36"/>
      <c r="C49" s="21" t="s">
        <v>23</v>
      </c>
      <c r="D49" s="18">
        <f>SUM(D39:D48)</f>
        <v>1600</v>
      </c>
      <c r="E49" s="36"/>
      <c r="F49" s="36"/>
      <c r="G49" s="23"/>
      <c r="K49" s="33"/>
      <c r="L49" s="33"/>
      <c r="M49" s="34" t="s">
        <v>57</v>
      </c>
      <c r="N49" s="17"/>
      <c r="O49" s="20"/>
      <c r="P49" s="20"/>
      <c r="Q49" s="20"/>
    </row>
    <row r="50" spans="2:17" ht="18.75" x14ac:dyDescent="0.25">
      <c r="B50" s="11" t="s">
        <v>58</v>
      </c>
      <c r="C50" s="12"/>
      <c r="D50" s="12"/>
      <c r="E50" s="12"/>
      <c r="F50" s="12"/>
      <c r="G50" s="13"/>
      <c r="K50" s="33"/>
      <c r="L50" s="33"/>
      <c r="M50" s="34" t="s">
        <v>59</v>
      </c>
      <c r="N50" s="17"/>
      <c r="O50" s="20"/>
      <c r="P50" s="20"/>
      <c r="Q50" s="20"/>
    </row>
    <row r="51" spans="2:17" ht="60" x14ac:dyDescent="0.25">
      <c r="B51" s="14" t="s">
        <v>7</v>
      </c>
      <c r="C51" s="14" t="s">
        <v>8</v>
      </c>
      <c r="D51" s="14" t="s">
        <v>9</v>
      </c>
      <c r="E51" s="15" t="s">
        <v>10</v>
      </c>
      <c r="F51" s="15" t="s">
        <v>11</v>
      </c>
      <c r="G51" s="14" t="s">
        <v>12</v>
      </c>
      <c r="K51" s="33"/>
      <c r="L51" s="33"/>
      <c r="M51" s="34" t="s">
        <v>60</v>
      </c>
      <c r="N51" s="20"/>
      <c r="O51" s="20"/>
      <c r="P51" s="20"/>
      <c r="Q51" s="20"/>
    </row>
    <row r="52" spans="2:17" x14ac:dyDescent="0.25">
      <c r="B52" s="18">
        <v>1</v>
      </c>
      <c r="C52" s="19">
        <v>45096</v>
      </c>
      <c r="D52" s="16">
        <v>100</v>
      </c>
      <c r="E52" s="16"/>
      <c r="F52" s="16"/>
      <c r="G52" s="16">
        <v>20657</v>
      </c>
      <c r="K52" s="33"/>
      <c r="L52" s="33"/>
      <c r="M52" s="34" t="s">
        <v>61</v>
      </c>
      <c r="N52" s="17">
        <v>2</v>
      </c>
      <c r="O52" s="20" t="s">
        <v>315</v>
      </c>
      <c r="P52" s="20">
        <v>1</v>
      </c>
      <c r="Q52" s="20">
        <v>20676</v>
      </c>
    </row>
    <row r="53" spans="2:17" x14ac:dyDescent="0.25">
      <c r="B53" s="18">
        <v>2</v>
      </c>
      <c r="C53" s="39">
        <v>45090</v>
      </c>
      <c r="D53" s="17">
        <v>300</v>
      </c>
      <c r="E53" s="17"/>
      <c r="F53" s="17"/>
      <c r="G53" s="18">
        <v>20654</v>
      </c>
      <c r="K53" s="33"/>
      <c r="L53" s="33"/>
      <c r="M53" s="34" t="s">
        <v>62</v>
      </c>
      <c r="N53" s="20"/>
      <c r="O53" s="20"/>
      <c r="P53" s="20"/>
      <c r="Q53" s="20"/>
    </row>
    <row r="54" spans="2:17" x14ac:dyDescent="0.25">
      <c r="B54" s="18">
        <v>3</v>
      </c>
      <c r="C54" s="40">
        <v>45094</v>
      </c>
      <c r="D54" s="41">
        <v>200</v>
      </c>
      <c r="E54" s="41"/>
      <c r="F54" s="41"/>
      <c r="G54" s="41">
        <v>20655</v>
      </c>
      <c r="K54" s="33"/>
      <c r="L54" s="33"/>
      <c r="M54" s="34" t="s">
        <v>63</v>
      </c>
      <c r="N54" s="20"/>
      <c r="O54" s="20"/>
      <c r="P54" s="20"/>
      <c r="Q54" s="20"/>
    </row>
    <row r="55" spans="2:17" x14ac:dyDescent="0.25">
      <c r="B55" s="18">
        <v>4</v>
      </c>
      <c r="C55" s="40">
        <v>45089</v>
      </c>
      <c r="D55" s="18">
        <v>300</v>
      </c>
      <c r="E55" s="18"/>
      <c r="F55" s="18"/>
      <c r="G55" s="18">
        <v>20653</v>
      </c>
      <c r="K55" s="33"/>
      <c r="L55" s="33"/>
      <c r="M55" s="34" t="s">
        <v>64</v>
      </c>
      <c r="N55" s="20"/>
      <c r="O55" s="20"/>
      <c r="P55" s="20"/>
      <c r="Q55" s="20"/>
    </row>
    <row r="56" spans="2:17" x14ac:dyDescent="0.25">
      <c r="B56" s="18">
        <v>5</v>
      </c>
      <c r="C56" s="21">
        <v>45095</v>
      </c>
      <c r="D56" s="18">
        <v>200</v>
      </c>
      <c r="E56" s="18"/>
      <c r="F56" s="18"/>
      <c r="G56" s="18">
        <v>20656</v>
      </c>
      <c r="K56" s="33"/>
      <c r="L56" s="33"/>
      <c r="M56" s="34" t="s">
        <v>65</v>
      </c>
      <c r="N56" s="20"/>
      <c r="O56" s="20"/>
      <c r="P56" s="20"/>
      <c r="Q56" s="20"/>
    </row>
    <row r="57" spans="2:17" x14ac:dyDescent="0.25">
      <c r="B57" s="18">
        <v>6</v>
      </c>
      <c r="C57" s="21"/>
      <c r="D57" s="18"/>
      <c r="E57" s="18"/>
      <c r="F57" s="18"/>
      <c r="G57" s="18"/>
      <c r="K57" s="33"/>
      <c r="L57" s="33"/>
      <c r="M57" s="34" t="s">
        <v>66</v>
      </c>
      <c r="N57" s="20"/>
      <c r="O57" s="20"/>
      <c r="P57" s="20"/>
      <c r="Q57" s="20"/>
    </row>
    <row r="58" spans="2:17" x14ac:dyDescent="0.25">
      <c r="B58" s="18">
        <v>7</v>
      </c>
      <c r="C58" s="21"/>
      <c r="D58" s="18"/>
      <c r="E58" s="18"/>
      <c r="F58" s="18"/>
      <c r="G58" s="18"/>
      <c r="K58" s="33"/>
      <c r="L58" s="33"/>
      <c r="M58" s="34" t="s">
        <v>67</v>
      </c>
      <c r="N58" s="20"/>
      <c r="O58" s="20"/>
      <c r="P58" s="20"/>
      <c r="Q58" s="20"/>
    </row>
    <row r="59" spans="2:17" x14ac:dyDescent="0.25">
      <c r="B59" s="18">
        <f>+B58+1</f>
        <v>8</v>
      </c>
      <c r="C59" s="21"/>
      <c r="D59" s="18"/>
      <c r="E59" s="18"/>
      <c r="F59" s="18"/>
      <c r="G59" s="23"/>
      <c r="K59" s="33"/>
      <c r="L59" s="33"/>
      <c r="M59" s="34" t="s">
        <v>68</v>
      </c>
      <c r="N59" s="20"/>
      <c r="O59" s="20"/>
      <c r="P59" s="20"/>
      <c r="Q59" s="20"/>
    </row>
    <row r="60" spans="2:17" x14ac:dyDescent="0.25">
      <c r="B60" s="18"/>
      <c r="C60" s="21"/>
      <c r="D60" s="18"/>
      <c r="E60" s="18"/>
      <c r="F60" s="18"/>
      <c r="G60" s="23"/>
      <c r="K60" s="33"/>
      <c r="L60" s="33"/>
      <c r="M60" s="34" t="s">
        <v>69</v>
      </c>
      <c r="N60" s="20"/>
      <c r="O60" s="20"/>
      <c r="P60" s="20"/>
      <c r="Q60" s="20"/>
    </row>
    <row r="61" spans="2:17" x14ac:dyDescent="0.25">
      <c r="B61" s="18"/>
      <c r="C61" s="21" t="s">
        <v>23</v>
      </c>
      <c r="D61" s="18">
        <f>SUM(D51:D60)</f>
        <v>1100</v>
      </c>
      <c r="E61" s="18"/>
      <c r="F61" s="18"/>
      <c r="G61" s="23"/>
      <c r="K61" s="33"/>
      <c r="L61" s="33"/>
      <c r="M61" s="34" t="s">
        <v>70</v>
      </c>
      <c r="N61" s="20"/>
      <c r="O61" s="20"/>
      <c r="P61" s="20"/>
      <c r="Q61" s="20"/>
    </row>
    <row r="62" spans="2:17" x14ac:dyDescent="0.25">
      <c r="B62" s="42"/>
      <c r="C62" s="43"/>
      <c r="D62" s="44"/>
      <c r="E62" s="44"/>
      <c r="F62" s="44"/>
      <c r="G62" s="23"/>
      <c r="K62" s="33"/>
      <c r="L62" s="33"/>
      <c r="M62" s="34" t="s">
        <v>71</v>
      </c>
      <c r="N62" s="20"/>
      <c r="O62" s="20"/>
      <c r="P62" s="20"/>
      <c r="Q62" s="20"/>
    </row>
    <row r="63" spans="2:17" ht="18.75" x14ac:dyDescent="0.25">
      <c r="B63" s="11" t="s">
        <v>72</v>
      </c>
      <c r="C63" s="12"/>
      <c r="D63" s="12"/>
      <c r="E63" s="12"/>
      <c r="F63" s="12"/>
      <c r="G63" s="13"/>
      <c r="K63" s="33"/>
      <c r="L63" s="33"/>
      <c r="M63" s="34" t="s">
        <v>73</v>
      </c>
      <c r="N63" s="20"/>
      <c r="O63" s="20"/>
      <c r="P63" s="20"/>
      <c r="Q63" s="20"/>
    </row>
    <row r="64" spans="2:17" ht="60" x14ac:dyDescent="0.25">
      <c r="B64" s="14" t="s">
        <v>7</v>
      </c>
      <c r="C64" s="14" t="s">
        <v>8</v>
      </c>
      <c r="D64" s="14" t="s">
        <v>9</v>
      </c>
      <c r="E64" s="15" t="s">
        <v>10</v>
      </c>
      <c r="F64" s="15" t="s">
        <v>11</v>
      </c>
      <c r="G64" s="14" t="s">
        <v>12</v>
      </c>
      <c r="K64" s="33"/>
      <c r="L64" s="33"/>
      <c r="M64" s="34" t="s">
        <v>74</v>
      </c>
      <c r="N64" s="20"/>
      <c r="O64" s="20"/>
      <c r="P64" s="20"/>
      <c r="Q64" s="20"/>
    </row>
    <row r="65" spans="2:17" x14ac:dyDescent="0.25">
      <c r="B65" s="18">
        <v>1</v>
      </c>
      <c r="C65" s="35">
        <v>45211</v>
      </c>
      <c r="D65" s="16">
        <v>588</v>
      </c>
      <c r="E65" s="20"/>
      <c r="F65" s="20"/>
      <c r="G65" s="16">
        <v>20676</v>
      </c>
      <c r="K65" s="33"/>
      <c r="L65" s="33"/>
      <c r="M65" s="34" t="s">
        <v>75</v>
      </c>
      <c r="N65" s="20"/>
      <c r="O65" s="20"/>
      <c r="P65" s="20"/>
      <c r="Q65" s="20"/>
    </row>
    <row r="66" spans="2:17" x14ac:dyDescent="0.25">
      <c r="B66" s="18">
        <v>2</v>
      </c>
      <c r="C66" s="39"/>
      <c r="D66" s="17"/>
      <c r="E66" s="17"/>
      <c r="F66" s="17"/>
      <c r="G66" s="17"/>
      <c r="K66" s="33"/>
      <c r="L66" s="33"/>
      <c r="M66" s="34" t="s">
        <v>76</v>
      </c>
      <c r="N66" s="20"/>
      <c r="O66" s="20"/>
      <c r="P66" s="20"/>
      <c r="Q66" s="20"/>
    </row>
    <row r="67" spans="2:17" x14ac:dyDescent="0.25">
      <c r="B67" s="18">
        <v>3</v>
      </c>
      <c r="C67" s="40"/>
      <c r="D67" s="41"/>
      <c r="E67" s="41"/>
      <c r="F67" s="41"/>
      <c r="G67" s="41"/>
      <c r="K67" s="33"/>
      <c r="L67" s="33"/>
      <c r="M67" s="34" t="s">
        <v>77</v>
      </c>
      <c r="N67" s="20"/>
      <c r="O67" s="20"/>
      <c r="P67" s="20"/>
      <c r="Q67" s="20"/>
    </row>
    <row r="68" spans="2:17" x14ac:dyDescent="0.25">
      <c r="B68" s="18">
        <v>4</v>
      </c>
      <c r="C68" s="40"/>
      <c r="D68" s="18"/>
      <c r="E68" s="18"/>
      <c r="F68" s="18"/>
      <c r="G68" s="18"/>
      <c r="K68" s="33"/>
      <c r="L68" s="33"/>
      <c r="M68" s="34" t="s">
        <v>78</v>
      </c>
      <c r="N68" s="20"/>
      <c r="O68" s="20"/>
      <c r="P68" s="20"/>
      <c r="Q68" s="20"/>
    </row>
    <row r="69" spans="2:17" x14ac:dyDescent="0.25">
      <c r="B69" s="18">
        <v>5</v>
      </c>
      <c r="C69" s="21"/>
      <c r="D69" s="18"/>
      <c r="E69" s="18"/>
      <c r="F69" s="18"/>
      <c r="G69" s="18"/>
      <c r="K69" s="33"/>
      <c r="L69" s="33"/>
      <c r="M69" s="34" t="s">
        <v>79</v>
      </c>
      <c r="N69" s="20"/>
      <c r="O69" s="20"/>
      <c r="P69" s="20"/>
      <c r="Q69" s="20"/>
    </row>
    <row r="70" spans="2:17" x14ac:dyDescent="0.25">
      <c r="B70" s="18">
        <v>6</v>
      </c>
      <c r="C70" s="21"/>
      <c r="D70" s="18"/>
      <c r="E70" s="18"/>
      <c r="F70" s="18"/>
      <c r="G70" s="18"/>
      <c r="K70" s="33"/>
      <c r="L70" s="33"/>
      <c r="M70" s="34" t="s">
        <v>80</v>
      </c>
      <c r="N70" s="20"/>
      <c r="O70" s="20"/>
      <c r="P70" s="20"/>
      <c r="Q70" s="20"/>
    </row>
    <row r="71" spans="2:17" x14ac:dyDescent="0.25">
      <c r="B71" s="18">
        <v>7</v>
      </c>
      <c r="C71" s="21"/>
      <c r="D71" s="18"/>
      <c r="E71" s="18"/>
      <c r="F71" s="18"/>
      <c r="G71" s="18"/>
      <c r="K71" s="33"/>
      <c r="L71" s="33"/>
      <c r="M71" s="34" t="s">
        <v>81</v>
      </c>
      <c r="N71" s="20"/>
      <c r="O71" s="20"/>
      <c r="P71" s="20"/>
      <c r="Q71" s="20"/>
    </row>
    <row r="72" spans="2:17" x14ac:dyDescent="0.25">
      <c r="B72" s="18">
        <f>+B71+1</f>
        <v>8</v>
      </c>
      <c r="C72" s="21"/>
      <c r="D72" s="18"/>
      <c r="E72" s="18"/>
      <c r="F72" s="18"/>
      <c r="G72" s="23"/>
      <c r="K72" s="33" t="s">
        <v>82</v>
      </c>
      <c r="L72" s="33"/>
      <c r="M72" s="34" t="s">
        <v>25</v>
      </c>
      <c r="N72" s="20"/>
      <c r="O72" s="20"/>
      <c r="P72" s="20"/>
      <c r="Q72" s="20"/>
    </row>
    <row r="73" spans="2:17" x14ac:dyDescent="0.25">
      <c r="B73" s="18"/>
      <c r="C73" s="21"/>
      <c r="D73" s="18"/>
      <c r="E73" s="18"/>
      <c r="F73" s="18"/>
      <c r="G73" s="23"/>
      <c r="K73" s="33"/>
      <c r="L73" s="33"/>
      <c r="M73" s="34" t="s">
        <v>28</v>
      </c>
      <c r="N73" s="20"/>
      <c r="O73" s="20"/>
      <c r="P73" s="20"/>
      <c r="Q73" s="20"/>
    </row>
    <row r="74" spans="2:17" x14ac:dyDescent="0.25">
      <c r="B74" s="18"/>
      <c r="C74" s="21" t="s">
        <v>23</v>
      </c>
      <c r="D74" s="18">
        <f>SUM(D64:D73)</f>
        <v>588</v>
      </c>
      <c r="E74" s="18"/>
      <c r="F74" s="18"/>
      <c r="G74" s="23"/>
      <c r="K74" s="33"/>
      <c r="L74" s="33"/>
      <c r="M74" s="34" t="s">
        <v>29</v>
      </c>
      <c r="N74" s="20"/>
      <c r="O74" s="20"/>
      <c r="P74" s="20"/>
      <c r="Q74" s="20"/>
    </row>
    <row r="75" spans="2:17" x14ac:dyDescent="0.25">
      <c r="B75" s="42"/>
      <c r="C75" s="43"/>
      <c r="D75" s="44"/>
      <c r="E75" s="44"/>
      <c r="F75" s="44"/>
      <c r="G75" s="23"/>
      <c r="K75" s="33"/>
      <c r="L75" s="33"/>
      <c r="M75" s="34" t="s">
        <v>30</v>
      </c>
      <c r="N75" s="20"/>
      <c r="O75" s="20"/>
      <c r="P75" s="20"/>
      <c r="Q75" s="20"/>
    </row>
    <row r="76" spans="2:17" ht="18.75" x14ac:dyDescent="0.25">
      <c r="B76" s="11" t="s">
        <v>83</v>
      </c>
      <c r="C76" s="12"/>
      <c r="D76" s="12"/>
      <c r="E76" s="12"/>
      <c r="F76" s="12"/>
      <c r="G76" s="13"/>
      <c r="K76" s="33"/>
      <c r="L76" s="33"/>
      <c r="M76" s="34" t="s">
        <v>31</v>
      </c>
      <c r="N76" s="20"/>
      <c r="O76" s="20"/>
      <c r="P76" s="20"/>
      <c r="Q76" s="20"/>
    </row>
    <row r="77" spans="2:17" ht="60" x14ac:dyDescent="0.25">
      <c r="B77" s="14" t="s">
        <v>7</v>
      </c>
      <c r="C77" s="14" t="s">
        <v>8</v>
      </c>
      <c r="D77" s="14" t="s">
        <v>9</v>
      </c>
      <c r="E77" s="15" t="s">
        <v>10</v>
      </c>
      <c r="F77" s="15" t="s">
        <v>11</v>
      </c>
      <c r="G77" s="14" t="s">
        <v>12</v>
      </c>
      <c r="K77" s="33"/>
      <c r="L77" s="33"/>
      <c r="M77" s="34" t="s">
        <v>32</v>
      </c>
      <c r="N77" s="17"/>
      <c r="O77" s="20"/>
      <c r="P77" s="20"/>
      <c r="Q77" s="20"/>
    </row>
    <row r="78" spans="2:17" x14ac:dyDescent="0.25">
      <c r="B78" s="18">
        <v>1</v>
      </c>
      <c r="C78" s="21">
        <v>45211</v>
      </c>
      <c r="D78" s="18">
        <v>456</v>
      </c>
      <c r="E78" s="18"/>
      <c r="F78" s="18"/>
      <c r="G78" s="18">
        <v>20676</v>
      </c>
      <c r="K78" s="33"/>
      <c r="L78" s="33"/>
      <c r="M78" s="34" t="s">
        <v>33</v>
      </c>
      <c r="N78" s="17"/>
      <c r="O78" s="20"/>
      <c r="P78" s="20"/>
      <c r="Q78" s="20"/>
    </row>
    <row r="79" spans="2:17" x14ac:dyDescent="0.25">
      <c r="B79" s="18"/>
      <c r="C79" s="21"/>
      <c r="D79" s="18"/>
      <c r="E79" s="18"/>
      <c r="F79" s="18"/>
      <c r="G79" s="18"/>
      <c r="K79" s="33"/>
      <c r="L79" s="33"/>
      <c r="M79" s="34" t="s">
        <v>34</v>
      </c>
      <c r="N79" s="20"/>
      <c r="O79" s="20"/>
      <c r="P79" s="20"/>
      <c r="Q79" s="20"/>
    </row>
    <row r="80" spans="2:17" x14ac:dyDescent="0.25">
      <c r="B80" s="18"/>
      <c r="C80" s="21"/>
      <c r="D80" s="18"/>
      <c r="E80" s="18"/>
      <c r="F80" s="18"/>
      <c r="G80" s="18"/>
      <c r="K80" s="33"/>
      <c r="L80" s="33"/>
      <c r="M80" s="34" t="s">
        <v>35</v>
      </c>
      <c r="N80" s="20"/>
      <c r="O80" s="20"/>
      <c r="P80" s="20"/>
      <c r="Q80" s="20"/>
    </row>
    <row r="81" spans="2:17" x14ac:dyDescent="0.25">
      <c r="B81" s="18"/>
      <c r="C81" s="21"/>
      <c r="D81" s="18"/>
      <c r="E81" s="18"/>
      <c r="F81" s="18"/>
      <c r="G81" s="18"/>
      <c r="K81" s="33" t="s">
        <v>84</v>
      </c>
      <c r="L81" s="33"/>
      <c r="M81" s="34" t="s">
        <v>85</v>
      </c>
      <c r="N81" s="16"/>
      <c r="O81" s="16"/>
      <c r="P81" s="20"/>
      <c r="Q81" s="20"/>
    </row>
    <row r="82" spans="2:17" x14ac:dyDescent="0.25">
      <c r="B82" s="18"/>
      <c r="C82" s="21"/>
      <c r="D82" s="18"/>
      <c r="E82" s="18"/>
      <c r="F82" s="18"/>
      <c r="G82" s="18"/>
      <c r="K82" s="33"/>
      <c r="L82" s="33"/>
      <c r="M82" s="34" t="s">
        <v>86</v>
      </c>
      <c r="N82" s="17">
        <f>2+1</f>
        <v>3</v>
      </c>
      <c r="O82" s="16" t="s">
        <v>316</v>
      </c>
      <c r="P82" s="20"/>
      <c r="Q82" s="20" t="s">
        <v>87</v>
      </c>
    </row>
    <row r="83" spans="2:17" x14ac:dyDescent="0.25">
      <c r="B83" s="18"/>
      <c r="C83" s="21"/>
      <c r="D83" s="18"/>
      <c r="E83" s="18"/>
      <c r="F83" s="18"/>
      <c r="G83" s="18"/>
      <c r="K83" s="33"/>
      <c r="L83" s="33"/>
      <c r="M83" s="34" t="s">
        <v>88</v>
      </c>
      <c r="N83" s="17"/>
      <c r="O83" s="16"/>
      <c r="P83" s="20"/>
      <c r="Q83" s="20"/>
    </row>
    <row r="84" spans="2:17" x14ac:dyDescent="0.25">
      <c r="B84" s="18"/>
      <c r="C84" s="21"/>
      <c r="D84" s="18"/>
      <c r="E84" s="18"/>
      <c r="F84" s="18"/>
      <c r="G84" s="18"/>
      <c r="K84" s="33"/>
      <c r="L84" s="33"/>
      <c r="M84" s="34" t="s">
        <v>89</v>
      </c>
      <c r="N84" s="17"/>
      <c r="O84" s="16"/>
      <c r="P84" s="20"/>
      <c r="Q84" s="20"/>
    </row>
    <row r="85" spans="2:17" x14ac:dyDescent="0.25">
      <c r="B85" s="18"/>
      <c r="C85" s="21" t="s">
        <v>23</v>
      </c>
      <c r="D85" s="18">
        <f>+SUM(D78:D84)</f>
        <v>456</v>
      </c>
      <c r="E85" s="18"/>
      <c r="F85" s="18"/>
      <c r="G85" s="18"/>
      <c r="K85" s="33"/>
      <c r="L85" s="33"/>
      <c r="M85" s="34" t="s">
        <v>90</v>
      </c>
      <c r="N85" s="17"/>
      <c r="O85" s="16"/>
      <c r="P85" s="20"/>
      <c r="Q85" s="20"/>
    </row>
    <row r="86" spans="2:17" ht="18.75" x14ac:dyDescent="0.25">
      <c r="B86" s="11" t="s">
        <v>91</v>
      </c>
      <c r="C86" s="12"/>
      <c r="D86" s="12"/>
      <c r="E86" s="12"/>
      <c r="F86" s="12"/>
      <c r="G86" s="13"/>
      <c r="K86" s="33"/>
      <c r="L86" s="33"/>
      <c r="M86" s="34" t="s">
        <v>92</v>
      </c>
      <c r="N86" s="17"/>
      <c r="O86" s="20"/>
      <c r="P86" s="20"/>
      <c r="Q86" s="20"/>
    </row>
    <row r="87" spans="2:17" ht="60" x14ac:dyDescent="0.25">
      <c r="B87" s="14" t="s">
        <v>7</v>
      </c>
      <c r="C87" s="14" t="s">
        <v>8</v>
      </c>
      <c r="D87" s="14" t="s">
        <v>9</v>
      </c>
      <c r="E87" s="15" t="s">
        <v>10</v>
      </c>
      <c r="F87" s="15" t="s">
        <v>11</v>
      </c>
      <c r="G87" s="14" t="s">
        <v>12</v>
      </c>
      <c r="K87" s="33"/>
      <c r="L87" s="33"/>
      <c r="M87" s="34" t="s">
        <v>93</v>
      </c>
      <c r="N87" s="20"/>
      <c r="O87" s="20"/>
      <c r="P87" s="20"/>
      <c r="Q87" s="20"/>
    </row>
    <row r="88" spans="2:17" x14ac:dyDescent="0.25">
      <c r="B88" s="18">
        <v>1</v>
      </c>
      <c r="C88" s="21"/>
      <c r="D88" s="18"/>
      <c r="E88" s="18"/>
      <c r="F88" s="18"/>
      <c r="G88" s="18"/>
      <c r="K88" s="33"/>
      <c r="L88" s="33"/>
      <c r="M88" s="34" t="s">
        <v>94</v>
      </c>
      <c r="N88" s="20"/>
      <c r="O88" s="20"/>
      <c r="P88" s="20"/>
      <c r="Q88" s="20"/>
    </row>
    <row r="89" spans="2:17" x14ac:dyDescent="0.25">
      <c r="B89" s="18"/>
      <c r="C89" s="21"/>
      <c r="D89" s="18"/>
      <c r="E89" s="18"/>
      <c r="F89" s="18"/>
      <c r="G89" s="18"/>
      <c r="K89" s="33"/>
      <c r="L89" s="33"/>
      <c r="M89" s="34" t="s">
        <v>95</v>
      </c>
      <c r="N89" s="20"/>
      <c r="O89" s="20"/>
      <c r="P89" s="20"/>
      <c r="Q89" s="20"/>
    </row>
    <row r="90" spans="2:17" x14ac:dyDescent="0.25">
      <c r="B90" s="18"/>
      <c r="C90" s="21"/>
      <c r="D90" s="18"/>
      <c r="E90" s="18"/>
      <c r="F90" s="18"/>
      <c r="G90" s="18"/>
      <c r="K90" s="33"/>
      <c r="L90" s="33"/>
      <c r="M90" s="34" t="s">
        <v>96</v>
      </c>
      <c r="N90" s="17">
        <v>3</v>
      </c>
      <c r="O90" s="20" t="s">
        <v>317</v>
      </c>
      <c r="P90" s="20">
        <v>2</v>
      </c>
      <c r="Q90" s="20">
        <v>20676</v>
      </c>
    </row>
    <row r="91" spans="2:17" x14ac:dyDescent="0.25">
      <c r="B91" s="18"/>
      <c r="C91" s="21"/>
      <c r="D91" s="18"/>
      <c r="E91" s="18"/>
      <c r="F91" s="18"/>
      <c r="G91" s="18"/>
      <c r="K91" s="33"/>
      <c r="L91" s="33"/>
      <c r="M91" s="34" t="s">
        <v>56</v>
      </c>
      <c r="N91" s="17"/>
      <c r="O91" s="20"/>
      <c r="P91" s="20"/>
      <c r="Q91" s="20"/>
    </row>
    <row r="92" spans="2:17" x14ac:dyDescent="0.25">
      <c r="B92" s="18"/>
      <c r="C92" s="21"/>
      <c r="D92" s="18"/>
      <c r="E92" s="18"/>
      <c r="F92" s="18"/>
      <c r="G92" s="18"/>
      <c r="K92" s="33"/>
      <c r="L92" s="33"/>
      <c r="M92" s="34" t="s">
        <v>57</v>
      </c>
      <c r="N92" s="17"/>
      <c r="O92" s="20"/>
      <c r="P92" s="20"/>
      <c r="Q92" s="20"/>
    </row>
    <row r="93" spans="2:17" x14ac:dyDescent="0.25">
      <c r="B93" s="18"/>
      <c r="C93" s="21"/>
      <c r="D93" s="18"/>
      <c r="E93" s="18"/>
      <c r="F93" s="18"/>
      <c r="G93" s="18"/>
      <c r="K93" s="33"/>
      <c r="L93" s="33"/>
      <c r="M93" s="34" t="s">
        <v>59</v>
      </c>
      <c r="N93" s="17">
        <v>3</v>
      </c>
      <c r="O93" s="20" t="s">
        <v>315</v>
      </c>
      <c r="P93" s="20">
        <v>2</v>
      </c>
      <c r="Q93" s="20">
        <v>20676</v>
      </c>
    </row>
    <row r="94" spans="2:17" x14ac:dyDescent="0.25">
      <c r="B94" s="18"/>
      <c r="C94" s="21"/>
      <c r="D94" s="18"/>
      <c r="E94" s="18"/>
      <c r="F94" s="18"/>
      <c r="G94" s="18"/>
      <c r="K94" s="33"/>
      <c r="L94" s="33"/>
      <c r="M94" s="34" t="s">
        <v>60</v>
      </c>
      <c r="N94" s="20"/>
      <c r="O94" s="20"/>
      <c r="P94" s="20"/>
      <c r="Q94" s="20"/>
    </row>
    <row r="95" spans="2:17" x14ac:dyDescent="0.25">
      <c r="B95" s="18"/>
      <c r="C95" s="21" t="s">
        <v>23</v>
      </c>
      <c r="D95" s="17">
        <f>+SUM(D88:D94)</f>
        <v>0</v>
      </c>
      <c r="E95" s="18"/>
      <c r="F95" s="18"/>
      <c r="G95" s="18"/>
      <c r="K95" s="33"/>
      <c r="L95" s="33"/>
      <c r="M95" s="34" t="s">
        <v>97</v>
      </c>
      <c r="N95" s="20"/>
      <c r="O95" s="20"/>
      <c r="P95" s="20"/>
      <c r="Q95" s="20"/>
    </row>
    <row r="96" spans="2:17" x14ac:dyDescent="0.25">
      <c r="K96" s="33"/>
      <c r="L96" s="33"/>
      <c r="M96" s="34" t="s">
        <v>62</v>
      </c>
      <c r="N96" s="20"/>
      <c r="O96" s="20"/>
      <c r="P96" s="20"/>
      <c r="Q96" s="20"/>
    </row>
    <row r="97" spans="11:17" x14ac:dyDescent="0.25">
      <c r="K97" s="33"/>
      <c r="L97" s="33"/>
      <c r="M97" s="34" t="s">
        <v>63</v>
      </c>
      <c r="N97" s="20"/>
      <c r="O97" s="20"/>
      <c r="P97" s="20"/>
      <c r="Q97" s="20"/>
    </row>
    <row r="98" spans="11:17" x14ac:dyDescent="0.25">
      <c r="K98" s="33"/>
      <c r="L98" s="33"/>
      <c r="M98" s="34" t="s">
        <v>64</v>
      </c>
      <c r="N98" s="20"/>
      <c r="O98" s="20"/>
      <c r="P98" s="20"/>
      <c r="Q98" s="20"/>
    </row>
    <row r="99" spans="11:17" x14ac:dyDescent="0.25">
      <c r="K99" s="33"/>
      <c r="L99" s="33"/>
      <c r="M99" s="34" t="s">
        <v>98</v>
      </c>
      <c r="N99" s="20"/>
      <c r="O99" s="20"/>
      <c r="P99" s="20"/>
      <c r="Q99" s="20"/>
    </row>
    <row r="100" spans="11:17" x14ac:dyDescent="0.25">
      <c r="K100" s="33"/>
      <c r="L100" s="33"/>
      <c r="M100" s="34" t="s">
        <v>99</v>
      </c>
      <c r="N100" s="20"/>
      <c r="O100" s="20"/>
      <c r="P100" s="20"/>
      <c r="Q100" s="20"/>
    </row>
    <row r="101" spans="11:17" x14ac:dyDescent="0.25">
      <c r="K101" s="33"/>
      <c r="L101" s="33"/>
      <c r="M101" s="34" t="s">
        <v>100</v>
      </c>
      <c r="N101" s="20"/>
      <c r="O101" s="20"/>
      <c r="P101" s="20"/>
      <c r="Q101" s="20"/>
    </row>
    <row r="102" spans="11:17" x14ac:dyDescent="0.25">
      <c r="K102" s="33"/>
      <c r="L102" s="33"/>
      <c r="M102" s="34" t="s">
        <v>101</v>
      </c>
      <c r="N102" s="20"/>
      <c r="O102" s="20"/>
      <c r="P102" s="20"/>
      <c r="Q102" s="20"/>
    </row>
    <row r="103" spans="11:17" x14ac:dyDescent="0.25">
      <c r="K103" s="33"/>
      <c r="L103" s="33"/>
      <c r="M103" s="34" t="s">
        <v>102</v>
      </c>
      <c r="N103" s="20"/>
      <c r="O103" s="20"/>
      <c r="P103" s="20"/>
      <c r="Q103" s="20"/>
    </row>
    <row r="104" spans="11:17" x14ac:dyDescent="0.25">
      <c r="K104" s="33"/>
      <c r="L104" s="33"/>
      <c r="M104" s="34" t="s">
        <v>103</v>
      </c>
      <c r="N104" s="20"/>
      <c r="O104" s="20"/>
      <c r="P104" s="20"/>
      <c r="Q104" s="20"/>
    </row>
    <row r="105" spans="11:17" x14ac:dyDescent="0.25">
      <c r="K105" s="33"/>
      <c r="L105" s="33"/>
      <c r="M105" s="34" t="s">
        <v>104</v>
      </c>
      <c r="N105" s="20"/>
      <c r="O105" s="20"/>
      <c r="P105" s="20"/>
      <c r="Q105" s="20"/>
    </row>
    <row r="106" spans="11:17" x14ac:dyDescent="0.25">
      <c r="K106" s="33"/>
      <c r="L106" s="33"/>
      <c r="M106" s="34" t="s">
        <v>105</v>
      </c>
      <c r="N106" s="20"/>
      <c r="O106" s="20"/>
      <c r="P106" s="20"/>
      <c r="Q106" s="20"/>
    </row>
    <row r="107" spans="11:17" x14ac:dyDescent="0.25">
      <c r="K107" s="33"/>
      <c r="L107" s="33"/>
      <c r="M107" s="34" t="s">
        <v>106</v>
      </c>
      <c r="N107" s="20"/>
      <c r="O107" s="20"/>
      <c r="P107" s="20"/>
      <c r="Q107" s="20"/>
    </row>
    <row r="108" spans="11:17" x14ac:dyDescent="0.25">
      <c r="K108" s="33"/>
      <c r="L108" s="33"/>
      <c r="M108" s="34" t="s">
        <v>107</v>
      </c>
      <c r="N108" s="20"/>
      <c r="O108" s="20"/>
      <c r="P108" s="20"/>
      <c r="Q108" s="20"/>
    </row>
    <row r="109" spans="11:17" x14ac:dyDescent="0.25">
      <c r="K109" s="33"/>
      <c r="L109" s="33"/>
      <c r="M109" s="34" t="s">
        <v>108</v>
      </c>
      <c r="N109" s="20"/>
      <c r="O109" s="20"/>
      <c r="P109" s="20"/>
      <c r="Q109" s="20"/>
    </row>
    <row r="110" spans="11:17" x14ac:dyDescent="0.25">
      <c r="K110" s="33"/>
      <c r="L110" s="33"/>
      <c r="M110" s="34" t="s">
        <v>109</v>
      </c>
      <c r="N110" s="20"/>
      <c r="O110" s="20"/>
      <c r="P110" s="20"/>
      <c r="Q110" s="20"/>
    </row>
    <row r="111" spans="11:17" x14ac:dyDescent="0.25">
      <c r="K111" s="33"/>
      <c r="L111" s="33"/>
      <c r="M111" s="34" t="s">
        <v>110</v>
      </c>
      <c r="N111" s="20"/>
      <c r="O111" s="20"/>
      <c r="P111" s="20"/>
      <c r="Q111" s="20"/>
    </row>
    <row r="112" spans="11:17" x14ac:dyDescent="0.25">
      <c r="K112" s="33"/>
      <c r="L112" s="33"/>
      <c r="M112" s="34" t="s">
        <v>111</v>
      </c>
      <c r="N112" s="20"/>
      <c r="O112" s="20"/>
      <c r="P112" s="20"/>
      <c r="Q112" s="20"/>
    </row>
    <row r="113" spans="11:17" x14ac:dyDescent="0.25">
      <c r="K113" s="33"/>
      <c r="L113" s="33"/>
      <c r="M113" s="34" t="s">
        <v>112</v>
      </c>
      <c r="N113" s="20"/>
      <c r="O113" s="20"/>
      <c r="P113" s="20"/>
      <c r="Q113" s="20"/>
    </row>
    <row r="114" spans="11:17" x14ac:dyDescent="0.25">
      <c r="K114" s="33"/>
      <c r="L114" s="33"/>
      <c r="M114" s="34" t="s">
        <v>113</v>
      </c>
      <c r="N114" s="20"/>
      <c r="O114" s="20"/>
      <c r="P114" s="20"/>
      <c r="Q114" s="20"/>
    </row>
    <row r="115" spans="11:17" x14ac:dyDescent="0.25">
      <c r="K115" s="33" t="s">
        <v>114</v>
      </c>
      <c r="L115" s="33"/>
      <c r="M115" s="34" t="s">
        <v>25</v>
      </c>
      <c r="N115" s="20"/>
      <c r="O115" s="20"/>
      <c r="P115" s="20"/>
      <c r="Q115" s="20"/>
    </row>
    <row r="116" spans="11:17" x14ac:dyDescent="0.25">
      <c r="K116" s="33"/>
      <c r="L116" s="33"/>
      <c r="M116" s="34" t="s">
        <v>28</v>
      </c>
      <c r="N116" s="20"/>
      <c r="O116" s="20"/>
      <c r="P116" s="20"/>
      <c r="Q116" s="20"/>
    </row>
    <row r="117" spans="11:17" x14ac:dyDescent="0.25">
      <c r="K117" s="33"/>
      <c r="L117" s="33"/>
      <c r="M117" s="34" t="s">
        <v>29</v>
      </c>
      <c r="N117" s="20"/>
      <c r="O117" s="20"/>
      <c r="P117" s="20"/>
      <c r="Q117" s="20"/>
    </row>
    <row r="118" spans="11:17" x14ac:dyDescent="0.25">
      <c r="K118" s="33"/>
      <c r="L118" s="33"/>
      <c r="M118" s="34" t="s">
        <v>30</v>
      </c>
      <c r="N118" s="20"/>
      <c r="O118" s="20"/>
      <c r="P118" s="20"/>
      <c r="Q118" s="20"/>
    </row>
    <row r="119" spans="11:17" x14ac:dyDescent="0.25">
      <c r="K119" s="33"/>
      <c r="L119" s="33"/>
      <c r="M119" s="34" t="s">
        <v>31</v>
      </c>
      <c r="N119" s="20"/>
      <c r="O119" s="20"/>
      <c r="P119" s="20"/>
      <c r="Q119" s="20"/>
    </row>
    <row r="120" spans="11:17" x14ac:dyDescent="0.25">
      <c r="K120" s="33"/>
      <c r="L120" s="33"/>
      <c r="M120" s="34" t="s">
        <v>32</v>
      </c>
      <c r="N120" s="20"/>
      <c r="O120" s="20"/>
      <c r="P120" s="20"/>
      <c r="Q120" s="20"/>
    </row>
    <row r="121" spans="11:17" x14ac:dyDescent="0.25">
      <c r="K121" s="33"/>
      <c r="L121" s="33"/>
      <c r="M121" s="34" t="s">
        <v>33</v>
      </c>
      <c r="N121" s="20"/>
      <c r="O121" s="20"/>
      <c r="P121" s="20"/>
      <c r="Q121" s="20"/>
    </row>
    <row r="122" spans="11:17" x14ac:dyDescent="0.25">
      <c r="K122" s="33" t="s">
        <v>115</v>
      </c>
      <c r="L122" s="33" t="s">
        <v>25</v>
      </c>
      <c r="M122" s="34" t="s">
        <v>116</v>
      </c>
      <c r="N122" s="20"/>
      <c r="O122" s="20"/>
      <c r="P122" s="20"/>
      <c r="Q122" s="20"/>
    </row>
    <row r="123" spans="11:17" x14ac:dyDescent="0.25">
      <c r="K123" s="33"/>
      <c r="L123" s="33"/>
      <c r="M123" s="34" t="s">
        <v>117</v>
      </c>
      <c r="N123" s="20"/>
      <c r="O123" s="20"/>
      <c r="P123" s="20"/>
      <c r="Q123" s="20"/>
    </row>
    <row r="124" spans="11:17" x14ac:dyDescent="0.25">
      <c r="K124" s="33"/>
      <c r="L124" s="33" t="s">
        <v>28</v>
      </c>
      <c r="M124" s="34" t="s">
        <v>116</v>
      </c>
      <c r="N124" s="20"/>
      <c r="O124" s="20"/>
      <c r="P124" s="20"/>
      <c r="Q124" s="20"/>
    </row>
    <row r="125" spans="11:17" x14ac:dyDescent="0.25">
      <c r="K125" s="33"/>
      <c r="L125" s="33"/>
      <c r="M125" s="34" t="s">
        <v>117</v>
      </c>
      <c r="N125" s="20"/>
      <c r="O125" s="20"/>
      <c r="P125" s="20"/>
      <c r="Q125" s="20"/>
    </row>
    <row r="126" spans="11:17" x14ac:dyDescent="0.25">
      <c r="K126" s="33"/>
      <c r="L126" s="33" t="s">
        <v>29</v>
      </c>
      <c r="M126" s="34" t="s">
        <v>116</v>
      </c>
      <c r="N126" s="20"/>
      <c r="O126" s="20"/>
      <c r="P126" s="20"/>
      <c r="Q126" s="20"/>
    </row>
    <row r="127" spans="11:17" x14ac:dyDescent="0.25">
      <c r="K127" s="33"/>
      <c r="L127" s="33"/>
      <c r="M127" s="34" t="s">
        <v>117</v>
      </c>
      <c r="N127" s="20"/>
      <c r="O127" s="20"/>
      <c r="P127" s="20"/>
      <c r="Q127" s="20"/>
    </row>
    <row r="128" spans="11:17" x14ac:dyDescent="0.25">
      <c r="K128" s="33"/>
      <c r="L128" s="33" t="s">
        <v>30</v>
      </c>
      <c r="M128" s="34" t="s">
        <v>116</v>
      </c>
      <c r="N128" s="20"/>
      <c r="O128" s="20"/>
      <c r="P128" s="20"/>
      <c r="Q128" s="20"/>
    </row>
    <row r="129" spans="11:17" x14ac:dyDescent="0.25">
      <c r="K129" s="33"/>
      <c r="L129" s="33"/>
      <c r="M129" s="34" t="s">
        <v>117</v>
      </c>
      <c r="N129" s="20"/>
      <c r="O129" s="20"/>
      <c r="P129" s="20"/>
      <c r="Q129" s="20"/>
    </row>
    <row r="130" spans="11:17" x14ac:dyDescent="0.25">
      <c r="K130" s="33"/>
      <c r="L130" s="33" t="s">
        <v>31</v>
      </c>
      <c r="M130" s="34" t="s">
        <v>116</v>
      </c>
      <c r="N130" s="20"/>
      <c r="O130" s="20"/>
      <c r="P130" s="20"/>
      <c r="Q130" s="20"/>
    </row>
    <row r="131" spans="11:17" x14ac:dyDescent="0.25">
      <c r="K131" s="33"/>
      <c r="L131" s="33"/>
      <c r="M131" s="34" t="s">
        <v>117</v>
      </c>
      <c r="N131" s="20"/>
      <c r="O131" s="20"/>
      <c r="P131" s="20"/>
      <c r="Q131" s="20"/>
    </row>
    <row r="132" spans="11:17" x14ac:dyDescent="0.25">
      <c r="K132" s="33"/>
      <c r="L132" s="33" t="s">
        <v>32</v>
      </c>
      <c r="M132" s="34" t="s">
        <v>116</v>
      </c>
      <c r="N132" s="20"/>
      <c r="O132" s="20"/>
      <c r="P132" s="20"/>
      <c r="Q132" s="20"/>
    </row>
    <row r="133" spans="11:17" x14ac:dyDescent="0.25">
      <c r="K133" s="33"/>
      <c r="L133" s="33"/>
      <c r="M133" s="34" t="s">
        <v>117</v>
      </c>
      <c r="N133" s="20"/>
      <c r="O133" s="20"/>
      <c r="P133" s="20"/>
      <c r="Q133" s="20"/>
    </row>
    <row r="134" spans="11:17" x14ac:dyDescent="0.25">
      <c r="K134" s="33"/>
      <c r="L134" s="33" t="s">
        <v>33</v>
      </c>
      <c r="M134" s="34" t="s">
        <v>116</v>
      </c>
      <c r="N134" s="20"/>
      <c r="O134" s="20"/>
      <c r="P134" s="20"/>
      <c r="Q134" s="20"/>
    </row>
    <row r="135" spans="11:17" x14ac:dyDescent="0.25">
      <c r="K135" s="33"/>
      <c r="L135" s="33"/>
      <c r="M135" s="34" t="s">
        <v>117</v>
      </c>
      <c r="N135" s="20"/>
      <c r="O135" s="20"/>
      <c r="P135" s="20"/>
      <c r="Q135" s="20"/>
    </row>
    <row r="136" spans="11:17" x14ac:dyDescent="0.25">
      <c r="K136" s="33"/>
      <c r="L136" s="33" t="s">
        <v>34</v>
      </c>
      <c r="M136" s="34" t="s">
        <v>116</v>
      </c>
      <c r="N136" s="20"/>
      <c r="O136" s="20"/>
      <c r="P136" s="20"/>
      <c r="Q136" s="20"/>
    </row>
    <row r="137" spans="11:17" x14ac:dyDescent="0.25">
      <c r="K137" s="33"/>
      <c r="L137" s="33"/>
      <c r="M137" s="34" t="s">
        <v>117</v>
      </c>
      <c r="N137" s="20"/>
      <c r="O137" s="20"/>
      <c r="P137" s="20"/>
      <c r="Q137" s="20"/>
    </row>
    <row r="138" spans="11:17" x14ac:dyDescent="0.25">
      <c r="K138" s="33"/>
      <c r="L138" s="33" t="s">
        <v>35</v>
      </c>
      <c r="M138" s="34" t="s">
        <v>116</v>
      </c>
      <c r="N138" s="20"/>
      <c r="O138" s="20"/>
      <c r="P138" s="20"/>
      <c r="Q138" s="20"/>
    </row>
    <row r="139" spans="11:17" x14ac:dyDescent="0.25">
      <c r="K139" s="33"/>
      <c r="L139" s="33"/>
      <c r="M139" s="34" t="s">
        <v>117</v>
      </c>
      <c r="N139" s="20"/>
      <c r="O139" s="20"/>
      <c r="P139" s="20"/>
      <c r="Q139" s="20"/>
    </row>
    <row r="140" spans="11:17" x14ac:dyDescent="0.25">
      <c r="K140" s="33" t="s">
        <v>118</v>
      </c>
      <c r="L140" s="33"/>
      <c r="M140" s="34" t="s">
        <v>119</v>
      </c>
      <c r="N140" s="20"/>
      <c r="O140" s="20"/>
      <c r="P140" s="20"/>
      <c r="Q140" s="20"/>
    </row>
    <row r="141" spans="11:17" x14ac:dyDescent="0.25">
      <c r="K141" s="33"/>
      <c r="L141" s="33"/>
      <c r="M141" s="34" t="s">
        <v>25</v>
      </c>
      <c r="N141" s="20"/>
      <c r="O141" s="20"/>
      <c r="P141" s="20"/>
      <c r="Q141" s="20"/>
    </row>
    <row r="142" spans="11:17" x14ac:dyDescent="0.25">
      <c r="K142" s="33"/>
      <c r="L142" s="33"/>
      <c r="M142" s="34" t="s">
        <v>28</v>
      </c>
      <c r="N142" s="20"/>
      <c r="O142" s="20"/>
      <c r="P142" s="20"/>
      <c r="Q142" s="20"/>
    </row>
    <row r="143" spans="11:17" x14ac:dyDescent="0.25">
      <c r="K143" s="33"/>
      <c r="L143" s="33"/>
      <c r="M143" s="34" t="s">
        <v>29</v>
      </c>
      <c r="N143" s="20"/>
      <c r="O143" s="20"/>
      <c r="P143" s="20"/>
      <c r="Q143" s="20"/>
    </row>
    <row r="144" spans="11:17" x14ac:dyDescent="0.25">
      <c r="K144" s="33"/>
      <c r="L144" s="33"/>
      <c r="M144" s="34" t="s">
        <v>30</v>
      </c>
      <c r="N144" s="20"/>
      <c r="O144" s="20"/>
      <c r="P144" s="20"/>
      <c r="Q144" s="20"/>
    </row>
    <row r="145" spans="11:17" x14ac:dyDescent="0.25">
      <c r="K145" s="33"/>
      <c r="L145" s="33"/>
      <c r="M145" s="34" t="s">
        <v>31</v>
      </c>
      <c r="N145" s="20"/>
      <c r="O145" s="20"/>
      <c r="P145" s="20"/>
      <c r="Q145" s="20"/>
    </row>
    <row r="146" spans="11:17" x14ac:dyDescent="0.25">
      <c r="K146" s="33"/>
      <c r="L146" s="33"/>
      <c r="M146" s="34" t="s">
        <v>32</v>
      </c>
      <c r="N146" s="20"/>
      <c r="O146" s="20"/>
      <c r="P146" s="20"/>
      <c r="Q146" s="20"/>
    </row>
    <row r="147" spans="11:17" x14ac:dyDescent="0.25">
      <c r="K147" s="33"/>
      <c r="L147" s="33"/>
      <c r="M147" s="34" t="s">
        <v>33</v>
      </c>
      <c r="N147" s="20"/>
      <c r="O147" s="20"/>
      <c r="P147" s="20"/>
      <c r="Q147" s="20"/>
    </row>
    <row r="148" spans="11:17" x14ac:dyDescent="0.25">
      <c r="K148" s="33"/>
      <c r="L148" s="33"/>
      <c r="M148" s="34" t="s">
        <v>34</v>
      </c>
      <c r="N148" s="20"/>
      <c r="O148" s="20"/>
      <c r="P148" s="20"/>
      <c r="Q148" s="20"/>
    </row>
    <row r="149" spans="11:17" x14ac:dyDescent="0.25">
      <c r="K149" s="33" t="s">
        <v>120</v>
      </c>
      <c r="L149" s="33"/>
      <c r="M149" s="34" t="s">
        <v>119</v>
      </c>
      <c r="N149" s="20"/>
      <c r="O149" s="20"/>
      <c r="P149" s="20"/>
      <c r="Q149" s="20"/>
    </row>
    <row r="150" spans="11:17" x14ac:dyDescent="0.25">
      <c r="K150" s="33"/>
      <c r="L150" s="33"/>
      <c r="M150" s="34" t="s">
        <v>25</v>
      </c>
      <c r="N150" s="20"/>
      <c r="O150" s="20"/>
      <c r="P150" s="20"/>
      <c r="Q150" s="20"/>
    </row>
    <row r="151" spans="11:17" x14ac:dyDescent="0.25">
      <c r="K151" s="33"/>
      <c r="L151" s="33"/>
      <c r="M151" s="34" t="s">
        <v>28</v>
      </c>
      <c r="N151" s="20"/>
      <c r="O151" s="20"/>
      <c r="P151" s="20"/>
      <c r="Q151" s="20"/>
    </row>
    <row r="152" spans="11:17" x14ac:dyDescent="0.25">
      <c r="K152" s="33"/>
      <c r="L152" s="33"/>
      <c r="M152" s="34" t="s">
        <v>29</v>
      </c>
      <c r="N152" s="20"/>
      <c r="O152" s="20"/>
      <c r="P152" s="20"/>
      <c r="Q152" s="20"/>
    </row>
    <row r="153" spans="11:17" x14ac:dyDescent="0.25">
      <c r="K153" s="33"/>
      <c r="L153" s="33"/>
      <c r="M153" s="34" t="s">
        <v>30</v>
      </c>
      <c r="N153" s="20"/>
      <c r="O153" s="20"/>
      <c r="P153" s="20"/>
      <c r="Q153" s="20"/>
    </row>
    <row r="154" spans="11:17" x14ac:dyDescent="0.25">
      <c r="K154" s="33"/>
      <c r="L154" s="33"/>
      <c r="M154" s="34" t="s">
        <v>31</v>
      </c>
      <c r="N154" s="20"/>
      <c r="O154" s="20"/>
      <c r="P154" s="20"/>
      <c r="Q154" s="20"/>
    </row>
    <row r="155" spans="11:17" x14ac:dyDescent="0.25">
      <c r="K155" s="33"/>
      <c r="L155" s="33"/>
      <c r="M155" s="34" t="s">
        <v>32</v>
      </c>
      <c r="N155" s="20"/>
      <c r="O155" s="20"/>
      <c r="P155" s="20"/>
      <c r="Q155" s="20"/>
    </row>
    <row r="156" spans="11:17" x14ac:dyDescent="0.25">
      <c r="K156" s="33"/>
      <c r="L156" s="33"/>
      <c r="M156" s="34" t="s">
        <v>33</v>
      </c>
      <c r="N156" s="20"/>
      <c r="O156" s="20"/>
      <c r="P156" s="20"/>
      <c r="Q156" s="20"/>
    </row>
    <row r="157" spans="11:17" x14ac:dyDescent="0.25">
      <c r="K157" s="33"/>
      <c r="L157" s="33"/>
      <c r="M157" s="34" t="s">
        <v>34</v>
      </c>
      <c r="N157" s="20"/>
      <c r="O157" s="20"/>
      <c r="P157" s="20"/>
      <c r="Q157" s="20"/>
    </row>
    <row r="158" spans="11:17" x14ac:dyDescent="0.25">
      <c r="K158" s="45" t="s">
        <v>121</v>
      </c>
      <c r="L158" s="45"/>
      <c r="M158" s="46" t="s">
        <v>25</v>
      </c>
      <c r="N158" s="20"/>
      <c r="O158" s="20"/>
      <c r="P158" s="20"/>
      <c r="Q158" s="20"/>
    </row>
    <row r="159" spans="11:17" x14ac:dyDescent="0.25">
      <c r="K159" s="45"/>
      <c r="L159" s="45"/>
      <c r="M159" s="46" t="s">
        <v>28</v>
      </c>
      <c r="N159" s="20"/>
      <c r="O159" s="20"/>
      <c r="P159" s="20"/>
      <c r="Q159" s="20"/>
    </row>
    <row r="160" spans="11:17" x14ac:dyDescent="0.25">
      <c r="K160" s="45"/>
      <c r="L160" s="45"/>
      <c r="M160" s="46" t="s">
        <v>29</v>
      </c>
      <c r="N160" s="20"/>
      <c r="O160" s="20"/>
      <c r="P160" s="20"/>
      <c r="Q160" s="20"/>
    </row>
    <row r="161" spans="11:17" x14ac:dyDescent="0.25">
      <c r="K161" s="45"/>
      <c r="L161" s="45"/>
      <c r="M161" s="46" t="s">
        <v>30</v>
      </c>
      <c r="N161" s="20"/>
      <c r="O161" s="20"/>
      <c r="P161" s="20"/>
      <c r="Q161" s="20"/>
    </row>
    <row r="162" spans="11:17" x14ac:dyDescent="0.25">
      <c r="K162" s="45"/>
      <c r="L162" s="45"/>
      <c r="M162" s="46" t="s">
        <v>31</v>
      </c>
      <c r="N162" s="20"/>
      <c r="O162" s="20"/>
      <c r="P162" s="20"/>
      <c r="Q162" s="20"/>
    </row>
    <row r="163" spans="11:17" x14ac:dyDescent="0.25">
      <c r="K163" s="45"/>
      <c r="L163" s="45"/>
      <c r="M163" s="46" t="s">
        <v>32</v>
      </c>
      <c r="N163" s="20"/>
      <c r="O163" s="20"/>
      <c r="P163" s="20"/>
      <c r="Q163" s="20"/>
    </row>
    <row r="164" spans="11:17" x14ac:dyDescent="0.25">
      <c r="K164" s="45"/>
      <c r="L164" s="45"/>
      <c r="M164" s="46" t="s">
        <v>33</v>
      </c>
      <c r="N164" s="20"/>
      <c r="O164" s="20"/>
      <c r="P164" s="20"/>
      <c r="Q164" s="20"/>
    </row>
    <row r="165" spans="11:17" x14ac:dyDescent="0.25">
      <c r="K165" s="45"/>
      <c r="L165" s="45"/>
      <c r="M165" s="46" t="s">
        <v>34</v>
      </c>
      <c r="N165" s="20"/>
      <c r="O165" s="20"/>
      <c r="P165" s="20"/>
      <c r="Q165" s="20"/>
    </row>
    <row r="166" spans="11:17" x14ac:dyDescent="0.25">
      <c r="K166" s="45"/>
      <c r="L166" s="45"/>
      <c r="M166" s="46" t="s">
        <v>35</v>
      </c>
      <c r="N166" s="20"/>
      <c r="O166" s="20"/>
      <c r="P166" s="20"/>
      <c r="Q166" s="20"/>
    </row>
    <row r="167" spans="11:17" x14ac:dyDescent="0.25">
      <c r="K167" s="45" t="s">
        <v>122</v>
      </c>
      <c r="L167" s="45"/>
      <c r="M167" s="46" t="s">
        <v>25</v>
      </c>
      <c r="N167" s="20"/>
      <c r="O167" s="20"/>
      <c r="P167" s="20"/>
      <c r="Q167" s="20"/>
    </row>
    <row r="168" spans="11:17" x14ac:dyDescent="0.25">
      <c r="K168" s="45"/>
      <c r="L168" s="45"/>
      <c r="M168" s="46" t="s">
        <v>28</v>
      </c>
      <c r="N168" s="20"/>
      <c r="O168" s="20"/>
      <c r="P168" s="20"/>
      <c r="Q168" s="20"/>
    </row>
    <row r="169" spans="11:17" x14ac:dyDescent="0.25">
      <c r="K169" s="45"/>
      <c r="L169" s="45"/>
      <c r="M169" s="46" t="s">
        <v>29</v>
      </c>
      <c r="N169" s="20"/>
      <c r="O169" s="20"/>
      <c r="P169" s="20"/>
      <c r="Q169" s="20"/>
    </row>
    <row r="170" spans="11:17" x14ac:dyDescent="0.25">
      <c r="K170" s="45"/>
      <c r="L170" s="45"/>
      <c r="M170" s="46" t="s">
        <v>30</v>
      </c>
      <c r="N170" s="20"/>
      <c r="O170" s="20"/>
      <c r="P170" s="20"/>
      <c r="Q170" s="20"/>
    </row>
    <row r="171" spans="11:17" x14ac:dyDescent="0.25">
      <c r="K171" s="45"/>
      <c r="L171" s="45"/>
      <c r="M171" s="46" t="s">
        <v>31</v>
      </c>
      <c r="N171" s="20"/>
      <c r="O171" s="20"/>
      <c r="P171" s="20"/>
      <c r="Q171" s="20"/>
    </row>
    <row r="172" spans="11:17" x14ac:dyDescent="0.25">
      <c r="K172" s="45"/>
      <c r="L172" s="45"/>
      <c r="M172" s="46" t="s">
        <v>32</v>
      </c>
      <c r="N172" s="20"/>
      <c r="O172" s="20"/>
      <c r="P172" s="20"/>
      <c r="Q172" s="20"/>
    </row>
    <row r="173" spans="11:17" x14ac:dyDescent="0.25">
      <c r="K173" s="45"/>
      <c r="L173" s="45"/>
      <c r="M173" s="46" t="s">
        <v>33</v>
      </c>
      <c r="N173" s="20"/>
      <c r="O173" s="20"/>
      <c r="P173" s="20"/>
      <c r="Q173" s="20"/>
    </row>
    <row r="174" spans="11:17" x14ac:dyDescent="0.25">
      <c r="K174" s="45"/>
      <c r="L174" s="45"/>
      <c r="M174" s="46" t="s">
        <v>34</v>
      </c>
      <c r="N174" s="20"/>
      <c r="O174" s="20"/>
      <c r="P174" s="20"/>
      <c r="Q174" s="20"/>
    </row>
    <row r="175" spans="11:17" x14ac:dyDescent="0.25">
      <c r="K175" s="45"/>
      <c r="L175" s="45"/>
      <c r="M175" s="46" t="s">
        <v>35</v>
      </c>
      <c r="N175" s="20"/>
      <c r="O175" s="20"/>
      <c r="P175" s="20"/>
      <c r="Q175" s="20"/>
    </row>
    <row r="176" spans="11:17" x14ac:dyDescent="0.25">
      <c r="K176" s="45" t="s">
        <v>123</v>
      </c>
      <c r="L176" s="45"/>
      <c r="M176" s="46" t="s">
        <v>25</v>
      </c>
      <c r="N176" s="20"/>
      <c r="O176" s="20"/>
      <c r="P176" s="20"/>
      <c r="Q176" s="20"/>
    </row>
    <row r="177" spans="11:17" x14ac:dyDescent="0.25">
      <c r="K177" s="45"/>
      <c r="L177" s="45"/>
      <c r="M177" s="46" t="s">
        <v>28</v>
      </c>
      <c r="N177" s="20"/>
      <c r="O177" s="20"/>
      <c r="P177" s="20"/>
      <c r="Q177" s="20"/>
    </row>
    <row r="178" spans="11:17" x14ac:dyDescent="0.25">
      <c r="K178" s="45"/>
      <c r="L178" s="45"/>
      <c r="M178" s="46" t="s">
        <v>29</v>
      </c>
      <c r="N178" s="20"/>
      <c r="O178" s="20"/>
      <c r="P178" s="20"/>
      <c r="Q178" s="20"/>
    </row>
    <row r="179" spans="11:17" x14ac:dyDescent="0.25">
      <c r="K179" s="45"/>
      <c r="L179" s="45"/>
      <c r="M179" s="46" t="s">
        <v>30</v>
      </c>
      <c r="N179" s="20"/>
      <c r="O179" s="20"/>
      <c r="P179" s="20"/>
      <c r="Q179" s="20"/>
    </row>
    <row r="180" spans="11:17" x14ac:dyDescent="0.25">
      <c r="K180" s="45"/>
      <c r="L180" s="45"/>
      <c r="M180" s="46" t="s">
        <v>31</v>
      </c>
      <c r="N180" s="20"/>
      <c r="O180" s="20"/>
      <c r="P180" s="20"/>
      <c r="Q180" s="20"/>
    </row>
    <row r="181" spans="11:17" x14ac:dyDescent="0.25">
      <c r="K181" s="45"/>
      <c r="L181" s="45"/>
      <c r="M181" s="46" t="s">
        <v>32</v>
      </c>
      <c r="N181" s="20"/>
      <c r="O181" s="20"/>
      <c r="P181" s="20"/>
      <c r="Q181" s="20"/>
    </row>
    <row r="182" spans="11:17" x14ac:dyDescent="0.25">
      <c r="K182" s="45"/>
      <c r="L182" s="45"/>
      <c r="M182" s="46" t="s">
        <v>33</v>
      </c>
      <c r="N182" s="20"/>
      <c r="O182" s="20"/>
      <c r="P182" s="20"/>
      <c r="Q182" s="20"/>
    </row>
    <row r="183" spans="11:17" x14ac:dyDescent="0.25">
      <c r="K183" s="45"/>
      <c r="L183" s="45"/>
      <c r="M183" s="46" t="s">
        <v>34</v>
      </c>
      <c r="N183" s="20"/>
      <c r="O183" s="20"/>
      <c r="P183" s="20"/>
      <c r="Q183" s="20"/>
    </row>
    <row r="184" spans="11:17" ht="18.75" x14ac:dyDescent="0.25">
      <c r="K184" s="47" t="s">
        <v>124</v>
      </c>
      <c r="L184" s="48"/>
      <c r="M184" s="49"/>
      <c r="N184" s="20"/>
      <c r="O184" s="20"/>
      <c r="P184" s="20"/>
      <c r="Q184" s="20"/>
    </row>
    <row r="185" spans="11:17" x14ac:dyDescent="0.25">
      <c r="K185" s="33" t="s">
        <v>125</v>
      </c>
      <c r="L185" s="33" t="s">
        <v>34</v>
      </c>
      <c r="M185" s="34" t="s">
        <v>116</v>
      </c>
      <c r="N185" s="20"/>
      <c r="O185" s="20"/>
      <c r="P185" s="20"/>
      <c r="Q185" s="20"/>
    </row>
    <row r="186" spans="11:17" x14ac:dyDescent="0.25">
      <c r="K186" s="33"/>
      <c r="L186" s="33"/>
      <c r="M186" s="34" t="s">
        <v>117</v>
      </c>
      <c r="N186" s="20"/>
      <c r="O186" s="20"/>
      <c r="P186" s="20"/>
      <c r="Q186" s="20"/>
    </row>
    <row r="187" spans="11:17" x14ac:dyDescent="0.25">
      <c r="K187" s="33"/>
      <c r="L187" s="33"/>
      <c r="M187" s="34" t="s">
        <v>126</v>
      </c>
      <c r="N187" s="20"/>
      <c r="O187" s="20"/>
      <c r="P187" s="20"/>
      <c r="Q187" s="20"/>
    </row>
    <row r="188" spans="11:17" x14ac:dyDescent="0.25">
      <c r="K188" s="33"/>
      <c r="L188" s="33" t="s">
        <v>35</v>
      </c>
      <c r="M188" s="34" t="s">
        <v>116</v>
      </c>
      <c r="N188" s="20"/>
      <c r="O188" s="20"/>
      <c r="P188" s="20"/>
      <c r="Q188" s="20"/>
    </row>
    <row r="189" spans="11:17" x14ac:dyDescent="0.25">
      <c r="K189" s="33"/>
      <c r="L189" s="33"/>
      <c r="M189" s="34" t="s">
        <v>117</v>
      </c>
      <c r="N189" s="20"/>
      <c r="O189" s="20"/>
      <c r="P189" s="20"/>
      <c r="Q189" s="20"/>
    </row>
    <row r="190" spans="11:17" x14ac:dyDescent="0.25">
      <c r="K190" s="33"/>
      <c r="L190" s="33"/>
      <c r="M190" s="34" t="s">
        <v>126</v>
      </c>
      <c r="N190" s="20"/>
      <c r="O190" s="20"/>
      <c r="P190" s="20"/>
      <c r="Q190" s="20"/>
    </row>
    <row r="191" spans="11:17" x14ac:dyDescent="0.25">
      <c r="K191" s="50" t="s">
        <v>127</v>
      </c>
      <c r="L191" s="50"/>
      <c r="M191" s="51" t="s">
        <v>128</v>
      </c>
      <c r="N191" s="20"/>
      <c r="O191" s="20"/>
      <c r="P191" s="20"/>
      <c r="Q191" s="20"/>
    </row>
    <row r="192" spans="11:17" x14ac:dyDescent="0.25">
      <c r="K192" s="50"/>
      <c r="L192" s="50"/>
      <c r="M192" s="51" t="s">
        <v>129</v>
      </c>
      <c r="N192" s="20"/>
      <c r="O192" s="20"/>
      <c r="P192" s="20"/>
      <c r="Q192" s="20"/>
    </row>
    <row r="193" spans="11:17" x14ac:dyDescent="0.25">
      <c r="K193" s="50"/>
      <c r="L193" s="50"/>
      <c r="M193" s="51" t="s">
        <v>130</v>
      </c>
      <c r="N193" s="20"/>
      <c r="O193" s="20"/>
      <c r="P193" s="20"/>
      <c r="Q193" s="20"/>
    </row>
    <row r="194" spans="11:17" x14ac:dyDescent="0.25">
      <c r="K194" s="50"/>
      <c r="L194" s="50"/>
      <c r="M194" s="51" t="s">
        <v>131</v>
      </c>
      <c r="N194" s="20"/>
      <c r="O194" s="20"/>
      <c r="P194" s="20"/>
      <c r="Q194" s="20"/>
    </row>
    <row r="195" spans="11:17" x14ac:dyDescent="0.25">
      <c r="K195" s="50"/>
      <c r="L195" s="50"/>
      <c r="M195" s="51" t="s">
        <v>132</v>
      </c>
      <c r="N195" s="20"/>
      <c r="O195" s="20"/>
      <c r="P195" s="20"/>
      <c r="Q195" s="20"/>
    </row>
    <row r="196" spans="11:17" x14ac:dyDescent="0.25">
      <c r="K196" s="50"/>
      <c r="L196" s="50"/>
      <c r="M196" s="51" t="s">
        <v>133</v>
      </c>
      <c r="N196" s="20"/>
      <c r="O196" s="20"/>
      <c r="P196" s="20"/>
      <c r="Q196" s="20"/>
    </row>
    <row r="197" spans="11:17" x14ac:dyDescent="0.25">
      <c r="K197" s="52" t="s">
        <v>134</v>
      </c>
      <c r="L197" s="52"/>
      <c r="M197" s="53" t="s">
        <v>128</v>
      </c>
      <c r="N197" s="20"/>
      <c r="O197" s="20"/>
      <c r="P197" s="20"/>
      <c r="Q197" s="20"/>
    </row>
    <row r="198" spans="11:17" x14ac:dyDescent="0.25">
      <c r="K198" s="52"/>
      <c r="L198" s="52"/>
      <c r="M198" s="53" t="s">
        <v>129</v>
      </c>
      <c r="N198" s="20"/>
      <c r="O198" s="20"/>
      <c r="P198" s="20"/>
      <c r="Q198" s="20"/>
    </row>
    <row r="199" spans="11:17" x14ac:dyDescent="0.25">
      <c r="K199" s="52"/>
      <c r="L199" s="52"/>
      <c r="M199" s="53" t="s">
        <v>130</v>
      </c>
      <c r="N199" s="20"/>
      <c r="O199" s="20"/>
      <c r="P199" s="20"/>
      <c r="Q199" s="20"/>
    </row>
    <row r="200" spans="11:17" x14ac:dyDescent="0.25">
      <c r="K200" s="52" t="s">
        <v>135</v>
      </c>
      <c r="L200" s="52"/>
      <c r="M200" s="53" t="s">
        <v>136</v>
      </c>
      <c r="N200" s="20"/>
      <c r="O200" s="20"/>
      <c r="P200" s="20"/>
      <c r="Q200" s="20"/>
    </row>
    <row r="201" spans="11:17" x14ac:dyDescent="0.25">
      <c r="K201" s="52"/>
      <c r="L201" s="52"/>
      <c r="M201" s="53" t="s">
        <v>129</v>
      </c>
      <c r="N201" s="20"/>
      <c r="O201" s="20"/>
      <c r="P201" s="20"/>
      <c r="Q201" s="20"/>
    </row>
    <row r="202" spans="11:17" x14ac:dyDescent="0.25">
      <c r="K202" s="52"/>
      <c r="L202" s="52"/>
      <c r="M202" s="53" t="s">
        <v>130</v>
      </c>
      <c r="N202" s="20"/>
      <c r="O202" s="20"/>
      <c r="P202" s="20"/>
      <c r="Q202" s="20"/>
    </row>
    <row r="203" spans="11:17" x14ac:dyDescent="0.25">
      <c r="K203" s="52"/>
      <c r="L203" s="52"/>
      <c r="M203" s="53" t="s">
        <v>132</v>
      </c>
      <c r="N203" s="20"/>
      <c r="O203" s="20"/>
      <c r="P203" s="20"/>
      <c r="Q203" s="20"/>
    </row>
    <row r="204" spans="11:17" x14ac:dyDescent="0.25">
      <c r="K204" s="52"/>
      <c r="L204" s="52"/>
      <c r="M204" s="53" t="s">
        <v>133</v>
      </c>
      <c r="N204" s="20"/>
      <c r="O204" s="20"/>
      <c r="P204" s="20"/>
      <c r="Q204" s="20"/>
    </row>
    <row r="205" spans="11:17" x14ac:dyDescent="0.25">
      <c r="K205" s="52" t="s">
        <v>137</v>
      </c>
      <c r="L205" s="52"/>
      <c r="M205" s="53" t="s">
        <v>34</v>
      </c>
      <c r="N205" s="20"/>
      <c r="O205" s="20"/>
      <c r="P205" s="20"/>
      <c r="Q205" s="20"/>
    </row>
    <row r="206" spans="11:17" x14ac:dyDescent="0.25">
      <c r="K206" s="52" t="s">
        <v>138</v>
      </c>
      <c r="L206" s="52"/>
      <c r="M206" s="53" t="s">
        <v>139</v>
      </c>
      <c r="N206" s="20"/>
      <c r="O206" s="20"/>
      <c r="P206" s="20"/>
      <c r="Q206" s="20"/>
    </row>
    <row r="207" spans="11:17" x14ac:dyDescent="0.25">
      <c r="K207" s="52"/>
      <c r="L207" s="52"/>
      <c r="M207" s="53" t="s">
        <v>140</v>
      </c>
      <c r="N207" s="20"/>
      <c r="O207" s="20"/>
      <c r="P207" s="20"/>
      <c r="Q207" s="20"/>
    </row>
    <row r="208" spans="11:17" x14ac:dyDescent="0.25">
      <c r="K208" s="52"/>
      <c r="L208" s="52"/>
      <c r="M208" s="53" t="s">
        <v>141</v>
      </c>
      <c r="N208" s="20"/>
      <c r="O208" s="20"/>
      <c r="P208" s="20"/>
      <c r="Q208" s="20"/>
    </row>
    <row r="209" spans="11:17" x14ac:dyDescent="0.25">
      <c r="K209" s="52"/>
      <c r="L209" s="52"/>
      <c r="M209" s="53" t="s">
        <v>34</v>
      </c>
      <c r="N209" s="20"/>
      <c r="O209" s="20"/>
      <c r="P209" s="20"/>
      <c r="Q209" s="20"/>
    </row>
    <row r="210" spans="11:17" x14ac:dyDescent="0.25">
      <c r="K210" s="52"/>
      <c r="L210" s="52"/>
      <c r="M210" s="53" t="s">
        <v>35</v>
      </c>
      <c r="N210" s="20"/>
      <c r="O210" s="20"/>
      <c r="P210" s="20"/>
      <c r="Q210" s="20"/>
    </row>
    <row r="211" spans="11:17" x14ac:dyDescent="0.25">
      <c r="K211" s="52" t="s">
        <v>142</v>
      </c>
      <c r="L211" s="52"/>
      <c r="M211" s="53" t="s">
        <v>143</v>
      </c>
      <c r="N211" s="20"/>
      <c r="O211" s="20"/>
      <c r="P211" s="20"/>
      <c r="Q211" s="20"/>
    </row>
    <row r="212" spans="11:17" x14ac:dyDescent="0.25">
      <c r="K212" s="52"/>
      <c r="L212" s="52"/>
      <c r="M212" s="53" t="s">
        <v>35</v>
      </c>
      <c r="N212" s="20"/>
      <c r="O212" s="20"/>
      <c r="P212" s="20"/>
      <c r="Q212" s="20"/>
    </row>
    <row r="213" spans="11:17" x14ac:dyDescent="0.25">
      <c r="K213" s="33" t="s">
        <v>144</v>
      </c>
      <c r="L213" s="33"/>
      <c r="M213" s="53" t="s">
        <v>143</v>
      </c>
      <c r="N213" s="20"/>
      <c r="O213" s="20"/>
      <c r="P213" s="20"/>
      <c r="Q213" s="20"/>
    </row>
    <row r="214" spans="11:17" x14ac:dyDescent="0.25">
      <c r="K214" s="33"/>
      <c r="L214" s="33"/>
      <c r="M214" s="53" t="s">
        <v>35</v>
      </c>
      <c r="N214" s="20"/>
      <c r="O214" s="20"/>
      <c r="P214" s="20"/>
      <c r="Q214" s="20"/>
    </row>
    <row r="215" spans="11:17" ht="30" x14ac:dyDescent="0.25">
      <c r="K215" s="33" t="s">
        <v>145</v>
      </c>
      <c r="L215" s="33"/>
      <c r="M215" s="54" t="s">
        <v>146</v>
      </c>
      <c r="N215" s="20"/>
      <c r="O215" s="20"/>
      <c r="P215" s="20"/>
      <c r="Q215" s="20"/>
    </row>
    <row r="216" spans="11:17" x14ac:dyDescent="0.25">
      <c r="K216" s="33" t="s">
        <v>147</v>
      </c>
      <c r="L216" s="33"/>
      <c r="M216" s="51" t="s">
        <v>148</v>
      </c>
      <c r="N216" s="20"/>
      <c r="O216" s="20"/>
      <c r="P216" s="20"/>
      <c r="Q216" s="20"/>
    </row>
  </sheetData>
  <mergeCells count="48">
    <mergeCell ref="K213:L214"/>
    <mergeCell ref="K215:L215"/>
    <mergeCell ref="K216:L216"/>
    <mergeCell ref="K191:L196"/>
    <mergeCell ref="K197:L199"/>
    <mergeCell ref="K200:L204"/>
    <mergeCell ref="K205:L205"/>
    <mergeCell ref="K206:L210"/>
    <mergeCell ref="K211:L212"/>
    <mergeCell ref="K149:L157"/>
    <mergeCell ref="K158:L166"/>
    <mergeCell ref="K167:L175"/>
    <mergeCell ref="K176:L183"/>
    <mergeCell ref="K184:L184"/>
    <mergeCell ref="K185:K190"/>
    <mergeCell ref="L185:L187"/>
    <mergeCell ref="L188:L190"/>
    <mergeCell ref="L130:L131"/>
    <mergeCell ref="L132:L133"/>
    <mergeCell ref="L134:L135"/>
    <mergeCell ref="L136:L137"/>
    <mergeCell ref="L138:L139"/>
    <mergeCell ref="K140:L148"/>
    <mergeCell ref="K72:L80"/>
    <mergeCell ref="B76:G76"/>
    <mergeCell ref="K81:L114"/>
    <mergeCell ref="B86:G86"/>
    <mergeCell ref="K115:L121"/>
    <mergeCell ref="K122:K139"/>
    <mergeCell ref="L122:L123"/>
    <mergeCell ref="L124:L125"/>
    <mergeCell ref="L126:L127"/>
    <mergeCell ref="L128:L129"/>
    <mergeCell ref="F18:G19"/>
    <mergeCell ref="K20:L20"/>
    <mergeCell ref="K21:L21"/>
    <mergeCell ref="K22:L30"/>
    <mergeCell ref="B23:G23"/>
    <mergeCell ref="K31:L71"/>
    <mergeCell ref="B37:G37"/>
    <mergeCell ref="B50:G50"/>
    <mergeCell ref="B63:G63"/>
    <mergeCell ref="B3:C3"/>
    <mergeCell ref="B4:C4"/>
    <mergeCell ref="D4:F4"/>
    <mergeCell ref="B5:C5"/>
    <mergeCell ref="B6:G6"/>
    <mergeCell ref="F16:G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sarsidhi PIPELAYING</vt:lpstr>
      <vt:lpstr>sirsidhi</vt:lpstr>
      <vt:lpstr>Sheet1</vt:lpstr>
      <vt:lpstr>'sarsidhi PIPELAYING'!Print_Area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2024-09-18T09:44:32Z</dcterms:modified>
</cp:coreProperties>
</file>