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anwesh\sep bill contractors\"/>
    </mc:Choice>
  </mc:AlternateContent>
  <bookViews>
    <workbookView xWindow="0" yWindow="0" windowWidth="24000" windowHeight="8835" activeTab="3"/>
  </bookViews>
  <sheets>
    <sheet name="Sheet1" sheetId="1" r:id="rId1"/>
    <sheet name="MALAAK" sheetId="7" r:id="rId2"/>
    <sheet name="Reconsilation Statement AB " sheetId="6" r:id="rId3"/>
    <sheet name="VALVES" sheetId="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 localSheetId="2">#REF!</definedName>
    <definedName name="\0">#REF!</definedName>
    <definedName name="\1" localSheetId="2">#REF!</definedName>
    <definedName name="\1">#REF!</definedName>
    <definedName name="\a" localSheetId="2">'[1]SUMMARY(E)'!#REF!</definedName>
    <definedName name="\a">'[1]SUMMARY(E)'!#REF!</definedName>
    <definedName name="\b">#N/A</definedName>
    <definedName name="\C" localSheetId="2">#REF!</definedName>
    <definedName name="\C">#REF!</definedName>
    <definedName name="\d">#N/A</definedName>
    <definedName name="\E" localSheetId="2">#REF!</definedName>
    <definedName name="\E">#REF!</definedName>
    <definedName name="\f">#N/A</definedName>
    <definedName name="\g" localSheetId="2">#REF!</definedName>
    <definedName name="\g">#REF!</definedName>
    <definedName name="\h">#N/A</definedName>
    <definedName name="\i">#N/A</definedName>
    <definedName name="\j">#N/A</definedName>
    <definedName name="\m">#N/A</definedName>
    <definedName name="\O" localSheetId="2">[2]mech!#REF!</definedName>
    <definedName name="\O">[2]mech!#REF!</definedName>
    <definedName name="\p" localSheetId="2">#REF!</definedName>
    <definedName name="\p">#REF!</definedName>
    <definedName name="\q">#N/A</definedName>
    <definedName name="\R" localSheetId="2">[2]mech!#REF!</definedName>
    <definedName name="\R">[2]mech!#REF!</definedName>
    <definedName name="\s">#N/A</definedName>
    <definedName name="\t" localSheetId="2">#REF!</definedName>
    <definedName name="\t">#REF!</definedName>
    <definedName name="\V" localSheetId="2">[2]mech!#REF!</definedName>
    <definedName name="\V">[2]mech!#REF!</definedName>
    <definedName name="\w" localSheetId="2">#REF!</definedName>
    <definedName name="\w">#REF!</definedName>
    <definedName name="\z">#N/A</definedName>
    <definedName name="___________________________A65537" localSheetId="2">#REF!</definedName>
    <definedName name="___________________________A65537">#REF!</definedName>
    <definedName name="___________________________ABM10" localSheetId="2">#REF!</definedName>
    <definedName name="___________________________ABM10">#REF!</definedName>
    <definedName name="___________________________ABM40" localSheetId="2">#REF!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 localSheetId="2">#REF!</definedName>
    <definedName name="__________________________AWM10">#REF!</definedName>
    <definedName name="__________________________AWM40" localSheetId="2">#REF!</definedName>
    <definedName name="__________________________AWM40">#REF!</definedName>
    <definedName name="__________________________AWM6" localSheetId="2">#REF!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#REF!</definedName>
    <definedName name="__________________________CDG250" localSheetId="2">#REF!</definedName>
    <definedName name="__________________________CDG250">#REF!</definedName>
    <definedName name="__________________________CDG50" localSheetId="2">#REF!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2">#REF!</definedName>
    <definedName name="__________________________MIX10">#REF!</definedName>
    <definedName name="__________________________MIX15" localSheetId="2">#REF!</definedName>
    <definedName name="__________________________MIX15">#REF!</definedName>
    <definedName name="__________________________MIX15150" localSheetId="2">'[4]Mix Design'!#REF!</definedName>
    <definedName name="__________________________MIX15150">'[4]Mix Design'!#REF!</definedName>
    <definedName name="__________________________MIX1540">'[4]Mix Design'!$P$11</definedName>
    <definedName name="__________________________MIX1580" localSheetId="2">'[4]Mix Design'!#REF!</definedName>
    <definedName name="__________________________MIX1580">'[4]Mix Design'!#REF!</definedName>
    <definedName name="__________________________MIX2">'[5]Mix Design'!$P$12</definedName>
    <definedName name="__________________________MIX20" localSheetId="2">#REF!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2">#REF!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2">#REF!</definedName>
    <definedName name="__________________________MIX30">#REF!</definedName>
    <definedName name="__________________________MIX35" localSheetId="2">#REF!</definedName>
    <definedName name="__________________________MIX35">#REF!</definedName>
    <definedName name="__________________________MIX40" localSheetId="2">#REF!</definedName>
    <definedName name="__________________________MIX40">#REF!</definedName>
    <definedName name="__________________________MIX45" localSheetId="2">'[4]Mix Design'!#REF!</definedName>
    <definedName name="__________________________MIX45">'[4]Mix Design'!#REF!</definedName>
    <definedName name="__________________________MUR5" localSheetId="2">#REF!</definedName>
    <definedName name="__________________________MUR5">#REF!</definedName>
    <definedName name="__________________________MUR8" localSheetId="2">#REF!</definedName>
    <definedName name="__________________________MUR8">#REF!</definedName>
    <definedName name="__________________________OPC43" localSheetId="2">#REF!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2">#REF!</definedName>
    <definedName name="__________________________TIP1">#REF!</definedName>
    <definedName name="__________________________TIP2" localSheetId="2">#REF!</definedName>
    <definedName name="__________________________TIP2">#REF!</definedName>
    <definedName name="__________________________TIP3" localSheetId="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#REF!</definedName>
    <definedName name="_________________________CDG250" localSheetId="2">#REF!</definedName>
    <definedName name="_________________________CDG250">#REF!</definedName>
    <definedName name="_________________________CDG50" localSheetId="2">#REF!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 localSheetId="2">#REF!</definedName>
    <definedName name="_________________________MIX10">#REF!</definedName>
    <definedName name="_________________________MIX15" localSheetId="2">#REF!</definedName>
    <definedName name="_________________________MIX15">#REF!</definedName>
    <definedName name="_________________________MIX15150" localSheetId="2">'[4]Mix Design'!#REF!</definedName>
    <definedName name="_________________________MIX15150">'[4]Mix Design'!#REF!</definedName>
    <definedName name="_________________________MIX1540">'[4]Mix Design'!$P$11</definedName>
    <definedName name="_________________________MIX1580" localSheetId="2">'[4]Mix Design'!#REF!</definedName>
    <definedName name="_________________________MIX1580">'[4]Mix Design'!#REF!</definedName>
    <definedName name="_________________________MIX2">'[5]Mix Design'!$P$12</definedName>
    <definedName name="_________________________MIX20" localSheetId="2">#REF!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2">#REF!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2">#REF!</definedName>
    <definedName name="_________________________MIX30">#REF!</definedName>
    <definedName name="_________________________MIX35" localSheetId="2">#REF!</definedName>
    <definedName name="_________________________MIX35">#REF!</definedName>
    <definedName name="_________________________MIX40" localSheetId="2">#REF!</definedName>
    <definedName name="_________________________MIX40">#REF!</definedName>
    <definedName name="_________________________MIX45" localSheetId="2">'[4]Mix Design'!#REF!</definedName>
    <definedName name="_________________________MIX45">'[4]Mix Design'!#REF!</definedName>
    <definedName name="_________________________MUR5" localSheetId="2">#REF!</definedName>
    <definedName name="_________________________MUR5">#REF!</definedName>
    <definedName name="_________________________MUR8" localSheetId="2">#REF!</definedName>
    <definedName name="_________________________MUR8">#REF!</definedName>
    <definedName name="_________________________OPC43" localSheetId="2">#REF!</definedName>
    <definedName name="_________________________OPC43">#REF!</definedName>
    <definedName name="_________________________SLV10025" localSheetId="2">'[7]ANAL-PIPE LINE'!#REF!</definedName>
    <definedName name="_________________________SLV10025">'[7]ANAL-PIPE LINE'!#REF!</definedName>
    <definedName name="_________________________TIP1" localSheetId="2">#REF!</definedName>
    <definedName name="_________________________TIP1">#REF!</definedName>
    <definedName name="_________________________TIP2" localSheetId="2">#REF!</definedName>
    <definedName name="_________________________TIP2">#REF!</definedName>
    <definedName name="_________________________TIP3" localSheetId="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#REF!</definedName>
    <definedName name="________________________CDG250" localSheetId="2">#REF!</definedName>
    <definedName name="________________________CDG250">#REF!</definedName>
    <definedName name="________________________CDG50" localSheetId="2">#REF!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 localSheetId="2">#REF!</definedName>
    <definedName name="________________________MIX10">#REF!</definedName>
    <definedName name="________________________MIX15" localSheetId="2">#REF!</definedName>
    <definedName name="________________________MIX15">#REF!</definedName>
    <definedName name="________________________MIX15150" localSheetId="2">'[4]Mix Design'!#REF!</definedName>
    <definedName name="________________________MIX15150">'[4]Mix Design'!#REF!</definedName>
    <definedName name="________________________MIX1540">'[4]Mix Design'!$P$11</definedName>
    <definedName name="________________________MIX1580" localSheetId="2">'[4]Mix Design'!#REF!</definedName>
    <definedName name="________________________MIX1580">'[4]Mix Design'!#REF!</definedName>
    <definedName name="________________________MIX2">'[5]Mix Design'!$P$12</definedName>
    <definedName name="________________________MIX20" localSheetId="2">#REF!</definedName>
    <definedName name="________________________MIX20">#REF!</definedName>
    <definedName name="________________________MIX2020">'[4]Mix Design'!$P$12</definedName>
    <definedName name="________________________MIX2040">'[4]Mix Design'!$P$13</definedName>
    <definedName name="________________________MIX25" localSheetId="2">#REF!</definedName>
    <definedName name="________________________MIX25">#REF!</definedName>
    <definedName name="________________________MIX2540">'[4]Mix Design'!$P$15</definedName>
    <definedName name="________________________Mix255">'[6]Mix Design'!$P$13</definedName>
    <definedName name="________________________MIX30" localSheetId="2">#REF!</definedName>
    <definedName name="________________________MIX30">#REF!</definedName>
    <definedName name="________________________MIX35" localSheetId="2">#REF!</definedName>
    <definedName name="________________________MIX35">#REF!</definedName>
    <definedName name="________________________MIX40" localSheetId="2">#REF!</definedName>
    <definedName name="________________________MIX40">#REF!</definedName>
    <definedName name="________________________MIX45" localSheetId="2">'[4]Mix Design'!#REF!</definedName>
    <definedName name="________________________MIX45">'[4]Mix Design'!#REF!</definedName>
    <definedName name="________________________MUR5" localSheetId="2">#REF!</definedName>
    <definedName name="________________________MUR5">#REF!</definedName>
    <definedName name="________________________MUR8" localSheetId="2">#REF!</definedName>
    <definedName name="________________________MUR8">#REF!</definedName>
    <definedName name="________________________OPC43" localSheetId="2">#REF!</definedName>
    <definedName name="________________________OPC43">#REF!</definedName>
    <definedName name="________________________SLV10025" localSheetId="2">'[8]ANAL-PIPE LINE'!#REF!</definedName>
    <definedName name="________________________SLV10025">'[8]ANAL-PIPE LINE'!#REF!</definedName>
    <definedName name="________________________TIP1" localSheetId="2">#REF!</definedName>
    <definedName name="________________________TIP1">#REF!</definedName>
    <definedName name="________________________TIP2" localSheetId="2">#REF!</definedName>
    <definedName name="________________________TIP2">#REF!</definedName>
    <definedName name="________________________TIP3" localSheetId="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#REF!</definedName>
    <definedName name="_______________________CDG250" localSheetId="2">#REF!</definedName>
    <definedName name="_______________________CDG250">#REF!</definedName>
    <definedName name="_______________________CDG50" localSheetId="2">#REF!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 localSheetId="2">#REF!</definedName>
    <definedName name="_______________________MIX10">#REF!</definedName>
    <definedName name="_______________________MIX15" localSheetId="2">#REF!</definedName>
    <definedName name="_______________________MIX15">#REF!</definedName>
    <definedName name="_______________________MIX15150" localSheetId="2">'[4]Mix Design'!#REF!</definedName>
    <definedName name="_______________________MIX15150">'[4]Mix Design'!#REF!</definedName>
    <definedName name="_______________________MIX1540">'[4]Mix Design'!$P$11</definedName>
    <definedName name="_______________________MIX1580" localSheetId="2">'[4]Mix Design'!#REF!</definedName>
    <definedName name="_______________________MIX1580">'[4]Mix Design'!#REF!</definedName>
    <definedName name="_______________________MIX2">'[5]Mix Design'!$P$12</definedName>
    <definedName name="_______________________MIX20" localSheetId="2">#REF!</definedName>
    <definedName name="_______________________MIX20">#REF!</definedName>
    <definedName name="_______________________MIX2020">'[4]Mix Design'!$P$12</definedName>
    <definedName name="_______________________MIX2040">'[4]Mix Design'!$P$13</definedName>
    <definedName name="_______________________MIX25" localSheetId="2">#REF!</definedName>
    <definedName name="_______________________MIX25">#REF!</definedName>
    <definedName name="_______________________MIX2540">'[4]Mix Design'!$P$15</definedName>
    <definedName name="_______________________Mix255">'[6]Mix Design'!$P$13</definedName>
    <definedName name="_______________________MIX30" localSheetId="2">#REF!</definedName>
    <definedName name="_______________________MIX30">#REF!</definedName>
    <definedName name="_______________________MIX35" localSheetId="2">#REF!</definedName>
    <definedName name="_______________________MIX35">#REF!</definedName>
    <definedName name="_______________________MIX40" localSheetId="2">#REF!</definedName>
    <definedName name="_______________________MIX40">#REF!</definedName>
    <definedName name="_______________________MIX45" localSheetId="2">'[4]Mix Design'!#REF!</definedName>
    <definedName name="_______________________MIX45">'[4]Mix Design'!#REF!</definedName>
    <definedName name="_______________________MUR5" localSheetId="2">#REF!</definedName>
    <definedName name="_______________________MUR5">#REF!</definedName>
    <definedName name="_______________________MUR8" localSheetId="2">#REF!</definedName>
    <definedName name="_______________________MUR8">#REF!</definedName>
    <definedName name="_______________________OPC43" localSheetId="2">#REF!</definedName>
    <definedName name="_______________________OPC43">#REF!</definedName>
    <definedName name="_______________________SLV10025" localSheetId="2">'[8]ANAL-PIPE LINE'!#REF!</definedName>
    <definedName name="_______________________SLV10025">'[8]ANAL-PIPE LINE'!#REF!</definedName>
    <definedName name="_______________________TIP1" localSheetId="2">#REF!</definedName>
    <definedName name="_______________________TIP1">#REF!</definedName>
    <definedName name="_______________________TIP2" localSheetId="2">#REF!</definedName>
    <definedName name="_______________________TIP2">#REF!</definedName>
    <definedName name="_______________________TIP3" localSheetId="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#REF!</definedName>
    <definedName name="______________________CDG250" localSheetId="2">#REF!</definedName>
    <definedName name="______________________CDG250">#REF!</definedName>
    <definedName name="______________________CDG50" localSheetId="2">#REF!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2" hidden="1">{"'Sheet1'!$A$4386:$N$4591"}</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 localSheetId="2">#REF!</definedName>
    <definedName name="______________________ExV200">#REF!</definedName>
    <definedName name="______________________GEN100" localSheetId="2">#REF!</definedName>
    <definedName name="______________________GEN100">#REF!</definedName>
    <definedName name="______________________GEN250" localSheetId="2">#REF!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 localSheetId="2">#REF!</definedName>
    <definedName name="______________________lb2">#REF!</definedName>
    <definedName name="______________________mac2">200</definedName>
    <definedName name="______________________MIX10" localSheetId="2">#REF!</definedName>
    <definedName name="______________________MIX10">#REF!</definedName>
    <definedName name="______________________MIX15" localSheetId="2">#REF!</definedName>
    <definedName name="______________________MIX15">#REF!</definedName>
    <definedName name="______________________MIX15150" localSheetId="2">'[4]Mix Design'!#REF!</definedName>
    <definedName name="______________________MIX15150">'[4]Mix Design'!#REF!</definedName>
    <definedName name="______________________MIX1540">'[4]Mix Design'!$P$11</definedName>
    <definedName name="______________________MIX1580" localSheetId="2">'[4]Mix Design'!#REF!</definedName>
    <definedName name="______________________MIX1580">'[4]Mix Design'!#REF!</definedName>
    <definedName name="______________________MIX2">'[5]Mix Design'!$P$12</definedName>
    <definedName name="______________________MIX20" localSheetId="2">#REF!</definedName>
    <definedName name="______________________MIX20">#REF!</definedName>
    <definedName name="______________________MIX2020">'[4]Mix Design'!$P$12</definedName>
    <definedName name="______________________MIX2040">'[4]Mix Design'!$P$13</definedName>
    <definedName name="______________________MIX25" localSheetId="2">#REF!</definedName>
    <definedName name="______________________MIX25">#REF!</definedName>
    <definedName name="______________________MIX2540">'[4]Mix Design'!$P$15</definedName>
    <definedName name="______________________Mix255">'[6]Mix Design'!$P$13</definedName>
    <definedName name="______________________MIX30" localSheetId="2">#REF!</definedName>
    <definedName name="______________________MIX30">#REF!</definedName>
    <definedName name="______________________MIX35" localSheetId="2">#REF!</definedName>
    <definedName name="______________________MIX35">#REF!</definedName>
    <definedName name="______________________MIX40" localSheetId="2">#REF!</definedName>
    <definedName name="______________________MIX40">#REF!</definedName>
    <definedName name="______________________MIX45" localSheetId="2">'[4]Mix Design'!#REF!</definedName>
    <definedName name="______________________MIX45">'[4]Mix Design'!#REF!</definedName>
    <definedName name="______________________mm2" localSheetId="2">#REF!</definedName>
    <definedName name="______________________mm2">#REF!</definedName>
    <definedName name="______________________mm3" localSheetId="2">#REF!</definedName>
    <definedName name="______________________mm3">#REF!</definedName>
    <definedName name="______________________MUR5" localSheetId="2">#REF!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 localSheetId="2">#REF!</definedName>
    <definedName name="______________________tab2">#REF!</definedName>
    <definedName name="______________________TIP1" localSheetId="2">#REF!</definedName>
    <definedName name="______________________TIP1">#REF!</definedName>
    <definedName name="______________________TIP2" localSheetId="2">#REF!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#REF!</definedName>
    <definedName name="_____________________CDG250" localSheetId="2">#REF!</definedName>
    <definedName name="_____________________CDG250">#REF!</definedName>
    <definedName name="_____________________CDG50" localSheetId="2">#REF!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2" hidden="1">{"'Sheet1'!$A$4386:$N$4591"}</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 localSheetId="2">#REF!</definedName>
    <definedName name="_____________________ExV200">#REF!</definedName>
    <definedName name="_____________________GEN100" localSheetId="2">#REF!</definedName>
    <definedName name="_____________________GEN100">#REF!</definedName>
    <definedName name="_____________________GEN250" localSheetId="2">#REF!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 localSheetId="2">#REF!</definedName>
    <definedName name="_____________________lb1">#REF!</definedName>
    <definedName name="_____________________lb2" localSheetId="2">#REF!</definedName>
    <definedName name="_____________________lb2">#REF!</definedName>
    <definedName name="_____________________mac2">200</definedName>
    <definedName name="_____________________MIX10" localSheetId="2">#REF!</definedName>
    <definedName name="_____________________MIX10">#REF!</definedName>
    <definedName name="_____________________MIX15" localSheetId="2">#REF!</definedName>
    <definedName name="_____________________MIX15">#REF!</definedName>
    <definedName name="_____________________MIX15150" localSheetId="2">'[4]Mix Design'!#REF!</definedName>
    <definedName name="_____________________MIX15150">'[4]Mix Design'!#REF!</definedName>
    <definedName name="_____________________MIX1540">'[4]Mix Design'!$P$11</definedName>
    <definedName name="_____________________MIX1580" localSheetId="2">'[4]Mix Design'!#REF!</definedName>
    <definedName name="_____________________MIX1580">'[4]Mix Design'!#REF!</definedName>
    <definedName name="_____________________MIX2">'[5]Mix Design'!$P$12</definedName>
    <definedName name="_____________________MIX20" localSheetId="2">#REF!</definedName>
    <definedName name="_____________________MIX20">#REF!</definedName>
    <definedName name="_____________________MIX2020">'[4]Mix Design'!$P$12</definedName>
    <definedName name="_____________________MIX2040">'[4]Mix Design'!$P$13</definedName>
    <definedName name="_____________________MIX25" localSheetId="2">#REF!</definedName>
    <definedName name="_____________________MIX25">#REF!</definedName>
    <definedName name="_____________________MIX2540">'[4]Mix Design'!$P$15</definedName>
    <definedName name="_____________________Mix255">'[6]Mix Design'!$P$13</definedName>
    <definedName name="_____________________MIX30" localSheetId="2">#REF!</definedName>
    <definedName name="_____________________MIX30">#REF!</definedName>
    <definedName name="_____________________MIX35" localSheetId="2">#REF!</definedName>
    <definedName name="_____________________MIX35">#REF!</definedName>
    <definedName name="_____________________MIX40" localSheetId="2">#REF!</definedName>
    <definedName name="_____________________MIX40">#REF!</definedName>
    <definedName name="_____________________MIX45" localSheetId="2">'[4]Mix Design'!#REF!</definedName>
    <definedName name="_____________________MIX45">'[4]Mix Design'!#REF!</definedName>
    <definedName name="_____________________mm1" localSheetId="2">#REF!</definedName>
    <definedName name="_____________________mm1">#REF!</definedName>
    <definedName name="_____________________mm2" localSheetId="2">#REF!</definedName>
    <definedName name="_____________________mm2">#REF!</definedName>
    <definedName name="_____________________mm3" localSheetId="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'[8]ANAL-PIPE LINE'!#REF!</definedName>
    <definedName name="_____________________SLV10025">'[8]ANAL-PIPE LINE'!#REF!</definedName>
    <definedName name="_____________________tab1" localSheetId="2">#REF!</definedName>
    <definedName name="_____________________tab1">#REF!</definedName>
    <definedName name="_____________________tab2" localSheetId="2">#REF!</definedName>
    <definedName name="_____________________tab2">#REF!</definedName>
    <definedName name="_____________________TIP1" localSheetId="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#REF!</definedName>
    <definedName name="____________________CDG250" localSheetId="2">#REF!</definedName>
    <definedName name="____________________CDG250">#REF!</definedName>
    <definedName name="____________________CDG50" localSheetId="2">#REF!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2" hidden="1">{"'Sheet1'!$A$4386:$N$4591"}</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 localSheetId="2">#REF!</definedName>
    <definedName name="____________________ExV200">#REF!</definedName>
    <definedName name="____________________GEN100" localSheetId="2">#REF!</definedName>
    <definedName name="____________________GEN100">#REF!</definedName>
    <definedName name="____________________GEN250" localSheetId="2">#REF!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 localSheetId="2">#REF!</definedName>
    <definedName name="____________________lb1">#REF!</definedName>
    <definedName name="____________________lb2" localSheetId="2">#REF!</definedName>
    <definedName name="____________________lb2">#REF!</definedName>
    <definedName name="____________________mac2">200</definedName>
    <definedName name="____________________MIX10" localSheetId="2">#REF!</definedName>
    <definedName name="____________________MIX10">#REF!</definedName>
    <definedName name="____________________MIX15" localSheetId="2">#REF!</definedName>
    <definedName name="____________________MIX15">#REF!</definedName>
    <definedName name="____________________MIX15150" localSheetId="2">'[4]Mix Design'!#REF!</definedName>
    <definedName name="____________________MIX15150">'[4]Mix Design'!#REF!</definedName>
    <definedName name="____________________MIX1540">'[4]Mix Design'!$P$11</definedName>
    <definedName name="____________________MIX1580" localSheetId="2">'[4]Mix Design'!#REF!</definedName>
    <definedName name="____________________MIX1580">'[4]Mix Design'!#REF!</definedName>
    <definedName name="____________________MIX2">'[5]Mix Design'!$P$12</definedName>
    <definedName name="____________________MIX20" localSheetId="2">#REF!</definedName>
    <definedName name="____________________MIX20">#REF!</definedName>
    <definedName name="____________________MIX2020">'[4]Mix Design'!$P$12</definedName>
    <definedName name="____________________MIX2040">'[4]Mix Design'!$P$13</definedName>
    <definedName name="____________________MIX25" localSheetId="2">#REF!</definedName>
    <definedName name="____________________MIX25">#REF!</definedName>
    <definedName name="____________________MIX2540">'[4]Mix Design'!$P$15</definedName>
    <definedName name="____________________Mix255">'[6]Mix Design'!$P$13</definedName>
    <definedName name="____________________MIX30" localSheetId="2">#REF!</definedName>
    <definedName name="____________________MIX30">#REF!</definedName>
    <definedName name="____________________MIX35" localSheetId="2">#REF!</definedName>
    <definedName name="____________________MIX35">#REF!</definedName>
    <definedName name="____________________MIX40" localSheetId="2">#REF!</definedName>
    <definedName name="____________________MIX40">#REF!</definedName>
    <definedName name="____________________MIX45" localSheetId="2">'[4]Mix Design'!#REF!</definedName>
    <definedName name="____________________MIX45">'[4]Mix Design'!#REF!</definedName>
    <definedName name="____________________mm1" localSheetId="2">#REF!</definedName>
    <definedName name="____________________mm1">#REF!</definedName>
    <definedName name="____________________mm2" localSheetId="2">#REF!</definedName>
    <definedName name="____________________mm2">#REF!</definedName>
    <definedName name="____________________mm3" localSheetId="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'[8]ANAL-PIPE LINE'!#REF!</definedName>
    <definedName name="____________________SLV10025">'[8]ANAL-PIPE LINE'!#REF!</definedName>
    <definedName name="____________________tab1" localSheetId="2">#REF!</definedName>
    <definedName name="____________________tab1">#REF!</definedName>
    <definedName name="____________________tab2" localSheetId="2">#REF!</definedName>
    <definedName name="____________________tab2">#REF!</definedName>
    <definedName name="____________________TIP1" localSheetId="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 localSheetId="2">#REF!</definedName>
    <definedName name="___________________AWM10">#REF!</definedName>
    <definedName name="___________________AWM40" localSheetId="2">#REF!</definedName>
    <definedName name="___________________AWM40">#REF!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[14]PROCTOR!#REF!</definedName>
    <definedName name="___________________CAN458">[14]PROCTOR!#REF!</definedName>
    <definedName name="___________________CAN486" localSheetId="2">[14]PROCTOR!#REF!</definedName>
    <definedName name="___________________CAN486">[14]PROCTOR!#REF!</definedName>
    <definedName name="___________________CAN487" localSheetId="2">[14]PROCTOR!#REF!</definedName>
    <definedName name="___________________CAN487">[14]PROCTOR!#REF!</definedName>
    <definedName name="___________________CAN488" localSheetId="2">[14]PROCTOR!#REF!</definedName>
    <definedName name="___________________CAN488">[14]PROCTOR!#REF!</definedName>
    <definedName name="___________________CAN489" localSheetId="2">[14]PROCTOR!#REF!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 localSheetId="2">#REF!</definedName>
    <definedName name="___________________CDG100">#REF!</definedName>
    <definedName name="___________________CDG250" localSheetId="2">#REF!</definedName>
    <definedName name="___________________CDG250">#REF!</definedName>
    <definedName name="___________________CDG50" localSheetId="2">#REF!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2" hidden="1">{"'Sheet1'!$A$4386:$N$4591"}</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 localSheetId="2">#REF!</definedName>
    <definedName name="___________________ExV200">#REF!</definedName>
    <definedName name="___________________GEN100" localSheetId="2">#REF!</definedName>
    <definedName name="___________________GEN100">#REF!</definedName>
    <definedName name="___________________GEN250" localSheetId="2">#REF!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 localSheetId="2">#REF!</definedName>
    <definedName name="___________________lb1">#REF!</definedName>
    <definedName name="___________________lb2" localSheetId="2">#REF!</definedName>
    <definedName name="___________________lb2">#REF!</definedName>
    <definedName name="___________________mac2">200</definedName>
    <definedName name="___________________MIX10" localSheetId="2">#REF!</definedName>
    <definedName name="___________________MIX10">#REF!</definedName>
    <definedName name="___________________MIX15" localSheetId="2">#REF!</definedName>
    <definedName name="___________________MIX15">#REF!</definedName>
    <definedName name="___________________MIX15150" localSheetId="2">'[4]Mix Design'!#REF!</definedName>
    <definedName name="___________________MIX15150">'[4]Mix Design'!#REF!</definedName>
    <definedName name="___________________MIX1540">'[4]Mix Design'!$P$11</definedName>
    <definedName name="___________________MIX1580" localSheetId="2">'[4]Mix Design'!#REF!</definedName>
    <definedName name="___________________MIX1580">'[4]Mix Design'!#REF!</definedName>
    <definedName name="___________________MIX2">'[5]Mix Design'!$P$12</definedName>
    <definedName name="___________________MIX20" localSheetId="2">#REF!</definedName>
    <definedName name="___________________MIX20">#REF!</definedName>
    <definedName name="___________________MIX2020">'[4]Mix Design'!$P$12</definedName>
    <definedName name="___________________MIX2040">'[4]Mix Design'!$P$13</definedName>
    <definedName name="___________________MIX25" localSheetId="2">#REF!</definedName>
    <definedName name="___________________MIX25">#REF!</definedName>
    <definedName name="___________________MIX2540">'[4]Mix Design'!$P$15</definedName>
    <definedName name="___________________Mix255">'[6]Mix Design'!$P$13</definedName>
    <definedName name="___________________MIX30" localSheetId="2">#REF!</definedName>
    <definedName name="___________________MIX30">#REF!</definedName>
    <definedName name="___________________MIX35" localSheetId="2">#REF!</definedName>
    <definedName name="___________________MIX35">#REF!</definedName>
    <definedName name="___________________MIX40" localSheetId="2">#REF!</definedName>
    <definedName name="___________________MIX40">#REF!</definedName>
    <definedName name="___________________MIX45" localSheetId="2">'[4]Mix Design'!#REF!</definedName>
    <definedName name="___________________MIX45">'[4]Mix Design'!#REF!</definedName>
    <definedName name="___________________mm1" localSheetId="2">#REF!</definedName>
    <definedName name="___________________mm1">#REF!</definedName>
    <definedName name="___________________mm2" localSheetId="2">#REF!</definedName>
    <definedName name="___________________mm2">#REF!</definedName>
    <definedName name="___________________mm3" localSheetId="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'[8]ANAL-PIPE LINE'!#REF!</definedName>
    <definedName name="___________________SLV10025">'[8]ANAL-PIPE LINE'!#REF!</definedName>
    <definedName name="___________________tab1" localSheetId="2">#REF!</definedName>
    <definedName name="___________________tab1">#REF!</definedName>
    <definedName name="___________________tab2" localSheetId="2">#REF!</definedName>
    <definedName name="___________________tab2">#REF!</definedName>
    <definedName name="___________________TIP1" localSheetId="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 localSheetId="2">[16]ANAL!#REF!</definedName>
    <definedName name="__________________ash1">[16]ANAL!#REF!</definedName>
    <definedName name="__________________AWM10" localSheetId="2">#REF!</definedName>
    <definedName name="__________________AWM10">#REF!</definedName>
    <definedName name="__________________AWM40" localSheetId="2">#REF!</definedName>
    <definedName name="__________________AWM40">#REF!</definedName>
    <definedName name="__________________AWM6" localSheetId="2">#REF!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[17]PROCTOR!#REF!</definedName>
    <definedName name="__________________CAN458">[17]PROCTOR!#REF!</definedName>
    <definedName name="__________________CAN486" localSheetId="2">[17]PROCTOR!#REF!</definedName>
    <definedName name="__________________CAN486">[17]PROCTOR!#REF!</definedName>
    <definedName name="__________________CAN487" localSheetId="2">[17]PROCTOR!#REF!</definedName>
    <definedName name="__________________CAN487">[17]PROCTOR!#REF!</definedName>
    <definedName name="__________________CAN488" localSheetId="2">[17]PROCTOR!#REF!</definedName>
    <definedName name="__________________CAN488">[17]PROCTOR!#REF!</definedName>
    <definedName name="__________________CAN489" localSheetId="2">[17]PROCTOR!#REF!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 localSheetId="2">#REF!</definedName>
    <definedName name="__________________CDG100">#REF!</definedName>
    <definedName name="__________________CDG250" localSheetId="2">#REF!</definedName>
    <definedName name="__________________CDG250">#REF!</definedName>
    <definedName name="__________________CDG50" localSheetId="2">#REF!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2" hidden="1">{"'Sheet1'!$A$4386:$N$4591"}</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 localSheetId="2">#REF!</definedName>
    <definedName name="__________________ExV200">#REF!</definedName>
    <definedName name="__________________GEN100" localSheetId="2">#REF!</definedName>
    <definedName name="__________________GEN100">#REF!</definedName>
    <definedName name="__________________GEN250" localSheetId="2">#REF!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2">#REF!</definedName>
    <definedName name="__________________lb1">#REF!</definedName>
    <definedName name="__________________lb2" localSheetId="2">#REF!</definedName>
    <definedName name="__________________lb2">#REF!</definedName>
    <definedName name="__________________mac2">200</definedName>
    <definedName name="__________________MIX10" localSheetId="2">#REF!</definedName>
    <definedName name="__________________MIX10">#REF!</definedName>
    <definedName name="__________________MIX15" localSheetId="2">#REF!</definedName>
    <definedName name="__________________MIX15">#REF!</definedName>
    <definedName name="__________________MIX15150" localSheetId="2">'[4]Mix Design'!#REF!</definedName>
    <definedName name="__________________MIX15150">'[4]Mix Design'!#REF!</definedName>
    <definedName name="__________________MIX1540">'[4]Mix Design'!$P$11</definedName>
    <definedName name="__________________MIX1580" localSheetId="2">'[4]Mix Design'!#REF!</definedName>
    <definedName name="__________________MIX1580">'[4]Mix Design'!#REF!</definedName>
    <definedName name="__________________MIX2">'[5]Mix Design'!$P$12</definedName>
    <definedName name="__________________MIX20" localSheetId="2">#REF!</definedName>
    <definedName name="__________________MIX20">#REF!</definedName>
    <definedName name="__________________MIX2020">'[4]Mix Design'!$P$12</definedName>
    <definedName name="__________________MIX2040">'[4]Mix Design'!$P$13</definedName>
    <definedName name="__________________MIX25" localSheetId="2">#REF!</definedName>
    <definedName name="__________________MIX25">#REF!</definedName>
    <definedName name="__________________MIX2540">'[4]Mix Design'!$P$15</definedName>
    <definedName name="__________________Mix255">'[6]Mix Design'!$P$13</definedName>
    <definedName name="__________________MIX30" localSheetId="2">#REF!</definedName>
    <definedName name="__________________MIX30">#REF!</definedName>
    <definedName name="__________________MIX35" localSheetId="2">#REF!</definedName>
    <definedName name="__________________MIX35">#REF!</definedName>
    <definedName name="__________________MIX40" localSheetId="2">#REF!</definedName>
    <definedName name="__________________MIX40">#REF!</definedName>
    <definedName name="__________________MIX45" localSheetId="2">'[4]Mix Design'!#REF!</definedName>
    <definedName name="__________________MIX45">'[4]Mix Design'!#REF!</definedName>
    <definedName name="__________________mm1" localSheetId="2">#REF!</definedName>
    <definedName name="__________________mm1">#REF!</definedName>
    <definedName name="__________________mm2" localSheetId="2">#REF!</definedName>
    <definedName name="__________________mm2">#REF!</definedName>
    <definedName name="__________________mm3" localSheetId="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2">#REF!</definedName>
    <definedName name="__________________tab1">#REF!</definedName>
    <definedName name="__________________tab2" localSheetId="2">#REF!</definedName>
    <definedName name="__________________tab2">#REF!</definedName>
    <definedName name="__________________TIP1" localSheetId="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 localSheetId="2">#REF!</definedName>
    <definedName name="_________________AWM10">#REF!</definedName>
    <definedName name="_________________AWM40" localSheetId="2">#REF!</definedName>
    <definedName name="_________________AWM40">#REF!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[14]PROCTOR!#REF!</definedName>
    <definedName name="_________________CAN458">[14]PROCTOR!#REF!</definedName>
    <definedName name="_________________CAN486" localSheetId="2">[14]PROCTOR!#REF!</definedName>
    <definedName name="_________________CAN486">[14]PROCTOR!#REF!</definedName>
    <definedName name="_________________CAN487" localSheetId="2">[14]PROCTOR!#REF!</definedName>
    <definedName name="_________________CAN487">[14]PROCTOR!#REF!</definedName>
    <definedName name="_________________CAN488" localSheetId="2">[14]PROCTOR!#REF!</definedName>
    <definedName name="_________________CAN488">[14]PROCTOR!#REF!</definedName>
    <definedName name="_________________CAN489" localSheetId="2">[14]PROCTOR!#REF!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 localSheetId="2">#REF!</definedName>
    <definedName name="_________________CDG100">#REF!</definedName>
    <definedName name="_________________CDG250" localSheetId="2">#REF!</definedName>
    <definedName name="_________________CDG250">#REF!</definedName>
    <definedName name="_________________CDG50" localSheetId="2">#REF!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2" hidden="1">{"'Sheet1'!$A$4386:$N$4591"}</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 localSheetId="2">#REF!</definedName>
    <definedName name="_________________ExV200">#REF!</definedName>
    <definedName name="_________________GEN100" localSheetId="2">#REF!</definedName>
    <definedName name="_________________GEN100">#REF!</definedName>
    <definedName name="_________________GEN250" localSheetId="2">#REF!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 localSheetId="2">#REF!</definedName>
    <definedName name="_________________lb1">#REF!</definedName>
    <definedName name="_________________lb2" localSheetId="2">#REF!</definedName>
    <definedName name="_________________lb2">#REF!</definedName>
    <definedName name="_________________mac2">200</definedName>
    <definedName name="_________________MIX10" localSheetId="2">#REF!</definedName>
    <definedName name="_________________MIX10">#REF!</definedName>
    <definedName name="_________________MIX15" localSheetId="2">#REF!</definedName>
    <definedName name="_________________MIX15">#REF!</definedName>
    <definedName name="_________________MIX15150" localSheetId="2">'[4]Mix Design'!#REF!</definedName>
    <definedName name="_________________MIX15150">'[4]Mix Design'!#REF!</definedName>
    <definedName name="_________________MIX1540">'[4]Mix Design'!$P$11</definedName>
    <definedName name="_________________MIX1580" localSheetId="2">'[4]Mix Design'!#REF!</definedName>
    <definedName name="_________________MIX1580">'[4]Mix Design'!#REF!</definedName>
    <definedName name="_________________MIX2">'[5]Mix Design'!$P$12</definedName>
    <definedName name="_________________MIX20" localSheetId="2">#REF!</definedName>
    <definedName name="_________________MIX20">#REF!</definedName>
    <definedName name="_________________MIX2020">'[4]Mix Design'!$P$12</definedName>
    <definedName name="_________________MIX2040">'[4]Mix Design'!$P$13</definedName>
    <definedName name="_________________MIX25" localSheetId="2">#REF!</definedName>
    <definedName name="_________________MIX25">#REF!</definedName>
    <definedName name="_________________MIX2540">'[4]Mix Design'!$P$15</definedName>
    <definedName name="_________________Mix255">'[6]Mix Design'!$P$13</definedName>
    <definedName name="_________________MIX30" localSheetId="2">#REF!</definedName>
    <definedName name="_________________MIX30">#REF!</definedName>
    <definedName name="_________________MIX35" localSheetId="2">#REF!</definedName>
    <definedName name="_________________MIX35">#REF!</definedName>
    <definedName name="_________________MIX40" localSheetId="2">#REF!</definedName>
    <definedName name="_________________MIX40">#REF!</definedName>
    <definedName name="_________________MIX45" localSheetId="2">'[4]Mix Design'!#REF!</definedName>
    <definedName name="_________________MIX45">'[4]Mix Design'!#REF!</definedName>
    <definedName name="_________________mm1" localSheetId="2">#REF!</definedName>
    <definedName name="_________________mm1">#REF!</definedName>
    <definedName name="_________________mm2" localSheetId="2">#REF!</definedName>
    <definedName name="_________________mm2">#REF!</definedName>
    <definedName name="_________________mm3" localSheetId="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'[18]ANAL-PIPE LINE'!#REF!</definedName>
    <definedName name="_________________SLV10025">'[18]ANAL-PIPE LINE'!#REF!</definedName>
    <definedName name="_________________tab1" localSheetId="2">#REF!</definedName>
    <definedName name="_________________tab1">#REF!</definedName>
    <definedName name="_________________tab2" localSheetId="2">#REF!</definedName>
    <definedName name="_________________tab2">#REF!</definedName>
    <definedName name="_________________TIP1" localSheetId="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 localSheetId="2">#REF!</definedName>
    <definedName name="________________AWM10">#REF!</definedName>
    <definedName name="________________AWM40" localSheetId="2">#REF!</definedName>
    <definedName name="________________AWM40">#REF!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[14]PROCTOR!#REF!</definedName>
    <definedName name="________________CAN458">[14]PROCTOR!#REF!</definedName>
    <definedName name="________________CAN486" localSheetId="2">[14]PROCTOR!#REF!</definedName>
    <definedName name="________________CAN486">[14]PROCTOR!#REF!</definedName>
    <definedName name="________________CAN487" localSheetId="2">[14]PROCTOR!#REF!</definedName>
    <definedName name="________________CAN487">[14]PROCTOR!#REF!</definedName>
    <definedName name="________________CAN488" localSheetId="2">[14]PROCTOR!#REF!</definedName>
    <definedName name="________________CAN488">[14]PROCTOR!#REF!</definedName>
    <definedName name="________________CAN489" localSheetId="2">[14]PROCTOR!#REF!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 localSheetId="2">#REF!</definedName>
    <definedName name="________________CDG100">#REF!</definedName>
    <definedName name="________________CDG250" localSheetId="2">#REF!</definedName>
    <definedName name="________________CDG250">#REF!</definedName>
    <definedName name="________________CDG50" localSheetId="2">#REF!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2" hidden="1">{"'Sheet1'!$A$4386:$N$4591"}</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 localSheetId="2">#REF!</definedName>
    <definedName name="________________ExV200">#REF!</definedName>
    <definedName name="________________GEN100" localSheetId="2">#REF!</definedName>
    <definedName name="________________GEN100">#REF!</definedName>
    <definedName name="________________GEN250" localSheetId="2">#REF!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 localSheetId="2">#REF!</definedName>
    <definedName name="________________MIX10">#REF!</definedName>
    <definedName name="________________MIX15" localSheetId="2">#REF!</definedName>
    <definedName name="________________MIX15">#REF!</definedName>
    <definedName name="________________MIX15150" localSheetId="2">'[4]Mix Design'!#REF!</definedName>
    <definedName name="________________MIX15150">'[4]Mix Design'!#REF!</definedName>
    <definedName name="________________MIX1540">'[4]Mix Design'!$P$11</definedName>
    <definedName name="________________MIX1580" localSheetId="2">'[4]Mix Design'!#REF!</definedName>
    <definedName name="________________MIX1580">'[4]Mix Design'!#REF!</definedName>
    <definedName name="________________MIX2">'[5]Mix Design'!$P$12</definedName>
    <definedName name="________________MIX20" localSheetId="2">#REF!</definedName>
    <definedName name="________________MIX20">#REF!</definedName>
    <definedName name="________________MIX2020">'[4]Mix Design'!$P$12</definedName>
    <definedName name="________________MIX2040">'[4]Mix Design'!$P$13</definedName>
    <definedName name="________________MIX25" localSheetId="2">#REF!</definedName>
    <definedName name="________________MIX25">#REF!</definedName>
    <definedName name="________________MIX2540">'[4]Mix Design'!$P$15</definedName>
    <definedName name="________________Mix255">'[6]Mix Design'!$P$13</definedName>
    <definedName name="________________MIX30" localSheetId="2">#REF!</definedName>
    <definedName name="________________MIX30">#REF!</definedName>
    <definedName name="________________MIX35" localSheetId="2">#REF!</definedName>
    <definedName name="________________MIX35">#REF!</definedName>
    <definedName name="________________MIX40" localSheetId="2">#REF!</definedName>
    <definedName name="________________MIX40">#REF!</definedName>
    <definedName name="________________MIX45" localSheetId="2">'[4]Mix Design'!#REF!</definedName>
    <definedName name="________________MIX45">'[4]Mix Design'!#REF!</definedName>
    <definedName name="________________mm1" localSheetId="2">#REF!</definedName>
    <definedName name="________________mm1">#REF!</definedName>
    <definedName name="________________mm2" localSheetId="2">#REF!</definedName>
    <definedName name="________________mm2">#REF!</definedName>
    <definedName name="________________mm3" localSheetId="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'[8]ANAL-PIPE LINE'!#REF!</definedName>
    <definedName name="________________SLV10025">'[8]ANAL-PIPE LINE'!#REF!</definedName>
    <definedName name="________________tab1" localSheetId="2">#REF!</definedName>
    <definedName name="________________tab1">#REF!</definedName>
    <definedName name="________________tab2" localSheetId="2">#REF!</definedName>
    <definedName name="________________tab2">#REF!</definedName>
    <definedName name="________________TIP1" localSheetId="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 localSheetId="2">#REF!</definedName>
    <definedName name="_______________AWM10">#REF!</definedName>
    <definedName name="_______________AWM40" localSheetId="2">#REF!</definedName>
    <definedName name="_______________AWM40">#REF!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[19]PROCTOR!#REF!</definedName>
    <definedName name="_______________CAN458">[19]PROCTOR!#REF!</definedName>
    <definedName name="_______________CAN486" localSheetId="2">[19]PROCTOR!#REF!</definedName>
    <definedName name="_______________CAN486">[19]PROCTOR!#REF!</definedName>
    <definedName name="_______________CAN487" localSheetId="2">[19]PROCTOR!#REF!</definedName>
    <definedName name="_______________CAN487">[19]PROCTOR!#REF!</definedName>
    <definedName name="_______________CAN488" localSheetId="2">[19]PROCTOR!#REF!</definedName>
    <definedName name="_______________CAN488">[19]PROCTOR!#REF!</definedName>
    <definedName name="_______________CAN489" localSheetId="2">[19]PROCTOR!#REF!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 localSheetId="2">#REF!</definedName>
    <definedName name="_______________CDG100">#REF!</definedName>
    <definedName name="_______________CDG250" localSheetId="2">#REF!</definedName>
    <definedName name="_______________CDG250">#REF!</definedName>
    <definedName name="_______________CDG50" localSheetId="2">#REF!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2" hidden="1">{"'Sheet1'!$A$4386:$N$4591"}</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 localSheetId="2">#REF!</definedName>
    <definedName name="_______________ExV200">#REF!</definedName>
    <definedName name="_______________GEN100" localSheetId="2">#REF!</definedName>
    <definedName name="_______________GEN100">#REF!</definedName>
    <definedName name="_______________GEN250" localSheetId="2">#REF!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 localSheetId="2">#REF!</definedName>
    <definedName name="_______________MIX10">#REF!</definedName>
    <definedName name="_______________MIX15" localSheetId="2">#REF!</definedName>
    <definedName name="_______________MIX15">#REF!</definedName>
    <definedName name="_______________MIX15150" localSheetId="2">'[4]Mix Design'!#REF!</definedName>
    <definedName name="_______________MIX15150">'[4]Mix Design'!#REF!</definedName>
    <definedName name="_______________MIX1540">'[4]Mix Design'!$P$11</definedName>
    <definedName name="_______________MIX1580" localSheetId="2">'[4]Mix Design'!#REF!</definedName>
    <definedName name="_______________MIX1580">'[4]Mix Design'!#REF!</definedName>
    <definedName name="_______________MIX2">'[5]Mix Design'!$P$12</definedName>
    <definedName name="_______________MIX20" localSheetId="2">#REF!</definedName>
    <definedName name="_______________MIX20">#REF!</definedName>
    <definedName name="_______________MIX2020">'[4]Mix Design'!$P$12</definedName>
    <definedName name="_______________MIX2040">'[4]Mix Design'!$P$13</definedName>
    <definedName name="_______________MIX25" localSheetId="2">#REF!</definedName>
    <definedName name="_______________MIX25">#REF!</definedName>
    <definedName name="_______________MIX2540">'[4]Mix Design'!$P$15</definedName>
    <definedName name="_______________Mix255">'[6]Mix Design'!$P$13</definedName>
    <definedName name="_______________MIX30" localSheetId="2">#REF!</definedName>
    <definedName name="_______________MIX30">#REF!</definedName>
    <definedName name="_______________MIX35" localSheetId="2">#REF!</definedName>
    <definedName name="_______________MIX35">#REF!</definedName>
    <definedName name="_______________MIX40" localSheetId="2">#REF!</definedName>
    <definedName name="_______________MIX40">#REF!</definedName>
    <definedName name="_______________MIX45" localSheetId="2">'[4]Mix Design'!#REF!</definedName>
    <definedName name="_______________MIX45">'[4]Mix Design'!#REF!</definedName>
    <definedName name="_______________mm1" localSheetId="2">#REF!</definedName>
    <definedName name="_______________mm1">#REF!</definedName>
    <definedName name="_______________mm2" localSheetId="2">#REF!</definedName>
    <definedName name="_______________mm2">#REF!</definedName>
    <definedName name="_______________mm3" localSheetId="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#REF!</definedName>
    <definedName name="_______________tab2" localSheetId="2">#REF!</definedName>
    <definedName name="_______________tab2">#REF!</definedName>
    <definedName name="_______________TIP1" localSheetId="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 localSheetId="2">[21]ANAL!#REF!</definedName>
    <definedName name="______________ash1">[21]ANAL!#REF!</definedName>
    <definedName name="______________AWM10" localSheetId="2">#REF!</definedName>
    <definedName name="______________AWM10">#REF!</definedName>
    <definedName name="______________AWM40" localSheetId="2">#REF!</definedName>
    <definedName name="______________AWM40">#REF!</definedName>
    <definedName name="______________AWM6" localSheetId="2">#REF!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[14]PROCTOR!#REF!</definedName>
    <definedName name="______________CAN458">[14]PROCTOR!#REF!</definedName>
    <definedName name="______________CAN486" localSheetId="2">[14]PROCTOR!#REF!</definedName>
    <definedName name="______________CAN486">[14]PROCTOR!#REF!</definedName>
    <definedName name="______________CAN487" localSheetId="2">[14]PROCTOR!#REF!</definedName>
    <definedName name="______________CAN487">[14]PROCTOR!#REF!</definedName>
    <definedName name="______________CAN488" localSheetId="2">[14]PROCTOR!#REF!</definedName>
    <definedName name="______________CAN488">[14]PROCTOR!#REF!</definedName>
    <definedName name="______________CAN489" localSheetId="2">[14]PROCTOR!#REF!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 localSheetId="2">#REF!</definedName>
    <definedName name="______________CDG100">#REF!</definedName>
    <definedName name="______________CDG250" localSheetId="2">#REF!</definedName>
    <definedName name="______________CDG250">#REF!</definedName>
    <definedName name="______________CDG50" localSheetId="2">#REF!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2" hidden="1">{"'Sheet1'!$A$4386:$N$4591"}</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 localSheetId="2">#REF!</definedName>
    <definedName name="______________ExV200">#REF!</definedName>
    <definedName name="______________GEN100" localSheetId="2">#REF!</definedName>
    <definedName name="______________GEN100">#REF!</definedName>
    <definedName name="______________GEN250" localSheetId="2">#REF!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2">#REF!</definedName>
    <definedName name="______________Ki1">#REF!</definedName>
    <definedName name="______________Ki2" localSheetId="2">#REF!</definedName>
    <definedName name="______________Ki2">#REF!</definedName>
    <definedName name="______________lb1" localSheetId="2">#REF!</definedName>
    <definedName name="______________lb1">#REF!</definedName>
    <definedName name="______________lb2">#REF!</definedName>
    <definedName name="______________mac2">200</definedName>
    <definedName name="______________MAN1" localSheetId="2">#REF!</definedName>
    <definedName name="______________MAN1">#REF!</definedName>
    <definedName name="______________MIX10" localSheetId="2">#REF!</definedName>
    <definedName name="______________MIX10">#REF!</definedName>
    <definedName name="______________MIX15" localSheetId="2">#REF!</definedName>
    <definedName name="______________MIX15">#REF!</definedName>
    <definedName name="______________MIX15150" localSheetId="2">'[4]Mix Design'!#REF!</definedName>
    <definedName name="______________MIX15150">'[4]Mix Design'!#REF!</definedName>
    <definedName name="______________MIX1540">'[4]Mix Design'!$P$11</definedName>
    <definedName name="______________MIX1580" localSheetId="2">'[4]Mix Design'!#REF!</definedName>
    <definedName name="______________MIX1580">'[4]Mix Design'!#REF!</definedName>
    <definedName name="______________MIX2">'[5]Mix Design'!$P$12</definedName>
    <definedName name="______________MIX20" localSheetId="2">#REF!</definedName>
    <definedName name="______________MIX20">#REF!</definedName>
    <definedName name="______________MIX2020">'[4]Mix Design'!$P$12</definedName>
    <definedName name="______________MIX2040">'[4]Mix Design'!$P$13</definedName>
    <definedName name="______________MIX25" localSheetId="2">#REF!</definedName>
    <definedName name="______________MIX25">#REF!</definedName>
    <definedName name="______________MIX2540">'[4]Mix Design'!$P$15</definedName>
    <definedName name="______________Mix255">'[6]Mix Design'!$P$13</definedName>
    <definedName name="______________MIX30" localSheetId="2">#REF!</definedName>
    <definedName name="______________MIX30">#REF!</definedName>
    <definedName name="______________MIX35" localSheetId="2">#REF!</definedName>
    <definedName name="______________MIX35">#REF!</definedName>
    <definedName name="______________MIX40" localSheetId="2">#REF!</definedName>
    <definedName name="______________MIX40">#REF!</definedName>
    <definedName name="______________MIX45" localSheetId="2">'[4]Mix Design'!#REF!</definedName>
    <definedName name="______________MIX45">'[4]Mix Design'!#REF!</definedName>
    <definedName name="______________mm1" localSheetId="2">#REF!</definedName>
    <definedName name="______________mm1">#REF!</definedName>
    <definedName name="______________mm2" localSheetId="2">#REF!</definedName>
    <definedName name="______________mm2">#REF!</definedName>
    <definedName name="______________mm3" localSheetId="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2">#REF!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2">#REF!</definedName>
    <definedName name="______________SH5">#REF!</definedName>
    <definedName name="______________SLV10025" localSheetId="2">'[8]ANAL-PIPE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2">#REF!</definedName>
    <definedName name="______________tab1">#REF!</definedName>
    <definedName name="______________tab2" localSheetId="2">#REF!</definedName>
    <definedName name="______________tab2">#REF!</definedName>
    <definedName name="______________TB2" localSheetId="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 localSheetId="2">#REF!</definedName>
    <definedName name="_____________AWM10">#REF!</definedName>
    <definedName name="_____________AWM40" localSheetId="2">#REF!</definedName>
    <definedName name="_____________AWM40">#REF!</definedName>
    <definedName name="_____________AWM6" localSheetId="2">#REF!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[14]PROCTOR!#REF!</definedName>
    <definedName name="_____________CAN458">[14]PROCTOR!#REF!</definedName>
    <definedName name="_____________CAN486" localSheetId="2">[14]PROCTOR!#REF!</definedName>
    <definedName name="_____________CAN486">[14]PROCTOR!#REF!</definedName>
    <definedName name="_____________CAN487" localSheetId="2">[14]PROCTOR!#REF!</definedName>
    <definedName name="_____________CAN487">[14]PROCTOR!#REF!</definedName>
    <definedName name="_____________CAN488" localSheetId="2">[14]PROCTOR!#REF!</definedName>
    <definedName name="_____________CAN488">[14]PROCTOR!#REF!</definedName>
    <definedName name="_____________CAN489" localSheetId="2">[14]PROCTOR!#REF!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 localSheetId="2">#REF!</definedName>
    <definedName name="_____________CDG100">#REF!</definedName>
    <definedName name="_____________CDG250" localSheetId="2">#REF!</definedName>
    <definedName name="_____________CDG250">#REF!</definedName>
    <definedName name="_____________CDG50" localSheetId="2">#REF!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2"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 localSheetId="2">#REF!</definedName>
    <definedName name="_____________MAN1">#REF!</definedName>
    <definedName name="_____________MIX10" localSheetId="2">#REF!</definedName>
    <definedName name="_____________MIX10">#REF!</definedName>
    <definedName name="_____________MIX15" localSheetId="2">#REF!</definedName>
    <definedName name="_____________MIX15">#REF!</definedName>
    <definedName name="_____________MIX15150" localSheetId="2">'[4]Mix Design'!#REF!</definedName>
    <definedName name="_____________MIX15150">'[4]Mix Design'!#REF!</definedName>
    <definedName name="_____________MIX1540">'[4]Mix Design'!$P$11</definedName>
    <definedName name="_____________MIX1580" localSheetId="2">'[4]Mix Design'!#REF!</definedName>
    <definedName name="_____________MIX1580">'[4]Mix Design'!#REF!</definedName>
    <definedName name="_____________MIX2">'[5]Mix Design'!$P$12</definedName>
    <definedName name="_____________MIX20" localSheetId="2">#REF!</definedName>
    <definedName name="_____________MIX20">#REF!</definedName>
    <definedName name="_____________MIX2020">'[4]Mix Design'!$P$12</definedName>
    <definedName name="_____________MIX2040">'[4]Mix Design'!$P$13</definedName>
    <definedName name="_____________MIX25" localSheetId="2">#REF!</definedName>
    <definedName name="_____________MIX25">#REF!</definedName>
    <definedName name="_____________MIX2540">'[4]Mix Design'!$P$15</definedName>
    <definedName name="_____________Mix255">'[6]Mix Design'!$P$13</definedName>
    <definedName name="_____________MIX30" localSheetId="2">#REF!</definedName>
    <definedName name="_____________MIX30">#REF!</definedName>
    <definedName name="_____________MIX35" localSheetId="2">#REF!</definedName>
    <definedName name="_____________MIX35">#REF!</definedName>
    <definedName name="_____________MIX40" localSheetId="2">#REF!</definedName>
    <definedName name="_____________MIX40">#REF!</definedName>
    <definedName name="_____________MIX45" localSheetId="2">'[4]Mix Design'!#REF!</definedName>
    <definedName name="_____________MIX45">'[4]Mix Design'!#REF!</definedName>
    <definedName name="_____________mm1" localSheetId="2">#REF!</definedName>
    <definedName name="_____________mm1">#REF!</definedName>
    <definedName name="_____________mm2" localSheetId="2">#REF!</definedName>
    <definedName name="_____________mm2">#REF!</definedName>
    <definedName name="_____________mm3" localSheetId="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2">#REF!</definedName>
    <definedName name="_____________SH5">#REF!</definedName>
    <definedName name="_____________tab1" localSheetId="2">#REF!</definedName>
    <definedName name="_____________tab1">#REF!</definedName>
    <definedName name="_____________tab2" localSheetId="2">#REF!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 localSheetId="2">#REF!</definedName>
    <definedName name="____________AWM10">#REF!</definedName>
    <definedName name="____________AWM40" localSheetId="2">#REF!</definedName>
    <definedName name="____________AWM40">#REF!</definedName>
    <definedName name="____________AWM6" localSheetId="2">#REF!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[19]PROCTOR!#REF!</definedName>
    <definedName name="____________CAN458">[19]PROCTOR!#REF!</definedName>
    <definedName name="____________CAN486" localSheetId="2">[19]PROCTOR!#REF!</definedName>
    <definedName name="____________CAN486">[19]PROCTOR!#REF!</definedName>
    <definedName name="____________CAN487" localSheetId="2">[19]PROCTOR!#REF!</definedName>
    <definedName name="____________CAN487">[19]PROCTOR!#REF!</definedName>
    <definedName name="____________CAN488" localSheetId="2">[19]PROCTOR!#REF!</definedName>
    <definedName name="____________CAN488">[19]PROCTOR!#REF!</definedName>
    <definedName name="____________CAN489" localSheetId="2">[19]PROCTOR!#REF!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 localSheetId="2">#REF!</definedName>
    <definedName name="____________CDG100">#REF!</definedName>
    <definedName name="____________CDG250" localSheetId="2">#REF!</definedName>
    <definedName name="____________CDG250">#REF!</definedName>
    <definedName name="____________CDG50" localSheetId="2">#REF!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2" hidden="1">{"'Sheet1'!$A$4386:$N$4591"}</definedName>
    <definedName name="____________dec05" hidden="1">{"'Sheet1'!$A$4386:$N$4591"}</definedName>
    <definedName name="____________DOZ50">#REF!</definedName>
    <definedName name="____________DOZ80">#REF!</definedName>
    <definedName name="____________EXC20">'[23]21-Rate Analysis-1'!$E$51</definedName>
    <definedName name="____________ExV200" localSheetId="2">#REF!</definedName>
    <definedName name="____________ExV200">#REF!</definedName>
    <definedName name="____________GEN100" localSheetId="2">#REF!</definedName>
    <definedName name="____________GEN100">#REF!</definedName>
    <definedName name="____________GEN250" localSheetId="2">#REF!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 localSheetId="2">#REF!</definedName>
    <definedName name="____________MAN1">#REF!</definedName>
    <definedName name="____________MIX10" localSheetId="2">#REF!</definedName>
    <definedName name="____________MIX10">#REF!</definedName>
    <definedName name="____________MIX15" localSheetId="2">#REF!</definedName>
    <definedName name="____________MIX15">#REF!</definedName>
    <definedName name="____________MIX15150" localSheetId="2">'[4]Mix Design'!#REF!</definedName>
    <definedName name="____________MIX15150">'[4]Mix Design'!#REF!</definedName>
    <definedName name="____________MIX1540">'[4]Mix Design'!$P$11</definedName>
    <definedName name="____________MIX1580" localSheetId="2">'[4]Mix Design'!#REF!</definedName>
    <definedName name="____________MIX1580">'[4]Mix Design'!#REF!</definedName>
    <definedName name="____________MIX2">'[5]Mix Design'!$P$12</definedName>
    <definedName name="____________MIX20" localSheetId="2">#REF!</definedName>
    <definedName name="____________MIX20">#REF!</definedName>
    <definedName name="____________MIX2020">'[4]Mix Design'!$P$12</definedName>
    <definedName name="____________MIX2040">'[4]Mix Design'!$P$13</definedName>
    <definedName name="____________MIX25" localSheetId="2">#REF!</definedName>
    <definedName name="____________MIX25">#REF!</definedName>
    <definedName name="____________MIX2540">'[4]Mix Design'!$P$15</definedName>
    <definedName name="____________Mix255">'[6]Mix Design'!$P$13</definedName>
    <definedName name="____________MIX30" localSheetId="2">#REF!</definedName>
    <definedName name="____________MIX30">#REF!</definedName>
    <definedName name="____________MIX35" localSheetId="2">#REF!</definedName>
    <definedName name="____________MIX35">#REF!</definedName>
    <definedName name="____________MIX40" localSheetId="2">#REF!</definedName>
    <definedName name="____________MIX40">#REF!</definedName>
    <definedName name="____________MIX45" localSheetId="2">'[4]Mix Design'!#REF!</definedName>
    <definedName name="____________MIX45">'[4]Mix Design'!#REF!</definedName>
    <definedName name="____________mm1" localSheetId="2">#REF!</definedName>
    <definedName name="____________mm1">#REF!</definedName>
    <definedName name="____________mm2" localSheetId="2">#REF!</definedName>
    <definedName name="____________mm2">#REF!</definedName>
    <definedName name="____________mm3" localSheetId="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2">#REF!</definedName>
    <definedName name="____________SH5">#REF!</definedName>
    <definedName name="____________tab1" localSheetId="2">#REF!</definedName>
    <definedName name="____________tab1">#REF!</definedName>
    <definedName name="____________tab2" localSheetId="2">#REF!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 localSheetId="2">[21]ANAL!#REF!</definedName>
    <definedName name="___________ash1">[21]ANAL!#REF!</definedName>
    <definedName name="___________AWM10" localSheetId="2">#REF!</definedName>
    <definedName name="___________AWM10">#REF!</definedName>
    <definedName name="___________AWM40" localSheetId="2">#REF!</definedName>
    <definedName name="___________AWM40">#REF!</definedName>
    <definedName name="___________AWM6" localSheetId="2">#REF!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[19]PROCTOR!#REF!</definedName>
    <definedName name="___________CAN458">[19]PROCTOR!#REF!</definedName>
    <definedName name="___________CAN486" localSheetId="2">[19]PROCTOR!#REF!</definedName>
    <definedName name="___________CAN486">[19]PROCTOR!#REF!</definedName>
    <definedName name="___________CAN487" localSheetId="2">[19]PROCTOR!#REF!</definedName>
    <definedName name="___________CAN487">[19]PROCTOR!#REF!</definedName>
    <definedName name="___________CAN488" localSheetId="2">[19]PROCTOR!#REF!</definedName>
    <definedName name="___________CAN488">[19]PROCTOR!#REF!</definedName>
    <definedName name="___________CAN489" localSheetId="2">[19]PROCTOR!#REF!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 localSheetId="2">#REF!</definedName>
    <definedName name="___________CDG100">#REF!</definedName>
    <definedName name="___________CDG250" localSheetId="2">#REF!</definedName>
    <definedName name="___________CDG250">#REF!</definedName>
    <definedName name="___________CDG50" localSheetId="2">#REF!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2" hidden="1">{"'Sheet1'!$A$4386:$N$4591"}</definedName>
    <definedName name="___________dec05" hidden="1">{"'Sheet1'!$A$4386:$N$4591"}</definedName>
    <definedName name="___________DOZ50">#REF!</definedName>
    <definedName name="___________DOZ80">#REF!</definedName>
    <definedName name="___________EXC20">'[23]21-Rate Analysis-1'!$E$51</definedName>
    <definedName name="___________ExV200" localSheetId="2">#REF!</definedName>
    <definedName name="___________ExV200">#REF!</definedName>
    <definedName name="___________GEN100" localSheetId="2">#REF!</definedName>
    <definedName name="___________GEN100">#REF!</definedName>
    <definedName name="___________GEN250" localSheetId="2">#REF!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2">#REF!</definedName>
    <definedName name="___________Ki1">#REF!</definedName>
    <definedName name="___________Ki2" localSheetId="2">#REF!</definedName>
    <definedName name="___________Ki2">#REF!</definedName>
    <definedName name="___________lb1" localSheetId="2">#REF!</definedName>
    <definedName name="___________lb1">#REF!</definedName>
    <definedName name="___________lb2">#REF!</definedName>
    <definedName name="___________mac2">200</definedName>
    <definedName name="___________MAN1" localSheetId="2">#REF!</definedName>
    <definedName name="___________MAN1">#REF!</definedName>
    <definedName name="___________MIX10" localSheetId="2">#REF!</definedName>
    <definedName name="___________MIX10">#REF!</definedName>
    <definedName name="___________MIX15" localSheetId="2">#REF!</definedName>
    <definedName name="___________MIX15">#REF!</definedName>
    <definedName name="___________MIX15150" localSheetId="2">'[4]Mix Design'!#REF!</definedName>
    <definedName name="___________MIX15150">'[4]Mix Design'!#REF!</definedName>
    <definedName name="___________MIX1540">'[4]Mix Design'!$P$11</definedName>
    <definedName name="___________MIX1580" localSheetId="2">'[4]Mix Design'!#REF!</definedName>
    <definedName name="___________MIX1580">'[4]Mix Design'!#REF!</definedName>
    <definedName name="___________MIX2">'[5]Mix Design'!$P$12</definedName>
    <definedName name="___________MIX20" localSheetId="2">#REF!</definedName>
    <definedName name="___________MIX20">#REF!</definedName>
    <definedName name="___________MIX2020">'[4]Mix Design'!$P$12</definedName>
    <definedName name="___________MIX2040">'[4]Mix Design'!$P$13</definedName>
    <definedName name="___________MIX25" localSheetId="2">#REF!</definedName>
    <definedName name="___________MIX25">#REF!</definedName>
    <definedName name="___________MIX2540">'[4]Mix Design'!$P$15</definedName>
    <definedName name="___________Mix255">'[6]Mix Design'!$P$13</definedName>
    <definedName name="___________MIX30" localSheetId="2">#REF!</definedName>
    <definedName name="___________MIX30">#REF!</definedName>
    <definedName name="___________MIX35" localSheetId="2">#REF!</definedName>
    <definedName name="___________MIX35">#REF!</definedName>
    <definedName name="___________MIX40" localSheetId="2">#REF!</definedName>
    <definedName name="___________MIX40">#REF!</definedName>
    <definedName name="___________MIX45" localSheetId="2">'[4]Mix Design'!#REF!</definedName>
    <definedName name="___________MIX45">'[4]Mix Design'!#REF!</definedName>
    <definedName name="___________mm1" localSheetId="2">#REF!</definedName>
    <definedName name="___________mm1">#REF!</definedName>
    <definedName name="___________mm2" localSheetId="2">#REF!</definedName>
    <definedName name="___________mm2">#REF!</definedName>
    <definedName name="___________mm3" localSheetId="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2">#REF!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2">#REF!</definedName>
    <definedName name="___________SH5">#REF!</definedName>
    <definedName name="___________SLV20025">'[20]ANAL-PUMP HOUSE'!$I$58</definedName>
    <definedName name="___________SLV80010">'[20]ANAL-PUMP HOUSE'!$I$60</definedName>
    <definedName name="___________tab1" localSheetId="2">#REF!</definedName>
    <definedName name="___________tab1">#REF!</definedName>
    <definedName name="___________tab2" localSheetId="2">#REF!</definedName>
    <definedName name="___________tab2">#REF!</definedName>
    <definedName name="___________TB2" localSheetId="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 localSheetId="2">[21]ANAL!#REF!</definedName>
    <definedName name="__________ash1">[21]ANAL!#REF!</definedName>
    <definedName name="__________AWM10" localSheetId="2">#REF!</definedName>
    <definedName name="__________AWM10">#REF!</definedName>
    <definedName name="__________AWM40" localSheetId="2">#REF!</definedName>
    <definedName name="__________AWM40">#REF!</definedName>
    <definedName name="__________AWM6" localSheetId="2">#REF!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[19]PROCTOR!#REF!</definedName>
    <definedName name="__________CAN458">[19]PROCTOR!#REF!</definedName>
    <definedName name="__________CAN486" localSheetId="2">[19]PROCTOR!#REF!</definedName>
    <definedName name="__________CAN486">[19]PROCTOR!#REF!</definedName>
    <definedName name="__________CAN487" localSheetId="2">[19]PROCTOR!#REF!</definedName>
    <definedName name="__________CAN487">[19]PROCTOR!#REF!</definedName>
    <definedName name="__________CAN488" localSheetId="2">[19]PROCTOR!#REF!</definedName>
    <definedName name="__________CAN488">[19]PROCTOR!#REF!</definedName>
    <definedName name="__________CAN489" localSheetId="2">[19]PROCTOR!#REF!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 localSheetId="2">#REF!</definedName>
    <definedName name="__________CDG100">#REF!</definedName>
    <definedName name="__________CDG250" localSheetId="2">#REF!</definedName>
    <definedName name="__________CDG250">#REF!</definedName>
    <definedName name="__________CDG50" localSheetId="2">#REF!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2" hidden="1">{"'Sheet1'!$A$4386:$N$4591"}</definedName>
    <definedName name="__________dec05" hidden="1">{"'Sheet1'!$A$4386:$N$4591"}</definedName>
    <definedName name="__________DOZ50">#REF!</definedName>
    <definedName name="__________DOZ80">#REF!</definedName>
    <definedName name="__________EXC20">'[23]21-Rate Analysis-1'!$E$51</definedName>
    <definedName name="__________ExV200" localSheetId="2">#REF!</definedName>
    <definedName name="__________ExV200">#REF!</definedName>
    <definedName name="__________GEN100" localSheetId="2">#REF!</definedName>
    <definedName name="__________GEN100">#REF!</definedName>
    <definedName name="__________GEN250" localSheetId="2">#REF!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 localSheetId="2">#REF!</definedName>
    <definedName name="__________Ki1">#REF!</definedName>
    <definedName name="__________Ki2" localSheetId="2">#REF!</definedName>
    <definedName name="__________Ki2">#REF!</definedName>
    <definedName name="__________lb1" localSheetId="2">#REF!</definedName>
    <definedName name="__________lb1">#REF!</definedName>
    <definedName name="__________lb2">#REF!</definedName>
    <definedName name="__________mac2">200</definedName>
    <definedName name="__________MAN1" localSheetId="2">#REF!</definedName>
    <definedName name="__________MAN1">#REF!</definedName>
    <definedName name="__________MIX10" localSheetId="2">#REF!</definedName>
    <definedName name="__________MIX10">#REF!</definedName>
    <definedName name="__________MIX15" localSheetId="2">#REF!</definedName>
    <definedName name="__________MIX15">#REF!</definedName>
    <definedName name="__________MIX15150" localSheetId="2">'[4]Mix Design'!#REF!</definedName>
    <definedName name="__________MIX15150">'[4]Mix Design'!#REF!</definedName>
    <definedName name="__________MIX1540">'[4]Mix Design'!$P$11</definedName>
    <definedName name="__________MIX1580" localSheetId="2">'[4]Mix Design'!#REF!</definedName>
    <definedName name="__________MIX1580">'[4]Mix Design'!#REF!</definedName>
    <definedName name="__________MIX2">'[5]Mix Design'!$P$12</definedName>
    <definedName name="__________MIX20" localSheetId="2">#REF!</definedName>
    <definedName name="__________MIX20">#REF!</definedName>
    <definedName name="__________MIX2020">'[4]Mix Design'!$P$12</definedName>
    <definedName name="__________MIX2040">'[4]Mix Design'!$P$13</definedName>
    <definedName name="__________MIX25" localSheetId="2">#REF!</definedName>
    <definedName name="__________MIX25">#REF!</definedName>
    <definedName name="__________MIX2540">'[4]Mix Design'!$P$15</definedName>
    <definedName name="__________Mix255">'[6]Mix Design'!$P$13</definedName>
    <definedName name="__________MIX30" localSheetId="2">#REF!</definedName>
    <definedName name="__________MIX30">#REF!</definedName>
    <definedName name="__________MIX35" localSheetId="2">#REF!</definedName>
    <definedName name="__________MIX35">#REF!</definedName>
    <definedName name="__________MIX40" localSheetId="2">#REF!</definedName>
    <definedName name="__________MIX40">#REF!</definedName>
    <definedName name="__________MIX45" localSheetId="2">'[4]Mix Design'!#REF!</definedName>
    <definedName name="__________MIX45">'[4]Mix Design'!#REF!</definedName>
    <definedName name="__________mm1" localSheetId="2">#REF!</definedName>
    <definedName name="__________mm1">#REF!</definedName>
    <definedName name="__________mm2" localSheetId="2">#REF!</definedName>
    <definedName name="__________mm2">#REF!</definedName>
    <definedName name="__________mm3" localSheetId="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 localSheetId="2">#REF!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2">#REF!</definedName>
    <definedName name="__________SH5">#REF!</definedName>
    <definedName name="__________SLV20025">'[20]ANAL-PUMP HOUSE'!$I$58</definedName>
    <definedName name="__________SLV80010">'[20]ANAL-PUMP HOUSE'!$I$60</definedName>
    <definedName name="__________tab1" localSheetId="2">#REF!</definedName>
    <definedName name="__________tab1">#REF!</definedName>
    <definedName name="__________tab2" localSheetId="2">#REF!</definedName>
    <definedName name="__________tab2">#REF!</definedName>
    <definedName name="__________TB2" localSheetId="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 localSheetId="2">#REF!</definedName>
    <definedName name="_________AGG40">#REF!</definedName>
    <definedName name="_________AGG6" localSheetId="2">#REF!</definedName>
    <definedName name="_________AGG6">#REF!</definedName>
    <definedName name="_________ARV8040">'[20]ANAL-PUMP HOUSE'!$I$55</definedName>
    <definedName name="_________ash1" localSheetId="2">[21]ANAL!#REF!</definedName>
    <definedName name="_________ash1">[21]ANAL!#REF!</definedName>
    <definedName name="_________AWM10" localSheetId="2">#REF!</definedName>
    <definedName name="_________AWM10">#REF!</definedName>
    <definedName name="_________AWM40" localSheetId="2">#REF!</definedName>
    <definedName name="_________AWM40">#REF!</definedName>
    <definedName name="_________AWM6" localSheetId="2">#REF!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[19]PROCTOR!#REF!</definedName>
    <definedName name="_________CAN458">[19]PROCTOR!#REF!</definedName>
    <definedName name="_________CAN486" localSheetId="2">[19]PROCTOR!#REF!</definedName>
    <definedName name="_________CAN486">[19]PROCTOR!#REF!</definedName>
    <definedName name="_________CAN487" localSheetId="2">[19]PROCTOR!#REF!</definedName>
    <definedName name="_________CAN487">[19]PROCTOR!#REF!</definedName>
    <definedName name="_________CAN488" localSheetId="2">[19]PROCTOR!#REF!</definedName>
    <definedName name="_________CAN488">[19]PROCTOR!#REF!</definedName>
    <definedName name="_________CAN489" localSheetId="2">[19]PROCTOR!#REF!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 localSheetId="2">#REF!</definedName>
    <definedName name="_________CDG100">#REF!</definedName>
    <definedName name="_________CDG250" localSheetId="2">#REF!</definedName>
    <definedName name="_________CDG250">#REF!</definedName>
    <definedName name="_________CDG50" localSheetId="2">#REF!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2"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 localSheetId="2">#REF!</definedName>
    <definedName name="_________Ki1">#REF!</definedName>
    <definedName name="_________Ki2" localSheetId="2">#REF!</definedName>
    <definedName name="_________Ki2">#REF!</definedName>
    <definedName name="_________lb1" localSheetId="2">#REF!</definedName>
    <definedName name="_________lb1">#REF!</definedName>
    <definedName name="_________lb2">#REF!</definedName>
    <definedName name="_________mac2">200</definedName>
    <definedName name="_________MAN1" localSheetId="2">#REF!</definedName>
    <definedName name="_________MAN1">#REF!</definedName>
    <definedName name="_________MIX10" localSheetId="2">#REF!</definedName>
    <definedName name="_________MIX10">#REF!</definedName>
    <definedName name="_________MIX15" localSheetId="2">#REF!</definedName>
    <definedName name="_________MIX15">#REF!</definedName>
    <definedName name="_________MIX15150" localSheetId="2">'[4]Mix Design'!#REF!</definedName>
    <definedName name="_________MIX15150">'[4]Mix Design'!#REF!</definedName>
    <definedName name="_________MIX1540">'[4]Mix Design'!$P$11</definedName>
    <definedName name="_________MIX1580" localSheetId="2">'[4]Mix Design'!#REF!</definedName>
    <definedName name="_________MIX1580">'[4]Mix Design'!#REF!</definedName>
    <definedName name="_________MIX2">'[5]Mix Design'!$P$12</definedName>
    <definedName name="_________MIX20" localSheetId="2">#REF!</definedName>
    <definedName name="_________MIX20">#REF!</definedName>
    <definedName name="_________MIX2020">'[4]Mix Design'!$P$12</definedName>
    <definedName name="_________MIX2040">'[4]Mix Design'!$P$13</definedName>
    <definedName name="_________MIX25" localSheetId="2">#REF!</definedName>
    <definedName name="_________MIX25">#REF!</definedName>
    <definedName name="_________MIX2540">'[4]Mix Design'!$P$15</definedName>
    <definedName name="_________Mix255">'[6]Mix Design'!$P$13</definedName>
    <definedName name="_________MIX30" localSheetId="2">#REF!</definedName>
    <definedName name="_________MIX30">#REF!</definedName>
    <definedName name="_________MIX35" localSheetId="2">#REF!</definedName>
    <definedName name="_________MIX35">#REF!</definedName>
    <definedName name="_________MIX40" localSheetId="2">#REF!</definedName>
    <definedName name="_________MIX40">#REF!</definedName>
    <definedName name="_________MIX45" localSheetId="2">'[4]Mix Design'!#REF!</definedName>
    <definedName name="_________MIX45">'[4]Mix Design'!#REF!</definedName>
    <definedName name="_________mm1" localSheetId="2">#REF!</definedName>
    <definedName name="_________mm1">#REF!</definedName>
    <definedName name="_________mm2" localSheetId="2">#REF!</definedName>
    <definedName name="_________mm2">#REF!</definedName>
    <definedName name="_________mm3" localSheetId="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2">#REF!</definedName>
    <definedName name="_________SH5">#REF!</definedName>
    <definedName name="_________SLV10025" localSheetId="2">'[24]ANAL-PIPE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2">#REF!</definedName>
    <definedName name="_________tab1">#REF!</definedName>
    <definedName name="_________tab2" localSheetId="2">#REF!</definedName>
    <definedName name="_________tab2">#REF!</definedName>
    <definedName name="_________TB2" localSheetId="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 localSheetId="2">#REF!</definedName>
    <definedName name="________AGG40">#REF!</definedName>
    <definedName name="________AGG6" localSheetId="2">#REF!</definedName>
    <definedName name="________AGG6">#REF!</definedName>
    <definedName name="________ARV8040">'[20]ANAL-PUMP HOUSE'!$I$55</definedName>
    <definedName name="________ash1" localSheetId="2">[21]ANAL!#REF!</definedName>
    <definedName name="________ash1">[21]ANAL!#REF!</definedName>
    <definedName name="________AWM10" localSheetId="2">#REF!</definedName>
    <definedName name="________AWM10">#REF!</definedName>
    <definedName name="________AWM40" localSheetId="2">#REF!</definedName>
    <definedName name="________AWM40">#REF!</definedName>
    <definedName name="________AWM6" localSheetId="2">#REF!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[14]PROCTOR!#REF!</definedName>
    <definedName name="________CAN458">[14]PROCTOR!#REF!</definedName>
    <definedName name="________CAN486" localSheetId="2">[14]PROCTOR!#REF!</definedName>
    <definedName name="________CAN486">[14]PROCTOR!#REF!</definedName>
    <definedName name="________CAN487" localSheetId="2">[14]PROCTOR!#REF!</definedName>
    <definedName name="________CAN487">[14]PROCTOR!#REF!</definedName>
    <definedName name="________CAN488" localSheetId="2">[14]PROCTOR!#REF!</definedName>
    <definedName name="________CAN488">[14]PROCTOR!#REF!</definedName>
    <definedName name="________CAN489" localSheetId="2">[14]PROCTOR!#REF!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 localSheetId="2">#REF!</definedName>
    <definedName name="________CDG100">#REF!</definedName>
    <definedName name="________CDG250" localSheetId="2">#REF!</definedName>
    <definedName name="________CDG250">#REF!</definedName>
    <definedName name="________CDG50" localSheetId="2">#REF!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2"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 localSheetId="2">#REF!</definedName>
    <definedName name="________Ki1">#REF!</definedName>
    <definedName name="________Ki2" localSheetId="2">#REF!</definedName>
    <definedName name="________Ki2">#REF!</definedName>
    <definedName name="________lb1" localSheetId="2">#REF!</definedName>
    <definedName name="________lb1">#REF!</definedName>
    <definedName name="________lb2">#REF!</definedName>
    <definedName name="________mac2">200</definedName>
    <definedName name="________MAN1" localSheetId="2">#REF!</definedName>
    <definedName name="________MAN1">#REF!</definedName>
    <definedName name="________MIX10" localSheetId="2">#REF!</definedName>
    <definedName name="________MIX10">#REF!</definedName>
    <definedName name="________MIX15" localSheetId="2">#REF!</definedName>
    <definedName name="________MIX15">#REF!</definedName>
    <definedName name="________MIX15150" localSheetId="2">'[4]Mix Design'!#REF!</definedName>
    <definedName name="________MIX15150">'[4]Mix Design'!#REF!</definedName>
    <definedName name="________MIX1540">'[4]Mix Design'!$P$11</definedName>
    <definedName name="________MIX1580" localSheetId="2">'[4]Mix Design'!#REF!</definedName>
    <definedName name="________MIX1580">'[4]Mix Design'!#REF!</definedName>
    <definedName name="________MIX2">'[5]Mix Design'!$P$12</definedName>
    <definedName name="________MIX20" localSheetId="2">#REF!</definedName>
    <definedName name="________MIX20">#REF!</definedName>
    <definedName name="________MIX2020">'[4]Mix Design'!$P$12</definedName>
    <definedName name="________MIX2040">'[4]Mix Design'!$P$13</definedName>
    <definedName name="________MIX25" localSheetId="2">#REF!</definedName>
    <definedName name="________MIX25">#REF!</definedName>
    <definedName name="________MIX2540">'[4]Mix Design'!$P$15</definedName>
    <definedName name="________Mix255">'[6]Mix Design'!$P$13</definedName>
    <definedName name="________MIX30" localSheetId="2">#REF!</definedName>
    <definedName name="________MIX30">#REF!</definedName>
    <definedName name="________MIX35" localSheetId="2">#REF!</definedName>
    <definedName name="________MIX35">#REF!</definedName>
    <definedName name="________MIX40" localSheetId="2">#REF!</definedName>
    <definedName name="________MIX40">#REF!</definedName>
    <definedName name="________MIX45" localSheetId="2">'[4]Mix Design'!#REF!</definedName>
    <definedName name="________MIX45">'[4]Mix Design'!#REF!</definedName>
    <definedName name="________mm1" localSheetId="2">#REF!</definedName>
    <definedName name="________mm1">#REF!</definedName>
    <definedName name="________mm2" localSheetId="2">#REF!</definedName>
    <definedName name="________mm2">#REF!</definedName>
    <definedName name="________mm3" localSheetId="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2">#REF!</definedName>
    <definedName name="________SH5">#REF!</definedName>
    <definedName name="________SLV10025" localSheetId="2">'[25]ANAL-PIPE LINE'!#REF!</definedName>
    <definedName name="________SLV10025">'[25]ANAL-PIPE LINE'!#REF!</definedName>
    <definedName name="________SLV20025">'[20]ANAL-PUMP HOUSE'!$I$58</definedName>
    <definedName name="________SLV80010">'[20]ANAL-PUMP HOUSE'!$I$60</definedName>
    <definedName name="________tab1" localSheetId="2">#REF!</definedName>
    <definedName name="________tab1">#REF!</definedName>
    <definedName name="________tab2" localSheetId="2">#REF!</definedName>
    <definedName name="________tab2">#REF!</definedName>
    <definedName name="________TB2" localSheetId="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 localSheetId="2">#REF!</definedName>
    <definedName name="_______AGG40">#REF!</definedName>
    <definedName name="_______AGG6" localSheetId="2">#REF!</definedName>
    <definedName name="_______AGG6">#REF!</definedName>
    <definedName name="_______ash1" localSheetId="2">[13]ANAL!#REF!</definedName>
    <definedName name="_______ash1">[13]ANAL!#REF!</definedName>
    <definedName name="_______AWM10" localSheetId="2">#REF!</definedName>
    <definedName name="_______AWM10">#REF!</definedName>
    <definedName name="_______AWM40" localSheetId="2">#REF!</definedName>
    <definedName name="_______AWM40">#REF!</definedName>
    <definedName name="_______AWM6" localSheetId="2">#REF!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[14]PROCTOR!#REF!</definedName>
    <definedName name="_______CAN458">[14]PROCTOR!#REF!</definedName>
    <definedName name="_______CAN486" localSheetId="2">[14]PROCTOR!#REF!</definedName>
    <definedName name="_______CAN486">[14]PROCTOR!#REF!</definedName>
    <definedName name="_______CAN487" localSheetId="2">[14]PROCTOR!#REF!</definedName>
    <definedName name="_______CAN487">[14]PROCTOR!#REF!</definedName>
    <definedName name="_______CAN488" localSheetId="2">[14]PROCTOR!#REF!</definedName>
    <definedName name="_______CAN488">[14]PROCTOR!#REF!</definedName>
    <definedName name="_______CAN489" localSheetId="2">[14]PROCTOR!#REF!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 localSheetId="2">#REF!</definedName>
    <definedName name="_______CDG100">#REF!</definedName>
    <definedName name="_______CDG250" localSheetId="2">#REF!</definedName>
    <definedName name="_______CDG250">#REF!</definedName>
    <definedName name="_______CDG50" localSheetId="2">#REF!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2" hidden="1">{"'Sheet1'!$A$4386:$N$4591"}</definedName>
    <definedName name="_______dec05" hidden="1">{"'Sheet1'!$A$4386:$N$4591"}</definedName>
    <definedName name="_______DOZ50">#REF!</definedName>
    <definedName name="_______DOZ80">#REF!</definedName>
    <definedName name="_______EXC20">'[26]21-Rate Analysis '!$E$50</definedName>
    <definedName name="_______ExV200" localSheetId="2">#REF!</definedName>
    <definedName name="_______ExV200">#REF!</definedName>
    <definedName name="_______GEN100" localSheetId="2">#REF!</definedName>
    <definedName name="_______GEN100">#REF!</definedName>
    <definedName name="_______GEN250" localSheetId="2">#REF!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 localSheetId="2">#REF!</definedName>
    <definedName name="_______MAN1">#REF!</definedName>
    <definedName name="_______MIX10" localSheetId="2">#REF!</definedName>
    <definedName name="_______MIX10">#REF!</definedName>
    <definedName name="_______MIX15" localSheetId="2">#REF!</definedName>
    <definedName name="_______MIX15">#REF!</definedName>
    <definedName name="_______MIX15150" localSheetId="2">'[4]Mix Design'!#REF!</definedName>
    <definedName name="_______MIX15150">'[4]Mix Design'!#REF!</definedName>
    <definedName name="_______MIX1540">'[4]Mix Design'!$P$11</definedName>
    <definedName name="_______MIX1580" localSheetId="2">'[4]Mix Design'!#REF!</definedName>
    <definedName name="_______MIX1580">'[4]Mix Design'!#REF!</definedName>
    <definedName name="_______MIX2">'[5]Mix Design'!$P$12</definedName>
    <definedName name="_______MIX20" localSheetId="2">#REF!</definedName>
    <definedName name="_______MIX20">#REF!</definedName>
    <definedName name="_______MIX2020">'[4]Mix Design'!$P$12</definedName>
    <definedName name="_______MIX2040">'[4]Mix Design'!$P$13</definedName>
    <definedName name="_______MIX25" localSheetId="2">#REF!</definedName>
    <definedName name="_______MIX25">#REF!</definedName>
    <definedName name="_______MIX2540">'[4]Mix Design'!$P$15</definedName>
    <definedName name="_______Mix255">'[6]Mix Design'!$P$13</definedName>
    <definedName name="_______MIX30" localSheetId="2">#REF!</definedName>
    <definedName name="_______MIX30">#REF!</definedName>
    <definedName name="_______MIX35" localSheetId="2">#REF!</definedName>
    <definedName name="_______MIX35">#REF!</definedName>
    <definedName name="_______MIX40" localSheetId="2">#REF!</definedName>
    <definedName name="_______MIX40">#REF!</definedName>
    <definedName name="_______MIX45" localSheetId="2">'[4]Mix Design'!#REF!</definedName>
    <definedName name="_______MIX45">'[4]Mix Design'!#REF!</definedName>
    <definedName name="_______mm1" localSheetId="2">#REF!</definedName>
    <definedName name="_______mm1">#REF!</definedName>
    <definedName name="_______mm2" localSheetId="2">#REF!</definedName>
    <definedName name="_______mm2">#REF!</definedName>
    <definedName name="_______mm3" localSheetId="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2">#REF!</definedName>
    <definedName name="_______SH5">#REF!</definedName>
    <definedName name="_______SLV10025" localSheetId="2">'[25]ANAL-PIPE LINE'!#REF!</definedName>
    <definedName name="_______SLV10025">'[25]ANAL-PIPE LINE'!#REF!</definedName>
    <definedName name="_______SMG1">#N/A</definedName>
    <definedName name="_______SMG2">#N/A</definedName>
    <definedName name="_______tab1" localSheetId="2">#REF!</definedName>
    <definedName name="_______tab1">#REF!</definedName>
    <definedName name="_______tab2" localSheetId="2">#REF!</definedName>
    <definedName name="_______tab2">#REF!</definedName>
    <definedName name="_______TB2" localSheetId="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 localSheetId="2">#REF!</definedName>
    <definedName name="______AGG40">#REF!</definedName>
    <definedName name="______AGG6" localSheetId="2">#REF!</definedName>
    <definedName name="______AGG6">#REF!</definedName>
    <definedName name="______ash1" localSheetId="2">[13]ANAL!#REF!</definedName>
    <definedName name="______ash1">[13]ANAL!#REF!</definedName>
    <definedName name="______AWM10" localSheetId="2">#REF!</definedName>
    <definedName name="______AWM10">#REF!</definedName>
    <definedName name="______AWM40" localSheetId="2">#REF!</definedName>
    <definedName name="______AWM40">#REF!</definedName>
    <definedName name="______AWM6" localSheetId="2">#REF!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[14]PROCTOR!#REF!</definedName>
    <definedName name="______CAN458">[14]PROCTOR!#REF!</definedName>
    <definedName name="______CAN486" localSheetId="2">[14]PROCTOR!#REF!</definedName>
    <definedName name="______CAN486">[14]PROCTOR!#REF!</definedName>
    <definedName name="______CAN487" localSheetId="2">[14]PROCTOR!#REF!</definedName>
    <definedName name="______CAN487">[14]PROCTOR!#REF!</definedName>
    <definedName name="______CAN488" localSheetId="2">[14]PROCTOR!#REF!</definedName>
    <definedName name="______CAN488">[14]PROCTOR!#REF!</definedName>
    <definedName name="______CAN489" localSheetId="2">[14]PROCTOR!#REF!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 localSheetId="2">#REF!</definedName>
    <definedName name="______CDG100">#REF!</definedName>
    <definedName name="______CDG250" localSheetId="2">#REF!</definedName>
    <definedName name="______CDG250">#REF!</definedName>
    <definedName name="______CDG50" localSheetId="2">#REF!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2" hidden="1">{"'Sheet1'!$A$4386:$N$4591"}</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 localSheetId="2">#REF!</definedName>
    <definedName name="______ExV200">#REF!</definedName>
    <definedName name="______GEN100" localSheetId="2">#REF!</definedName>
    <definedName name="______GEN100">#REF!</definedName>
    <definedName name="______GEN250" localSheetId="2">#REF!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 localSheetId="2">#REF!</definedName>
    <definedName name="______MAN1">#REF!</definedName>
    <definedName name="______MIX10" localSheetId="2">#REF!</definedName>
    <definedName name="______MIX10">#REF!</definedName>
    <definedName name="______MIX15" localSheetId="2">#REF!</definedName>
    <definedName name="______MIX15">#REF!</definedName>
    <definedName name="______MIX15150" localSheetId="2">'[4]Mix Design'!#REF!</definedName>
    <definedName name="______MIX15150">'[4]Mix Design'!#REF!</definedName>
    <definedName name="______MIX1540">'[4]Mix Design'!$P$11</definedName>
    <definedName name="______MIX1580" localSheetId="2">'[4]Mix Design'!#REF!</definedName>
    <definedName name="______MIX1580">'[4]Mix Design'!#REF!</definedName>
    <definedName name="______MIX2">'[5]Mix Design'!$P$12</definedName>
    <definedName name="______MIX20" localSheetId="2">#REF!</definedName>
    <definedName name="______MIX20">#REF!</definedName>
    <definedName name="______MIX2020">'[4]Mix Design'!$P$12</definedName>
    <definedName name="______MIX2040">'[4]Mix Design'!$P$13</definedName>
    <definedName name="______MIX25" localSheetId="2">#REF!</definedName>
    <definedName name="______MIX25">#REF!</definedName>
    <definedName name="______MIX2540">'[4]Mix Design'!$P$15</definedName>
    <definedName name="______Mix255">'[6]Mix Design'!$P$13</definedName>
    <definedName name="______MIX30" localSheetId="2">#REF!</definedName>
    <definedName name="______MIX30">#REF!</definedName>
    <definedName name="______MIX35" localSheetId="2">#REF!</definedName>
    <definedName name="______MIX35">#REF!</definedName>
    <definedName name="______MIX40" localSheetId="2">#REF!</definedName>
    <definedName name="______MIX40">#REF!</definedName>
    <definedName name="______MIX45" localSheetId="2">'[4]Mix Design'!#REF!</definedName>
    <definedName name="______MIX45">'[4]Mix Design'!#REF!</definedName>
    <definedName name="______mm1" localSheetId="2">#REF!</definedName>
    <definedName name="______mm1">#REF!</definedName>
    <definedName name="______mm2" localSheetId="2">#REF!</definedName>
    <definedName name="______mm2">#REF!</definedName>
    <definedName name="______mm3" localSheetId="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2">#REF!</definedName>
    <definedName name="______SH5">#REF!</definedName>
    <definedName name="______SLV10025" localSheetId="2">'[28]ANAL-PIPE LINE'!#REF!</definedName>
    <definedName name="______SLV10025">'[28]ANAL-PIPE LINE'!#REF!</definedName>
    <definedName name="______tab1" localSheetId="2">#REF!</definedName>
    <definedName name="______tab1">#REF!</definedName>
    <definedName name="______tab2" localSheetId="2">#REF!</definedName>
    <definedName name="______tab2">#REF!</definedName>
    <definedName name="______TB2" localSheetId="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 localSheetId="2">#REF!</definedName>
    <definedName name="_____AWM10">#REF!</definedName>
    <definedName name="_____AWM40" localSheetId="2">#REF!</definedName>
    <definedName name="_____AWM40">#REF!</definedName>
    <definedName name="_____AWM6" localSheetId="2">#REF!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[14]PROCTOR!#REF!</definedName>
    <definedName name="_____CAN458">[14]PROCTOR!#REF!</definedName>
    <definedName name="_____CAN486" localSheetId="2">[14]PROCTOR!#REF!</definedName>
    <definedName name="_____CAN486">[14]PROCTOR!#REF!</definedName>
    <definedName name="_____CAN487" localSheetId="2">[14]PROCTOR!#REF!</definedName>
    <definedName name="_____CAN487">[14]PROCTOR!#REF!</definedName>
    <definedName name="_____CAN488" localSheetId="2">[14]PROCTOR!#REF!</definedName>
    <definedName name="_____CAN488">[14]PROCTOR!#REF!</definedName>
    <definedName name="_____CAN489" localSheetId="2">[14]PROCTOR!#REF!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 localSheetId="2">#REF!</definedName>
    <definedName name="_____CDG100">#REF!</definedName>
    <definedName name="_____CDG250" localSheetId="2">#REF!</definedName>
    <definedName name="_____CDG250">#REF!</definedName>
    <definedName name="_____CDG50" localSheetId="2">#REF!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2" hidden="1">{"'Sheet1'!$A$4386:$N$4591"}</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 localSheetId="2">#REF!</definedName>
    <definedName name="_____ExV200">#REF!</definedName>
    <definedName name="_____GEN100" localSheetId="2">#REF!</definedName>
    <definedName name="_____GEN100">#REF!</definedName>
    <definedName name="_____GEN250" localSheetId="2">#REF!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 localSheetId="2">#REF!</definedName>
    <definedName name="_____MAN1">#REF!</definedName>
    <definedName name="_____MIX10" localSheetId="2">#REF!</definedName>
    <definedName name="_____MIX10">#REF!</definedName>
    <definedName name="_____MIX15" localSheetId="2">#REF!</definedName>
    <definedName name="_____MIX15">#REF!</definedName>
    <definedName name="_____MIX15150" localSheetId="2">'[4]Mix Design'!#REF!</definedName>
    <definedName name="_____MIX15150">'[4]Mix Design'!#REF!</definedName>
    <definedName name="_____MIX1540">'[4]Mix Design'!$P$11</definedName>
    <definedName name="_____MIX1580" localSheetId="2">'[4]Mix Design'!#REF!</definedName>
    <definedName name="_____MIX1580">'[4]Mix Design'!#REF!</definedName>
    <definedName name="_____MIX2">'[5]Mix Design'!$P$12</definedName>
    <definedName name="_____MIX20" localSheetId="2">#REF!</definedName>
    <definedName name="_____MIX20">#REF!</definedName>
    <definedName name="_____MIX2020">'[4]Mix Design'!$P$12</definedName>
    <definedName name="_____MIX2040">'[4]Mix Design'!$P$13</definedName>
    <definedName name="_____MIX25" localSheetId="2">#REF!</definedName>
    <definedName name="_____MIX25">#REF!</definedName>
    <definedName name="_____MIX2540">'[4]Mix Design'!$P$15</definedName>
    <definedName name="_____Mix255">'[6]Mix Design'!$P$13</definedName>
    <definedName name="_____MIX30" localSheetId="2">#REF!</definedName>
    <definedName name="_____MIX30">#REF!</definedName>
    <definedName name="_____MIX35" localSheetId="2">#REF!</definedName>
    <definedName name="_____MIX35">#REF!</definedName>
    <definedName name="_____MIX40" localSheetId="2">#REF!</definedName>
    <definedName name="_____MIX40">#REF!</definedName>
    <definedName name="_____MIX45" localSheetId="2">'[4]Mix Design'!#REF!</definedName>
    <definedName name="_____MIX45">'[4]Mix Design'!#REF!</definedName>
    <definedName name="_____mm1" localSheetId="2">#REF!</definedName>
    <definedName name="_____mm1">#REF!</definedName>
    <definedName name="_____mm2" localSheetId="2">#REF!</definedName>
    <definedName name="_____mm2">#REF!</definedName>
    <definedName name="_____mm3" localSheetId="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2">#REF!</definedName>
    <definedName name="_____SH5">#REF!</definedName>
    <definedName name="_____SMG1">#N/A</definedName>
    <definedName name="_____SMG2">#N/A</definedName>
    <definedName name="_____tab1" localSheetId="2">#REF!</definedName>
    <definedName name="_____tab1">#REF!</definedName>
    <definedName name="_____tab2" localSheetId="2">#REF!</definedName>
    <definedName name="_____tab2">#REF!</definedName>
    <definedName name="_____TB2" localSheetId="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 localSheetId="2">#REF!</definedName>
    <definedName name="____AWM10">#REF!</definedName>
    <definedName name="____AWM40" localSheetId="2">#REF!</definedName>
    <definedName name="____AWM40">#REF!</definedName>
    <definedName name="____AWM6" localSheetId="2">#REF!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[14]PROCTOR!#REF!</definedName>
    <definedName name="____CAN458">[14]PROCTOR!#REF!</definedName>
    <definedName name="____CAN486" localSheetId="2">[14]PROCTOR!#REF!</definedName>
    <definedName name="____CAN486">[14]PROCTOR!#REF!</definedName>
    <definedName name="____CAN487" localSheetId="2">[14]PROCTOR!#REF!</definedName>
    <definedName name="____CAN487">[14]PROCTOR!#REF!</definedName>
    <definedName name="____CAN488" localSheetId="2">[14]PROCTOR!#REF!</definedName>
    <definedName name="____CAN488">[14]PROCTOR!#REF!</definedName>
    <definedName name="____CAN489" localSheetId="2">[14]PROCTOR!#REF!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 localSheetId="2">#REF!</definedName>
    <definedName name="____CDG100">#REF!</definedName>
    <definedName name="____CDG250" localSheetId="2">#REF!</definedName>
    <definedName name="____CDG250">#REF!</definedName>
    <definedName name="____CDG50" localSheetId="2">#REF!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2" hidden="1">{"'Sheet1'!$A$4386:$N$4591"}</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 localSheetId="2">#REF!</definedName>
    <definedName name="____ExV200">#REF!</definedName>
    <definedName name="____GEN100" localSheetId="2">#REF!</definedName>
    <definedName name="____GEN100">#REF!</definedName>
    <definedName name="____GEN250" localSheetId="2">#REF!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 localSheetId="2">#REF!</definedName>
    <definedName name="____MAN1">#REF!</definedName>
    <definedName name="____MIX10" localSheetId="2">#REF!</definedName>
    <definedName name="____MIX10">#REF!</definedName>
    <definedName name="____MIX15" localSheetId="2">#REF!</definedName>
    <definedName name="____MIX15">#REF!</definedName>
    <definedName name="____MIX15150" localSheetId="2">'[4]Mix Design'!#REF!</definedName>
    <definedName name="____MIX15150">'[4]Mix Design'!#REF!</definedName>
    <definedName name="____MIX1540">'[4]Mix Design'!$P$11</definedName>
    <definedName name="____MIX1580" localSheetId="2">'[4]Mix Design'!#REF!</definedName>
    <definedName name="____MIX1580">'[4]Mix Design'!#REF!</definedName>
    <definedName name="____MIX2">'[5]Mix Design'!$P$12</definedName>
    <definedName name="____MIX20" localSheetId="2">#REF!</definedName>
    <definedName name="____MIX20">#REF!</definedName>
    <definedName name="____MIX2020">'[4]Mix Design'!$P$12</definedName>
    <definedName name="____MIX2040">'[4]Mix Design'!$P$13</definedName>
    <definedName name="____MIX25" localSheetId="2">#REF!</definedName>
    <definedName name="____MIX25">#REF!</definedName>
    <definedName name="____MIX2540">'[4]Mix Design'!$P$15</definedName>
    <definedName name="____Mix255">'[6]Mix Design'!$P$13</definedName>
    <definedName name="____MIX30" localSheetId="2">#REF!</definedName>
    <definedName name="____MIX30">#REF!</definedName>
    <definedName name="____MIX35" localSheetId="2">#REF!</definedName>
    <definedName name="____MIX35">#REF!</definedName>
    <definedName name="____MIX40" localSheetId="2">#REF!</definedName>
    <definedName name="____MIX40">#REF!</definedName>
    <definedName name="____MIX45" localSheetId="2">'[4]Mix Design'!#REF!</definedName>
    <definedName name="____MIX45">'[4]Mix Design'!#REF!</definedName>
    <definedName name="____mm1" localSheetId="2">#REF!</definedName>
    <definedName name="____mm1">#REF!</definedName>
    <definedName name="____mm2" localSheetId="2">#REF!</definedName>
    <definedName name="____mm2">#REF!</definedName>
    <definedName name="____mm3" localSheetId="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2">#REF!</definedName>
    <definedName name="____SH5">#REF!</definedName>
    <definedName name="____t1" localSheetId="2">#REF!</definedName>
    <definedName name="____t1">#REF!</definedName>
    <definedName name="____tab1" localSheetId="2">#REF!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 localSheetId="2">#REF!</definedName>
    <definedName name="___AWM10">#REF!</definedName>
    <definedName name="___AWM40" localSheetId="2">#REF!</definedName>
    <definedName name="___AWM40">#REF!</definedName>
    <definedName name="___AWM6" localSheetId="2">#REF!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[14]PROCTOR!#REF!</definedName>
    <definedName name="___CAN458">[14]PROCTOR!#REF!</definedName>
    <definedName name="___CAN486" localSheetId="2">[14]PROCTOR!#REF!</definedName>
    <definedName name="___CAN486">[14]PROCTOR!#REF!</definedName>
    <definedName name="___CAN487" localSheetId="2">[14]PROCTOR!#REF!</definedName>
    <definedName name="___CAN487">[14]PROCTOR!#REF!</definedName>
    <definedName name="___CAN488" localSheetId="2">[14]PROCTOR!#REF!</definedName>
    <definedName name="___CAN488">[14]PROCTOR!#REF!</definedName>
    <definedName name="___CAN489" localSheetId="2">[14]PROCTOR!#REF!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 localSheetId="2">#REF!</definedName>
    <definedName name="___CDG100">#REF!</definedName>
    <definedName name="___CDG250" localSheetId="2">#REF!</definedName>
    <definedName name="___CDG250">#REF!</definedName>
    <definedName name="___CDG50" localSheetId="2">#REF!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2" hidden="1">{"'Sheet1'!$A$4386:$N$4591"}</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 localSheetId="2">#REF!</definedName>
    <definedName name="___ExV200">#REF!</definedName>
    <definedName name="___GEN100" localSheetId="2">#REF!</definedName>
    <definedName name="___GEN100">#REF!</definedName>
    <definedName name="___GEN250" localSheetId="2">#REF!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 localSheetId="2">#REF!</definedName>
    <definedName name="___MAN1">#REF!</definedName>
    <definedName name="___MIX10" localSheetId="2">#REF!</definedName>
    <definedName name="___MIX10">#REF!</definedName>
    <definedName name="___MIX15" localSheetId="2">#REF!</definedName>
    <definedName name="___MIX15">#REF!</definedName>
    <definedName name="___MIX15150" localSheetId="2">'[4]Mix Design'!#REF!</definedName>
    <definedName name="___MIX15150">'[4]Mix Design'!#REF!</definedName>
    <definedName name="___MIX1540">'[4]Mix Design'!$P$11</definedName>
    <definedName name="___MIX1580" localSheetId="2">'[4]Mix Design'!#REF!</definedName>
    <definedName name="___MIX1580">'[4]Mix Design'!#REF!</definedName>
    <definedName name="___MIX2">'[5]Mix Design'!$P$12</definedName>
    <definedName name="___MIX20" localSheetId="2">#REF!</definedName>
    <definedName name="___MIX20">#REF!</definedName>
    <definedName name="___MIX2020">'[4]Mix Design'!$P$12</definedName>
    <definedName name="___MIX2040">'[4]Mix Design'!$P$13</definedName>
    <definedName name="___MIX25" localSheetId="2">#REF!</definedName>
    <definedName name="___MIX25">#REF!</definedName>
    <definedName name="___MIX2540">'[4]Mix Design'!$P$15</definedName>
    <definedName name="___Mix255">'[6]Mix Design'!$P$13</definedName>
    <definedName name="___MIX30" localSheetId="2">#REF!</definedName>
    <definedName name="___MIX30">#REF!</definedName>
    <definedName name="___MIX35" localSheetId="2">#REF!</definedName>
    <definedName name="___MIX35">#REF!</definedName>
    <definedName name="___MIX40" localSheetId="2">#REF!</definedName>
    <definedName name="___MIX40">#REF!</definedName>
    <definedName name="___MIX45" localSheetId="2">'[4]Mix Design'!#REF!</definedName>
    <definedName name="___MIX45">'[4]Mix Design'!#REF!</definedName>
    <definedName name="___mm1" localSheetId="2">#REF!</definedName>
    <definedName name="___mm1">#REF!</definedName>
    <definedName name="___mm2" localSheetId="2">#REF!</definedName>
    <definedName name="___mm2">#REF!</definedName>
    <definedName name="___mm3" localSheetId="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2">#REF!</definedName>
    <definedName name="___SH5">#REF!</definedName>
    <definedName name="___tab1" localSheetId="2">#REF!</definedName>
    <definedName name="___tab1">#REF!</definedName>
    <definedName name="___tab2" localSheetId="2">#REF!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localSheetId="2" hidden="1">'[31]P-Ins &amp; Bonds'!#REF!</definedName>
    <definedName name="__123Graph_B" hidden="1">'[31]P-Ins &amp; Bonds'!#REF!</definedName>
    <definedName name="__123Graph_C" hidden="1">[30]TTL!$G$37:$AU$37</definedName>
    <definedName name="__123Graph_D" localSheetId="2" hidden="1">'[31]P-Ins &amp; Bonds'!#REF!</definedName>
    <definedName name="__123Graph_D" hidden="1">'[31]P-Ins &amp; Bonds'!#REF!</definedName>
    <definedName name="__123Graph_E" localSheetId="2" hidden="1">'[31]P-Ins &amp; Bonds'!#REF!</definedName>
    <definedName name="__123Graph_E" hidden="1">'[31]P-Ins &amp; Bonds'!#REF!</definedName>
    <definedName name="__123Graph_F" localSheetId="2" hidden="1">'[31]P-Ins &amp; Bonds'!#REF!</definedName>
    <definedName name="__123Graph_F" hidden="1">'[31]P-Ins &amp; Bonds'!#REF!</definedName>
    <definedName name="__123Graph_X" hidden="1">[30]TTL!$G$6:$AU$6</definedName>
    <definedName name="__A1" localSheetId="2">#REF!</definedName>
    <definedName name="__A1">#REF!</definedName>
    <definedName name="__A65537" localSheetId="2">#REF!</definedName>
    <definedName name="__A65537">#REF!</definedName>
    <definedName name="__A655600" localSheetId="2">#REF!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 localSheetId="2">#REF!</definedName>
    <definedName name="__AWM10">#REF!</definedName>
    <definedName name="__AWM40" localSheetId="2">#REF!</definedName>
    <definedName name="__AWM40">#REF!</definedName>
    <definedName name="__AWM6" localSheetId="2">#REF!</definedName>
    <definedName name="__AWM6">#REF!</definedName>
    <definedName name="__b111121">#REF!</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[14]PROCTOR!#REF!</definedName>
    <definedName name="__CAN458">[14]PROCTOR!#REF!</definedName>
    <definedName name="__CAN486" localSheetId="2">[14]PROCTOR!#REF!</definedName>
    <definedName name="__CAN486">[14]PROCTOR!#REF!</definedName>
    <definedName name="__CAN487" localSheetId="2">[14]PROCTOR!#REF!</definedName>
    <definedName name="__CAN487">[14]PROCTOR!#REF!</definedName>
    <definedName name="__CAN488" localSheetId="2">[14]PROCTOR!#REF!</definedName>
    <definedName name="__CAN488">[14]PROCTOR!#REF!</definedName>
    <definedName name="__CAN489" localSheetId="2">[14]PROCTOR!#REF!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 localSheetId="2">#REF!</definedName>
    <definedName name="__CDG100">#REF!</definedName>
    <definedName name="__CDG250" localSheetId="2">#REF!</definedName>
    <definedName name="__CDG250">#REF!</definedName>
    <definedName name="__CDG50" localSheetId="2">#REF!</definedName>
    <definedName name="__CDG50">#REF!</definedName>
    <definedName name="__CDG500">#REF!</definedName>
    <definedName name="__CEM53">#REF!</definedName>
    <definedName name="__CRN3">#REF!</definedName>
    <definedName name="__CRN35">#REF!</definedName>
    <definedName name="__CRN80">#REF!</definedName>
    <definedName name="__dec05" localSheetId="2" hidden="1">{"'Sheet1'!$A$4386:$N$4591"}</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 localSheetId="2">#REF!</definedName>
    <definedName name="__ExV200">#REF!</definedName>
    <definedName name="__GEN100" localSheetId="2">#REF!</definedName>
    <definedName name="__GEN100">#REF!</definedName>
    <definedName name="__GEN250" localSheetId="2">#REF!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 localSheetId="2">#REF!</definedName>
    <definedName name="__Ki1">#REF!</definedName>
    <definedName name="__Ki2" localSheetId="2">#REF!</definedName>
    <definedName name="__Ki2">#REF!</definedName>
    <definedName name="__lb1" localSheetId="2">#REF!</definedName>
    <definedName name="__lb1">#REF!</definedName>
    <definedName name="__lb2">#REF!</definedName>
    <definedName name="__mac2">200</definedName>
    <definedName name="__MAN1" localSheetId="2">#REF!</definedName>
    <definedName name="__MAN1">#REF!</definedName>
    <definedName name="__MIX10" localSheetId="2">#REF!</definedName>
    <definedName name="__MIX10">#REF!</definedName>
    <definedName name="__MIX15" localSheetId="2">#REF!</definedName>
    <definedName name="__MIX15">#REF!</definedName>
    <definedName name="__MIX15150" localSheetId="2">'[4]Mix Design'!#REF!</definedName>
    <definedName name="__MIX15150">'[4]Mix Design'!#REF!</definedName>
    <definedName name="__MIX1540">'[4]Mix Design'!$P$11</definedName>
    <definedName name="__MIX1580" localSheetId="2">'[4]Mix Design'!#REF!</definedName>
    <definedName name="__MIX1580">'[4]Mix Design'!#REF!</definedName>
    <definedName name="__MIX2">'[5]Mix Design'!$P$12</definedName>
    <definedName name="__MIX20" localSheetId="2">#REF!</definedName>
    <definedName name="__MIX20">#REF!</definedName>
    <definedName name="__MIX2020">'[4]Mix Design'!$P$12</definedName>
    <definedName name="__MIX2040">'[4]Mix Design'!$P$13</definedName>
    <definedName name="__MIX25" localSheetId="2">#REF!</definedName>
    <definedName name="__MIX25">#REF!</definedName>
    <definedName name="__MIX2540">'[4]Mix Design'!$P$15</definedName>
    <definedName name="__Mix255">'[6]Mix Design'!$P$13</definedName>
    <definedName name="__MIX30" localSheetId="2">#REF!</definedName>
    <definedName name="__MIX30">#REF!</definedName>
    <definedName name="__MIX35" localSheetId="2">#REF!</definedName>
    <definedName name="__MIX35">#REF!</definedName>
    <definedName name="__MIX40" localSheetId="2">#REF!</definedName>
    <definedName name="__MIX40">#REF!</definedName>
    <definedName name="__MIX45" localSheetId="2">'[4]Mix Design'!#REF!</definedName>
    <definedName name="__MIX45">'[4]Mix Design'!#REF!</definedName>
    <definedName name="__mm1" localSheetId="2">#REF!</definedName>
    <definedName name="__mm1">#REF!</definedName>
    <definedName name="__mm2" localSheetId="2">#REF!</definedName>
    <definedName name="__mm2">#REF!</definedName>
    <definedName name="__mm3" localSheetId="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2">#REF!</definedName>
    <definedName name="__t1">#REF!</definedName>
    <definedName name="__tab1" localSheetId="2">#REF!</definedName>
    <definedName name="__tab1">#REF!</definedName>
    <definedName name="__tab2" localSheetId="2">#REF!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localSheetId="2" hidden="1">[39]산근!#REF!</definedName>
    <definedName name="_11F" hidden="1">[39]산근!#REF!</definedName>
    <definedName name="_12_0" localSheetId="2">[37]예가표!#REF!</definedName>
    <definedName name="_12_0">[37]예가표!#REF!</definedName>
    <definedName name="_13_0\LA" localSheetId="2">[40]공문!#REF!</definedName>
    <definedName name="_13_0\LA">[40]공문!#REF!</definedName>
    <definedName name="_13_ページング_電話関係" localSheetId="2">#REF!</definedName>
    <definedName name="_13_ページング_電話関係">#REF!</definedName>
    <definedName name="_14_0\MID" localSheetId="2">[40]공문!#REF!</definedName>
    <definedName name="_14_0\MID">[40]공문!#REF!</definedName>
    <definedName name="_15_0\SM" localSheetId="2">[40]공문!#REF!</definedName>
    <definedName name="_15_0\SM">[40]공문!#REF!</definedName>
    <definedName name="_16_0_0__123Grap" localSheetId="2" hidden="1">[41]공문!#REF!</definedName>
    <definedName name="_16_0_0__123Grap" hidden="1">[41]공문!#REF!</definedName>
    <definedName name="_17_0_0_F" localSheetId="2" hidden="1">#REF!</definedName>
    <definedName name="_17_0_0_F" hidden="1">#REF!</definedName>
    <definedName name="_18_0ME" localSheetId="2">[40]공문!#REF!</definedName>
    <definedName name="_18_0ME">[40]공문!#REF!</definedName>
    <definedName name="_19_0ME" localSheetId="2">[40]공문!#REF!</definedName>
    <definedName name="_19_0ME">[40]공문!#REF!</definedName>
    <definedName name="_2">[36]당초!#REF!</definedName>
    <definedName name="_2\LA">[40]공문!#REF!</definedName>
    <definedName name="_20_0Print_A" localSheetId="2">#REF!</definedName>
    <definedName name="_20_0Print_A">#REF!</definedName>
    <definedName name="_21_11" localSheetId="2">#REF!</definedName>
    <definedName name="_21_11">#REF!</definedName>
    <definedName name="_22">#N/A</definedName>
    <definedName name="_22_3_0Crite" localSheetId="2">#REF!</definedName>
    <definedName name="_22_3_0Crite">#REF!</definedName>
    <definedName name="_23_3_0Criteria" localSheetId="2">#REF!</definedName>
    <definedName name="_23_3_0Criteria">#REF!</definedName>
    <definedName name="_24_3__Crite" localSheetId="2">#REF!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 localSheetId="2">#REF!</definedName>
    <definedName name="_3">#REF!</definedName>
    <definedName name="_3\MID" localSheetId="2">[40]공문!#REF!</definedName>
    <definedName name="_3\MID">[40]공문!#REF!</definedName>
    <definedName name="_30_9" localSheetId="2">#REF!</definedName>
    <definedName name="_30_9">#REF!</definedName>
    <definedName name="_31G_0Extr" localSheetId="2">#REF!</definedName>
    <definedName name="_31G_0Extr">#REF!</definedName>
    <definedName name="_32G_0Extract" localSheetId="2">#REF!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 localSheetId="2">#REF!</definedName>
    <definedName name="_4">#REF!</definedName>
    <definedName name="_4\SM" localSheetId="2">[40]공문!#REF!</definedName>
    <definedName name="_4\SM">[40]공문!#REF!</definedName>
    <definedName name="_5.0_Hire_and_running_charges_of_winch___grab" localSheetId="2">[44]SOR!#REF!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 localSheetId="2">#REF!</definedName>
    <definedName name="_6B8">#REF!</definedName>
    <definedName name="_6B9" localSheetId="2">#REF!</definedName>
    <definedName name="_6B9">#REF!</definedName>
    <definedName name="_7__123Graph_ACHART_2" hidden="1">[38]Z!$T$179:$AH$179</definedName>
    <definedName name="_7C1" localSheetId="2">#REF!</definedName>
    <definedName name="_7C1">#REF!</definedName>
    <definedName name="_7C2" localSheetId="2">#REF!</definedName>
    <definedName name="_7C2">#REF!</definedName>
    <definedName name="_7C3" localSheetId="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 localSheetId="2">#REF!</definedName>
    <definedName name="_A1">#REF!</definedName>
    <definedName name="_a2" localSheetId="2">#REF!</definedName>
    <definedName name="_a2">#REF!</definedName>
    <definedName name="_A20000" localSheetId="2">#REF!</definedName>
    <definedName name="_A20000">#REF!</definedName>
    <definedName name="_a3">#N/A</definedName>
    <definedName name="_A65537" localSheetId="2">#REF!</definedName>
    <definedName name="_A65537">#REF!</definedName>
    <definedName name="_A655600" localSheetId="2">#REF!</definedName>
    <definedName name="_A655600">#REF!</definedName>
    <definedName name="_A8" localSheetId="2">#REF!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 localSheetId="2">#REF!</definedName>
    <definedName name="_AWM10">#REF!</definedName>
    <definedName name="_AWM40" localSheetId="2">#REF!</definedName>
    <definedName name="_AWM40">#REF!</definedName>
    <definedName name="_AWM6" localSheetId="2">#REF!</definedName>
    <definedName name="_AWM6">#REF!</definedName>
    <definedName name="_b111121">#REF!</definedName>
    <definedName name="_b2">#REF!</definedName>
    <definedName name="_BAS1">#REF!</definedName>
    <definedName name="_BOQ3" localSheetId="2">{#N/A,#N/A,FALSE,"mpph1";#N/A,#N/A,FALSE,"mpmseb";#N/A,#N/A,FALSE,"mpph2"}</definedName>
    <definedName name="_BOQ3">{#N/A,#N/A,FALSE,"mpph1";#N/A,#N/A,FALSE,"mpmseb";#N/A,#N/A,FALSE,"mpph2"}</definedName>
    <definedName name="_C" localSheetId="2">#REF!</definedName>
    <definedName name="_C">#REF!</definedName>
    <definedName name="_C___0" localSheetId="2">#REF!</definedName>
    <definedName name="_C___0">#REF!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[14]PROCTOR!#REF!</definedName>
    <definedName name="_CAN458">[14]PROCTOR!#REF!</definedName>
    <definedName name="_CAN486" localSheetId="2">[14]PROCTOR!#REF!</definedName>
    <definedName name="_CAN486">[14]PROCTOR!#REF!</definedName>
    <definedName name="_CAN487" localSheetId="2">[14]PROCTOR!#REF!</definedName>
    <definedName name="_CAN487">[14]PROCTOR!#REF!</definedName>
    <definedName name="_CAN488" localSheetId="2">[14]PROCTOR!#REF!</definedName>
    <definedName name="_CAN488">[14]PROCTOR!#REF!</definedName>
    <definedName name="_CAN489" localSheetId="2">[14]PROCTOR!#REF!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 localSheetId="2">#REF!</definedName>
    <definedName name="_CDG100">#REF!</definedName>
    <definedName name="_CDG250" localSheetId="2">#REF!</definedName>
    <definedName name="_CDG250">#REF!</definedName>
    <definedName name="_CDG50" localSheetId="2">#REF!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localSheetId="2"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 localSheetId="2">#REF!</definedName>
    <definedName name="_ExV200">#REF!</definedName>
    <definedName name="_f2" localSheetId="2">#REF!</definedName>
    <definedName name="_f2">#REF!</definedName>
    <definedName name="_F3" localSheetId="2">#REF!</definedName>
    <definedName name="_F3">#REF!</definedName>
    <definedName name="_FF3">#REF!</definedName>
    <definedName name="_Fill" hidden="1">[47]BHANDUP!#REF!</definedName>
    <definedName name="_Fill1" hidden="1">[47]BHANDUP!#REF!</definedName>
    <definedName name="_xlnm._FilterDatabase" localSheetId="2" hidden="1">#REF!</definedName>
    <definedName name="_xlnm._FilterDatabase" hidden="1">#REF!</definedName>
    <definedName name="_FLK1" localSheetId="2">#REF!</definedName>
    <definedName name="_FLK1">#REF!</definedName>
    <definedName name="_GEN1" localSheetId="2">#REF!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 localSheetId="2">#REF!</definedName>
    <definedName name="_HM1">#REF!</definedName>
    <definedName name="_HM10" localSheetId="2">#REF!</definedName>
    <definedName name="_HM10">#REF!</definedName>
    <definedName name="_HM11" localSheetId="2">#REF!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 localSheetId="2">#REF!</definedName>
    <definedName name="_MAN1">#REF!</definedName>
    <definedName name="_Mat1">[49]PIPING!$AJ$7:$AJ$221</definedName>
    <definedName name="_Mat2">[49]PIPING!$AK$7:$AK$221</definedName>
    <definedName name="_MIX10" localSheetId="2">#REF!</definedName>
    <definedName name="_MIX10">#REF!</definedName>
    <definedName name="_MIX15" localSheetId="2">#REF!</definedName>
    <definedName name="_MIX15">#REF!</definedName>
    <definedName name="_MIX15150" localSheetId="2">'[4]Mix Design'!#REF!</definedName>
    <definedName name="_MIX15150">'[4]Mix Design'!#REF!</definedName>
    <definedName name="_MIX1540">'[4]Mix Design'!$P$11</definedName>
    <definedName name="_MIX1580" localSheetId="2">'[4]Mix Design'!#REF!</definedName>
    <definedName name="_MIX1580">'[4]Mix Design'!#REF!</definedName>
    <definedName name="_MIX2">'[5]Mix Design'!$P$12</definedName>
    <definedName name="_MIX20" localSheetId="2">#REF!</definedName>
    <definedName name="_MIX20">#REF!</definedName>
    <definedName name="_MIX2020">'[4]Mix Design'!$P$12</definedName>
    <definedName name="_MIX2040">'[4]Mix Design'!$P$13</definedName>
    <definedName name="_MIX25" localSheetId="2">#REF!</definedName>
    <definedName name="_MIX25">#REF!</definedName>
    <definedName name="_MIX2540">'[4]Mix Design'!$P$15</definedName>
    <definedName name="_Mix255">'[6]Mix Design'!$P$13</definedName>
    <definedName name="_MIX30" localSheetId="2">#REF!</definedName>
    <definedName name="_MIX30">#REF!</definedName>
    <definedName name="_MIX35" localSheetId="2">#REF!</definedName>
    <definedName name="_MIX35">#REF!</definedName>
    <definedName name="_MIX40" localSheetId="2">#REF!</definedName>
    <definedName name="_MIX40">#REF!</definedName>
    <definedName name="_MIX45" localSheetId="2">'[4]Mix Design'!#REF!</definedName>
    <definedName name="_MIX45">'[4]Mix Design'!#REF!</definedName>
    <definedName name="_mm1" localSheetId="2">#REF!</definedName>
    <definedName name="_mm1">#REF!</definedName>
    <definedName name="_mm2" localSheetId="2">#REF!</definedName>
    <definedName name="_mm2">#REF!</definedName>
    <definedName name="_mm3" localSheetId="2">#REF!</definedName>
    <definedName name="_mm3">#REF!</definedName>
    <definedName name="_MUR5">#REF!</definedName>
    <definedName name="_MUR8">#REF!</definedName>
    <definedName name="_new1">[50]Original!$V$8</definedName>
    <definedName name="_OPC43" localSheetId="2">#REF!</definedName>
    <definedName name="_OPC43">#REF!</definedName>
    <definedName name="_Order1" hidden="1">255</definedName>
    <definedName name="_Order2" hidden="1">0</definedName>
    <definedName name="_p1" localSheetId="2">#REF!</definedName>
    <definedName name="_p1">#REF!</definedName>
    <definedName name="_Parse_In" localSheetId="2" hidden="1">#REF!</definedName>
    <definedName name="_Parse_In" hidden="1">#REF!</definedName>
    <definedName name="_Parse_Out" localSheetId="2" hidden="1">[51]갑지!#REF!</definedName>
    <definedName name="_Parse_Out" hidden="1">[51]갑지!#REF!</definedName>
    <definedName name="_PB1" localSheetId="2">#REF!</definedName>
    <definedName name="_PB1">#REF!</definedName>
    <definedName name="_PIN1" localSheetId="2">#REF!</definedName>
    <definedName name="_PIN1">#REF!</definedName>
    <definedName name="_PPC53">'[46]RA Civil'!$E$19</definedName>
    <definedName name="_RE100" localSheetId="2">#REF!</definedName>
    <definedName name="_RE100">#REF!</definedName>
    <definedName name="_RE104" localSheetId="2">#REF!</definedName>
    <definedName name="_RE104">#REF!</definedName>
    <definedName name="_RE112" localSheetId="2">#REF!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2">'[52]ANAL-PIPE LINE'!#REF!</definedName>
    <definedName name="_SLV10025">'[52]ANAL-PIPE LINE'!#REF!</definedName>
    <definedName name="_SMG1">#N/A</definedName>
    <definedName name="_SMG2">#N/A</definedName>
    <definedName name="_Sort" localSheetId="2" hidden="1">#REF!</definedName>
    <definedName name="_Sort" hidden="1">#REF!</definedName>
    <definedName name="_ssr1" localSheetId="2">'[53]scour depth'!#REF!</definedName>
    <definedName name="_ssr1">'[53]scour depth'!#REF!</definedName>
    <definedName name="_t1" localSheetId="2">#REF!</definedName>
    <definedName name="_t1">#REF!</definedName>
    <definedName name="_tab1" localSheetId="2">#REF!</definedName>
    <definedName name="_tab1">#REF!</definedName>
    <definedName name="_tab2" localSheetId="2">#REF!</definedName>
    <definedName name="_tab2">#REF!</definedName>
    <definedName name="_TB2">#REF!</definedName>
    <definedName name="_tem1">#N/A</definedName>
    <definedName name="_TIP1" localSheetId="2">#REF!</definedName>
    <definedName name="_TIP1">#REF!</definedName>
    <definedName name="_TIP2" localSheetId="2">#REF!</definedName>
    <definedName name="_TIP2">#REF!</definedName>
    <definedName name="_TIP3" localSheetId="2">#REF!</definedName>
    <definedName name="_TIP3">#REF!</definedName>
    <definedName name="_V1">[54]Voucher!$B$1</definedName>
    <definedName name="_V2">[54]Voucher!$R$1</definedName>
    <definedName name="√">"SQRT"</definedName>
    <definedName name="◈002MONO현황" localSheetId="2">#REF!</definedName>
    <definedName name="◈002MONO현황">#REF!</definedName>
    <definedName name="a">[55]Culvert!$H$112</definedName>
    <definedName name="a._Trimmer" localSheetId="2">[44]SOR!#REF!</definedName>
    <definedName name="a._Trimmer">[44]SOR!#REF!</definedName>
    <definedName name="a___0" localSheetId="2">#REF!</definedName>
    <definedName name="a___0">#REF!</definedName>
    <definedName name="a___13" localSheetId="2">#REF!</definedName>
    <definedName name="a___13">#REF!</definedName>
    <definedName name="a__Labour_charges_for_cutting_bending__welding_including_materials." localSheetId="2">[44]SOR!#REF!</definedName>
    <definedName name="a__Labour_charges_for_cutting_bending__welding_including_materials.">[44]SOR!#REF!</definedName>
    <definedName name="a_dash" localSheetId="2">#REF!</definedName>
    <definedName name="a_dash">#REF!</definedName>
    <definedName name="A1_" localSheetId="2">#REF!</definedName>
    <definedName name="A1_">#REF!</definedName>
    <definedName name="A1____0" localSheetId="2">#REF!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localSheetId="2" hidden="1">{"form-D1",#N/A,FALSE,"FORM-D1";"form-D1_amt",#N/A,FALSE,"FORM-D1"}</definedName>
    <definedName name="AAAA" hidden="1">{"form-D1",#N/A,FALSE,"FORM-D1";"form-D1_amt",#N/A,FALSE,"FORM-D1"}</definedName>
    <definedName name="ab" localSheetId="2">#REF!</definedName>
    <definedName name="ab">#REF!</definedName>
    <definedName name="abc" localSheetId="2">#REF!</definedName>
    <definedName name="abc">#REF!</definedName>
    <definedName name="abcd" localSheetId="2">#REF!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2" hidden="1">{"'Sheet1'!$A$4386:$N$4591"}</definedName>
    <definedName name="AD" hidden="1">{"'Sheet1'!$A$4386:$N$4591"}</definedName>
    <definedName name="adfsdf">#REF!</definedName>
    <definedName name="ADITION" localSheetId="2" hidden="1">{"'장비'!$A$3:$M$12"}</definedName>
    <definedName name="ADITION" hidden="1">{"'장비'!$A$3:$M$12"}</definedName>
    <definedName name="Admixture">#REF!</definedName>
    <definedName name="adssss">#REF!</definedName>
    <definedName name="ADUMP">'[57]Cost of O &amp; O'!$F$13</definedName>
    <definedName name="ae" localSheetId="2">#REF!</definedName>
    <definedName name="ae">#REF!</definedName>
    <definedName name="AEA">[58]ANALYSIS!$C$18</definedName>
    <definedName name="Ag" localSheetId="2">#REF!</definedName>
    <definedName name="Ag">#REF!</definedName>
    <definedName name="Ag___0" localSheetId="2">#REF!</definedName>
    <definedName name="Ag___0">#REF!</definedName>
    <definedName name="Ag___13" localSheetId="2">#REF!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 localSheetId="2">#REF!</definedName>
    <definedName name="AGGTS">#REF!</definedName>
    <definedName name="Agr12mm" localSheetId="2">#REF!</definedName>
    <definedName name="Agr12mm">#REF!</definedName>
    <definedName name="Agr20mm" localSheetId="2">#REF!</definedName>
    <definedName name="Agr20mm">#REF!</definedName>
    <definedName name="Agr40mm">#REF!</definedName>
    <definedName name="Agr53mm">#REF!</definedName>
    <definedName name="Agr6mm">#REF!</definedName>
    <definedName name="agrP">#REF!</definedName>
    <definedName name="AH" localSheetId="2" hidden="1">{#N/A,#N/A,FALSE,"CCTV"}</definedName>
    <definedName name="AH" hidden="1">{#N/A,#N/A,FALSE,"CCTV"}</definedName>
    <definedName name="ai" localSheetId="2">#REF!</definedName>
    <definedName name="ai">#REF!</definedName>
    <definedName name="AIR" localSheetId="2">#REF!</definedName>
    <definedName name="AIR">#REF!</definedName>
    <definedName name="air_trap" localSheetId="2">#REF!</definedName>
    <definedName name="air_trap">#REF!</definedName>
    <definedName name="AIRC">#REF!</definedName>
    <definedName name="ajartjr">#REF!</definedName>
    <definedName name="ALDENSITY">[60]CABLERET!$B$10</definedName>
    <definedName name="alfa" localSheetId="2">#REF!</definedName>
    <definedName name="alfa">#REF!</definedName>
    <definedName name="alfa1" localSheetId="2">#REF!</definedName>
    <definedName name="alfa1">#REF!</definedName>
    <definedName name="alload">[60]CABLERET!$D$13:$D$128</definedName>
    <definedName name="ALMARGIN">[60]CABLERET!$D$7</definedName>
    <definedName name="ALPHA" localSheetId="2">#REF!</definedName>
    <definedName name="ALPHA">#REF!</definedName>
    <definedName name="Alw" localSheetId="2">#REF!</definedName>
    <definedName name="Alw">#REF!</definedName>
    <definedName name="alwarsump" localSheetId="2">#REF!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 localSheetId="2">#REF!</definedName>
    <definedName name="APLANT">#REF!</definedName>
    <definedName name="APPLI" localSheetId="2">#REF!</definedName>
    <definedName name="APPLI">#REF!</definedName>
    <definedName name="APR" localSheetId="2" hidden="1">{"form-D1",#N/A,FALSE,"FORM-D1";"form-D1_amt",#N/A,FALSE,"FORM-D1"}</definedName>
    <definedName name="APR" hidden="1">{"form-D1",#N/A,FALSE,"FORM-D1";"form-D1_amt",#N/A,FALSE,"FORM-D1"}</definedName>
    <definedName name="april_qty" localSheetId="2">#REF!</definedName>
    <definedName name="april_qty">#REF!</definedName>
    <definedName name="aq" localSheetId="2">#REF!</definedName>
    <definedName name="aq">#REF!</definedName>
    <definedName name="ar" localSheetId="2">[61]ANALYSER!#REF!</definedName>
    <definedName name="ar">[61]ANALYSER!#REF!</definedName>
    <definedName name="Architect" localSheetId="2">#REF!</definedName>
    <definedName name="Architect">#REF!</definedName>
    <definedName name="area" localSheetId="2">[62]MixBed!#REF!</definedName>
    <definedName name="area">[62]MixBed!#REF!</definedName>
    <definedName name="AREA_CODE" localSheetId="2">#REF!</definedName>
    <definedName name="AREA_CODE">#REF!</definedName>
    <definedName name="area1" localSheetId="2">[62]MixBed!#REF!</definedName>
    <definedName name="area1">[62]MixBed!#REF!</definedName>
    <definedName name="ARGON">[49]PIPING!$U$6:$U$105</definedName>
    <definedName name="arunan">#N/A</definedName>
    <definedName name="asd" localSheetId="2">#REF!</definedName>
    <definedName name="asd">#REF!</definedName>
    <definedName name="asdf" localSheetId="2">[37]예가표!#REF!</definedName>
    <definedName name="asdf">[37]예가표!#REF!</definedName>
    <definedName name="asdfs" hidden="1">[38]Cash2!$G$16:$G$31</definedName>
    <definedName name="ASH" localSheetId="2">#REF!</definedName>
    <definedName name="ASH">#REF!</definedName>
    <definedName name="ASHOKA" localSheetId="2">#REF!</definedName>
    <definedName name="ASHOKA">#REF!</definedName>
    <definedName name="ASPAV" localSheetId="2">#REF!</definedName>
    <definedName name="ASPAV">#REF!</definedName>
    <definedName name="assdf" hidden="1">[38]Z!$T$179:$AH$179</definedName>
    <definedName name="At" localSheetId="2">#REF!</definedName>
    <definedName name="At">#REF!</definedName>
    <definedName name="Attachment_C_3" localSheetId="2">#REF!</definedName>
    <definedName name="Attachment_C_3">#REF!</definedName>
    <definedName name="autofill_data" localSheetId="2">#REF!</definedName>
    <definedName name="autofill_data">#REF!</definedName>
    <definedName name="AVIBRA">'[57]Cost of O &amp; O'!$F$8</definedName>
    <definedName name="aw" localSheetId="2">#REF!</definedName>
    <definedName name="aw">#REF!</definedName>
    <definedName name="B" localSheetId="2">#REF!</definedName>
    <definedName name="B">#REF!</definedName>
    <definedName name="B___0" localSheetId="2">#REF!</definedName>
    <definedName name="B___0">#REF!</definedName>
    <definedName name="B___13">#REF!</definedName>
    <definedName name="b_dash">#REF!</definedName>
    <definedName name="B_FLG">#REF!</definedName>
    <definedName name="back_pressure">#REF!</definedName>
    <definedName name="BADWE" localSheetId="2">{#N/A,#N/A,FALSE,"mpph1";#N/A,#N/A,FALSE,"mpmseb";#N/A,#N/A,FALSE,"mpph2"}</definedName>
    <definedName name="BADWE">{#N/A,#N/A,FALSE,"mpph1";#N/A,#N/A,FALSE,"mpmseb";#N/A,#N/A,FALSE,"mpph2"}</definedName>
    <definedName name="ball" localSheetId="2">#REF!</definedName>
    <definedName name="ball">#REF!</definedName>
    <definedName name="BAS" localSheetId="2">#REF!</definedName>
    <definedName name="BAS">#REF!</definedName>
    <definedName name="BASE_PLATE" localSheetId="2">#REF!</definedName>
    <definedName name="BASE_PLATE">#REF!</definedName>
    <definedName name="baserate">[63]FINOLEX!$W$17</definedName>
    <definedName name="basew" localSheetId="2">#REF!</definedName>
    <definedName name="basew">#REF!</definedName>
    <definedName name="BATCH" localSheetId="2">#REF!</definedName>
    <definedName name="BATCH">#REF!</definedName>
    <definedName name="BATCH20" localSheetId="2">#REF!</definedName>
    <definedName name="BATCH20">#REF!</definedName>
    <definedName name="BATCH30">#REF!</definedName>
    <definedName name="Batching_hot_mix_plant">[44]SOR!#REF!</definedName>
    <definedName name="BBOF" localSheetId="2">#REF!</definedName>
    <definedName name="BBOF">#REF!</definedName>
    <definedName name="BC" localSheetId="2">#REF!</definedName>
    <definedName name="BC">#REF!</definedName>
    <definedName name="bcc" localSheetId="2">[13]ANAL!#REF!</definedName>
    <definedName name="bcc">[13]ANAL!#REF!</definedName>
    <definedName name="Bcw">[64]basdat!$D$5</definedName>
    <definedName name="BDCODE">#N/A</definedName>
    <definedName name="beee" localSheetId="2">#REF!</definedName>
    <definedName name="beee">#REF!</definedName>
    <definedName name="beegbegge" localSheetId="2">#REF!</definedName>
    <definedName name="beegbegge">#REF!</definedName>
    <definedName name="begbeg" localSheetId="2">#REF!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2" hidden="1">{"'Sheet1'!$L$16"}</definedName>
    <definedName name="bkd" hidden="1">{"'Sheet1'!$L$16"}</definedName>
    <definedName name="BLACKH">#REF!</definedName>
    <definedName name="Blank1" localSheetId="2">OR(ISBLANK(#REF!),ISBLANK(#REF!))</definedName>
    <definedName name="Blank1">OR(ISBLANK(#REF!),ISBLANK(#REF!))</definedName>
    <definedName name="Blank10" localSheetId="2">OR(ISBLANK([65]Collab!$D1),ISBLANK([65]Collab!$I1))</definedName>
    <definedName name="Blank10">OR(ISBLANK([65]Collab!$D1),ISBLANK([65]Collab!$I1))</definedName>
    <definedName name="Blank11" localSheetId="2">OR(ISBLANK([65]Transport!$D1),ISBLANK([65]Transport!$G1))</definedName>
    <definedName name="Blank11">OR(ISBLANK([65]Transport!$D1),ISBLANK([65]Transport!$G1))</definedName>
    <definedName name="Blank12" localSheetId="2">OR(ISBLANK('[65]Civil 1'!$D1),ISBLANK('[65]Civil 1'!$K1))</definedName>
    <definedName name="Blank12">OR(ISBLANK('[65]Civil 1'!$D1),ISBLANK('[65]Civil 1'!$K1))</definedName>
    <definedName name="Blank13" localSheetId="2">OR(ISBLANK('[65]Civil 2'!$D1),ISBLANK('[65]Civil 2'!$K1))</definedName>
    <definedName name="Blank13">OR(ISBLANK('[65]Civil 2'!$D1),ISBLANK('[65]Civil 2'!$K1))</definedName>
    <definedName name="Blank14" localSheetId="2">OR(ISBLANK('[65]Civil 3'!$D1),ISBLANK('[65]Civil 3'!$K1))</definedName>
    <definedName name="Blank14">OR(ISBLANK('[65]Civil 3'!$D1),ISBLANK('[65]Civil 3'!$K1))</definedName>
    <definedName name="Blank15" localSheetId="2">OR(ISBLANK('[65]Site 1'!$D1),ISBLANK('[65]Site 1'!$K1))</definedName>
    <definedName name="Blank15">OR(ISBLANK('[65]Site 1'!$D1),ISBLANK('[65]Site 1'!$K1))</definedName>
    <definedName name="Blank16" localSheetId="2">OR(ISBLANK('[65]Site 2'!$D1),ISBLANK('[65]Site 2'!$K1))</definedName>
    <definedName name="Blank16">OR(ISBLANK('[65]Site 2'!$D1),ISBLANK('[65]Site 2'!$K1))</definedName>
    <definedName name="Blank17" localSheetId="2">OR(ISBLANK('[65]Site 3'!$D1),ISBLANK('[65]Site 3'!$K1))</definedName>
    <definedName name="Blank17">OR(ISBLANK('[65]Site 3'!$D1),ISBLANK('[65]Site 3'!$K1))</definedName>
    <definedName name="Blank18" localSheetId="2">OR(ISBLANK('[65]Site Faci'!$D1),ISBLANK('[65]Site Faci'!$K1))</definedName>
    <definedName name="Blank18">OR(ISBLANK('[65]Site Faci'!$D1),ISBLANK('[65]Site Faci'!$K1))</definedName>
    <definedName name="Blank19" localSheetId="2">OR(N([65]Cont!#REF!)=0,N([65]Cont!$G1)=0)</definedName>
    <definedName name="Blank19">OR(N([65]Cont!#REF!)=0,N([65]Cont!$G1)=0)</definedName>
    <definedName name="Blank20" localSheetId="2">OR(N([65]Cont!#REF!)=0,N([65]Cont!$M1)=0)</definedName>
    <definedName name="Blank20">OR(N([65]Cont!#REF!)=0,N([65]Cont!$M1)=0)</definedName>
    <definedName name="Blank21" localSheetId="2">OR(ISBLANK('[65]Engg-Exec-1'!$D1),ISBLANK('[65]Engg-Exec-1'!$H1))</definedName>
    <definedName name="Blank21">OR(ISBLANK('[65]Engg-Exec-1'!$D1),ISBLANK('[65]Engg-Exec-1'!$H1))</definedName>
    <definedName name="Blank22" localSheetId="2">OR(ISBLANK('[65]Site-Precom-1'!$D1),ISBLANK('[65]Site-Precom-1'!$H1))</definedName>
    <definedName name="Blank22">OR(ISBLANK('[65]Site-Precom-1'!$D1),ISBLANK('[65]Site-Precom-1'!$H1))</definedName>
    <definedName name="Blank23" localSheetId="2">OR(ISBLANK('[65]Site-Precom-Vendor'!$D1),ISBLANK('[65]Site-Precom-Vendor'!$I1))</definedName>
    <definedName name="Blank23">OR(ISBLANK('[65]Site-Precom-Vendor'!$D1),ISBLANK('[65]Site-Precom-Vendor'!$I1))</definedName>
    <definedName name="Blank24" localSheetId="2">OR(ISBLANK('[65]Risk-Anal'!$D1),ISBLANK('[65]Risk-Anal'!$I1),ISBLANK('[65]Risk-Anal'!$J1),ISBLANK('[65]Risk-Anal'!$K1),ISBLANK('[65]Risk-Anal'!$L1))</definedName>
    <definedName name="Blank24">OR(ISBLANK('[65]Risk-Anal'!$D1),ISBLANK('[65]Risk-Anal'!$I1),ISBLANK('[65]Risk-Anal'!$J1),ISBLANK('[65]Risk-Anal'!$K1),ISBLANK('[65]Risk-Anal'!$L1))</definedName>
    <definedName name="Blank25" localSheetId="2">OR(N([65]Cont!#REF!)=0,N([65]Cont!$P1)=0)</definedName>
    <definedName name="Blank25">OR(N([65]Cont!#REF!)=0,N([65]Cont!$P1)=0)</definedName>
    <definedName name="Block01_1" localSheetId="2">#REF!</definedName>
    <definedName name="Block01_1">#REF!</definedName>
    <definedName name="Block02" localSheetId="2">'[66]form-c4'!#REF!</definedName>
    <definedName name="Block02">'[66]form-c4'!#REF!</definedName>
    <definedName name="Block13" localSheetId="2">OR(ISBLANK('[65]Civil 2'!$D1),ISBLANK('[65]Civil 2'!$K1))</definedName>
    <definedName name="Block13">OR(ISBLANK('[65]Civil 2'!$D1),ISBLANK('[65]Civil 2'!$K1))</definedName>
    <definedName name="bm" localSheetId="2" hidden="1">{"'Sheet1'!$L$16"}</definedName>
    <definedName name="bm" hidden="1">{"'Sheet1'!$L$16"}</definedName>
    <definedName name="bn" localSheetId="2" hidden="1">{"'Sheet1'!$L$16"}</definedName>
    <definedName name="bn" hidden="1">{"'Sheet1'!$L$16"}</definedName>
    <definedName name="bol">#REF!</definedName>
    <definedName name="Bold">'[46]RA Civil'!$E$30</definedName>
    <definedName name="BOLT" localSheetId="2">#REF!</definedName>
    <definedName name="BOLT">#REF!</definedName>
    <definedName name="boml" localSheetId="2">#REF!</definedName>
    <definedName name="boml">#REF!</definedName>
    <definedName name="Bonus_E" localSheetId="2">'[67]SITE OVERHEADS'!#REF!</definedName>
    <definedName name="Bonus_E">'[67]SITE OVERHEADS'!#REF!</definedName>
    <definedName name="BOQ" localSheetId="2">#REF!</definedName>
    <definedName name="BOQ">#REF!</definedName>
    <definedName name="BORE_HOLE_DATA" localSheetId="2">#REF!</definedName>
    <definedName name="BORE_HOLE_DATA">#REF!</definedName>
    <definedName name="BOSS" localSheetId="2">#REF!</definedName>
    <definedName name="BOSS">#REF!</definedName>
    <definedName name="botl">#REF!</definedName>
    <definedName name="botn">#REF!</definedName>
    <definedName name="BOULD">#REF!</definedName>
    <definedName name="BOX">#REF!</definedName>
    <definedName name="bp">[68]BP!#REF!</definedName>
    <definedName name="Breaks" localSheetId="2">#REF!</definedName>
    <definedName name="Breaks">#REF!</definedName>
    <definedName name="BRIBAT">'[46]RA Civil'!$E$38</definedName>
    <definedName name="BRICKS" localSheetId="2">#REF!</definedName>
    <definedName name="BRICKS">#REF!</definedName>
    <definedName name="BROM" localSheetId="2">#REF!</definedName>
    <definedName name="BROM">#REF!</definedName>
    <definedName name="broom" localSheetId="2">#REF!</definedName>
    <definedName name="broom">#REF!</definedName>
    <definedName name="btoe">#REF!</definedName>
    <definedName name="bua">#REF!</definedName>
    <definedName name="BUDDHA">#REF!</definedName>
    <definedName name="building">'[69]DETAILED  BOQ'!$A$2</definedName>
    <definedName name="building___0" localSheetId="2">#REF!</definedName>
    <definedName name="building___0">#REF!</definedName>
    <definedName name="building___11" localSheetId="2">#REF!</definedName>
    <definedName name="building___11">#REF!</definedName>
    <definedName name="building___12" localSheetId="2">#REF!</definedName>
    <definedName name="building___12">#REF!</definedName>
    <definedName name="BuiltIn_Print_Area___0">#REF!</definedName>
    <definedName name="BuiltIn_Print_Area___0___0___0___0___0">[70]procurement!#REF!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2">#REF!</definedName>
    <definedName name="BuiltIn_Print_Titles___0___0___0___0">#REF!</definedName>
    <definedName name="butterfly" localSheetId="2">#REF!</definedName>
    <definedName name="butterfly">#REF!</definedName>
    <definedName name="bw" localSheetId="2">#REF!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 localSheetId="2">#REF!</definedName>
    <definedName name="c_margin">#REF!</definedName>
    <definedName name="ca">[71]INPUT!$G$127*1.5</definedName>
    <definedName name="ca0" localSheetId="2">#REF!</definedName>
    <definedName name="ca0">#REF!</definedName>
    <definedName name="ca10.3" localSheetId="2">#REF!</definedName>
    <definedName name="ca10.3">#REF!</definedName>
    <definedName name="ca11.3" localSheetId="2">#REF!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 localSheetId="2">#REF!</definedName>
    <definedName name="CABLE1">#REF!</definedName>
    <definedName name="CalcAgencyPrice" localSheetId="2">#REF!</definedName>
    <definedName name="CalcAgencyPrice">#REF!</definedName>
    <definedName name="cant" localSheetId="2">'[73]Staff Acco.'!#REF!</definedName>
    <definedName name="cant">'[73]Staff Acco.'!#REF!</definedName>
    <definedName name="CAP" localSheetId="2">#REF!</definedName>
    <definedName name="CAP">#REF!</definedName>
    <definedName name="CAPAPR" localSheetId="2">#REF!</definedName>
    <definedName name="CAPAPR">#REF!</definedName>
    <definedName name="CAPAUG" localSheetId="2">#REF!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2" hidden="1">{"'Sheet1'!$A$4386:$N$4591"}</definedName>
    <definedName name="cash" hidden="1">{"'Sheet1'!$A$4386:$N$4591"}</definedName>
    <definedName name="cc">'[74]purpose&amp;input'!$E$143:'[74]purpose&amp;input'!$F$143</definedName>
    <definedName name="CCBP" localSheetId="2">#REF!</definedName>
    <definedName name="CCBP">#REF!</definedName>
    <definedName name="cccc">'[46]RA Civil'!$E$57</definedName>
    <definedName name="CCRUSH" localSheetId="2">#REF!</definedName>
    <definedName name="CCRUSH">#REF!</definedName>
    <definedName name="cdds" localSheetId="2">#REF!</definedName>
    <definedName name="cdds">#REF!</definedName>
    <definedName name="CDOZ" localSheetId="2">#REF!</definedName>
    <definedName name="CDOZ">#REF!</definedName>
    <definedName name="cdsdim">[75]csdim!$A$2:$A$1375</definedName>
    <definedName name="cdsloadrange">[75]cdsload!$A$3:$A$70</definedName>
    <definedName name="CDT" localSheetId="2">#REF!</definedName>
    <definedName name="CDT">#REF!</definedName>
    <definedName name="CDWSSM">[76]R2!$H$21:$H$27</definedName>
    <definedName name="CDWSSP">[76]R2!$I$21:$I$27</definedName>
    <definedName name="CE" localSheetId="2">#REF!</definedName>
    <definedName name="CE">#REF!</definedName>
    <definedName name="cem" localSheetId="2">#REF!</definedName>
    <definedName name="cem">#REF!</definedName>
    <definedName name="Cement" localSheetId="2">#REF!</definedName>
    <definedName name="Cement">#REF!</definedName>
    <definedName name="cementpaint">#REF!</definedName>
    <definedName name="CEXC">#REF!</definedName>
    <definedName name="CFTi">'[46]RA Civil'!$E$41</definedName>
    <definedName name="CGRD" localSheetId="2">#REF!</definedName>
    <definedName name="CGRD">#REF!</definedName>
    <definedName name="CGW" localSheetId="2">#REF!</definedName>
    <definedName name="CGW">#REF!</definedName>
    <definedName name="CHAINAGE" localSheetId="2">#REF!</definedName>
    <definedName name="CHAINAGE">#REF!</definedName>
    <definedName name="CHAINAGEM">[77]HYDRAULICS!$H$2</definedName>
    <definedName name="Chandramauli" localSheetId="2">#REF!</definedName>
    <definedName name="Chandramauli">#REF!</definedName>
    <definedName name="chandramauli1" localSheetId="2">#REF!</definedName>
    <definedName name="chandramauli1">#REF!</definedName>
    <definedName name="CHANDRAMAULI2" localSheetId="2">[78]FACE!#REF!</definedName>
    <definedName name="CHANDRAMAULI2">[78]FACE!#REF!</definedName>
    <definedName name="chandramauli3" localSheetId="2">#REF!</definedName>
    <definedName name="chandramauli3">#REF!</definedName>
    <definedName name="Charges_of_road_roller" localSheetId="2">[44]SOR!#REF!</definedName>
    <definedName name="Charges_of_road_roller">[44]SOR!#REF!</definedName>
    <definedName name="check" localSheetId="2">#REF!</definedName>
    <definedName name="check">#REF!</definedName>
    <definedName name="checked" localSheetId="2">#REF!</definedName>
    <definedName name="checked">#REF!</definedName>
    <definedName name="CHMP" localSheetId="2">#REF!</definedName>
    <definedName name="CHMP">#REF!</definedName>
    <definedName name="chsdim">[75]csdim!$A$1376:$A$2509</definedName>
    <definedName name="chsloadrange">[75]chsload!$A$3:$A$62</definedName>
    <definedName name="CHW" localSheetId="2">#REF!</definedName>
    <definedName name="CHW">#REF!</definedName>
    <definedName name="CJCB" localSheetId="2">#REF!</definedName>
    <definedName name="CJCB">#REF!</definedName>
    <definedName name="ck" localSheetId="2">#REF!</definedName>
    <definedName name="ck">#REF!</definedName>
    <definedName name="cl">150</definedName>
    <definedName name="Class_end" localSheetId="2">[65]Ranges!#REF!</definedName>
    <definedName name="Class_end">[65]Ranges!#REF!</definedName>
    <definedName name="Class_start" localSheetId="2">[65]Ranges!#REF!</definedName>
    <definedName name="Class_start">[65]Ranges!#REF!</definedName>
    <definedName name="CLAY" localSheetId="2">#REF!</definedName>
    <definedName name="CLAY">#REF!</definedName>
    <definedName name="CLEAR">[79]!CLEAR</definedName>
    <definedName name="clearspan1" localSheetId="2">[78]FACE!#REF!</definedName>
    <definedName name="clearspan1">[78]FACE!#REF!</definedName>
    <definedName name="clearspan11" localSheetId="2">#REF!</definedName>
    <definedName name="clearspan11">#REF!</definedName>
    <definedName name="CLOAD" localSheetId="2">#REF!</definedName>
    <definedName name="CLOAD">#REF!</definedName>
    <definedName name="cmain" localSheetId="2">#REF!</definedName>
    <definedName name="cmain">#REF!</definedName>
    <definedName name="CMIX">#REF!</definedName>
    <definedName name="cmort3">'[22]Rates Basic'!$D$21</definedName>
    <definedName name="CmpJakOpo" localSheetId="2">#REF!</definedName>
    <definedName name="CmpJakOpo">#REF!</definedName>
    <definedName name="cn" localSheetId="2" hidden="1">{"'Sheet1'!$L$16"}</definedName>
    <definedName name="cn" hidden="1">{"'Sheet1'!$L$16"}</definedName>
    <definedName name="cnvert">#N/A</definedName>
    <definedName name="COARSE" localSheetId="2">#REF!</definedName>
    <definedName name="COARSE">#REF!</definedName>
    <definedName name="Coarsesand" localSheetId="2">#REF!</definedName>
    <definedName name="Coarsesand">#REF!</definedName>
    <definedName name="coat" localSheetId="2">#REF!</definedName>
    <definedName name="coat">#REF!</definedName>
    <definedName name="Code">[49]PIPING!$AI$7:$AI$221</definedName>
    <definedName name="CODES">[76]R2!$C$39:$C$86</definedName>
    <definedName name="col" localSheetId="2">#REF!</definedName>
    <definedName name="col">#REF!</definedName>
    <definedName name="col___0" localSheetId="2">#REF!</definedName>
    <definedName name="col___0">#REF!</definedName>
    <definedName name="col___11" localSheetId="2">#REF!</definedName>
    <definedName name="col___11">#REF!</definedName>
    <definedName name="col___12">#REF!</definedName>
    <definedName name="Collaborator" localSheetId="2">[65]User!#REF!</definedName>
    <definedName name="Collaborator">[65]User!#REF!</definedName>
    <definedName name="Columns" localSheetId="2">#REF!</definedName>
    <definedName name="Columns">#REF!</definedName>
    <definedName name="COM" localSheetId="2">#REF!</definedName>
    <definedName name="COM">#REF!</definedName>
    <definedName name="Commission" localSheetId="2">#REF!</definedName>
    <definedName name="Commission">#REF!</definedName>
    <definedName name="COMMPART">[75]CLAMP!$A$2:$D$605</definedName>
    <definedName name="COMP" localSheetId="2">#REF!</definedName>
    <definedName name="COMP">#REF!</definedName>
    <definedName name="Company" localSheetId="2">#REF!</definedName>
    <definedName name="Company">#REF!</definedName>
    <definedName name="COMPARISON" localSheetId="2">{#N/A,#N/A,FALSE,"mpph1";#N/A,#N/A,FALSE,"mpmseb";#N/A,#N/A,FALSE,"mpph2"}</definedName>
    <definedName name="COMPARISON">{#N/A,#N/A,FALSE,"mpph1";#N/A,#N/A,FALSE,"mpmseb";#N/A,#N/A,FALSE,"mpph2"}</definedName>
    <definedName name="ConBlks">'[80]RA Civil'!$E$39</definedName>
    <definedName name="conc_dens" localSheetId="2">#REF!</definedName>
    <definedName name="conc_dens">#REF!</definedName>
    <definedName name="conden" localSheetId="2">#REF!</definedName>
    <definedName name="conden">#REF!</definedName>
    <definedName name="condition" localSheetId="2"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 localSheetId="2">#REF!</definedName>
    <definedName name="costcod">#REF!</definedName>
    <definedName name="costcode" localSheetId="2">#REF!</definedName>
    <definedName name="costcode">#REF!</definedName>
    <definedName name="costing" localSheetId="2">#REF!</definedName>
    <definedName name="costing">#REF!</definedName>
    <definedName name="COU">#REF!</definedName>
    <definedName name="COU___0">#REF!</definedName>
    <definedName name="COU___13">#REF!</definedName>
    <definedName name="Country" localSheetId="2">'[81]GM 000'!$I$4</definedName>
    <definedName name="Country">'[81]GM 000'!$I$4</definedName>
    <definedName name="Cover_blocks" localSheetId="2">[44]SOR!#REF!</definedName>
    <definedName name="Cover_blocks">[44]SOR!#REF!</definedName>
    <definedName name="CPFM" localSheetId="2">#REF!</definedName>
    <definedName name="CPFM">#REF!</definedName>
    <definedName name="CPFS" localSheetId="2">#REF!</definedName>
    <definedName name="CPFS">#REF!</definedName>
    <definedName name="CPHEEO" localSheetId="2">'[82]boq ht'!#REF!</definedName>
    <definedName name="CPHEEO">'[82]boq ht'!#REF!</definedName>
    <definedName name="CPLG" localSheetId="2">#REF!</definedName>
    <definedName name="CPLG">#REF!</definedName>
    <definedName name="CPM" localSheetId="2">#REF!</definedName>
    <definedName name="CPM">#REF!</definedName>
    <definedName name="CPUMP" localSheetId="2">#REF!</definedName>
    <definedName name="CPUMP">#REF!</definedName>
    <definedName name="CP새단가">#REF!</definedName>
    <definedName name="_xlnm.Criteria">[83]八幡!$L$200</definedName>
    <definedName name="Criteria_MI" localSheetId="2">[84]estm_mech!#REF!</definedName>
    <definedName name="Criteria_MI">[84]estm_mech!#REF!</definedName>
    <definedName name="CRMB60" localSheetId="2">#REF!</definedName>
    <definedName name="CRMB60">#REF!</definedName>
    <definedName name="CRUSH" localSheetId="2">#REF!</definedName>
    <definedName name="CRUSH">#REF!</definedName>
    <definedName name="crush_s" localSheetId="2">#REF!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 localSheetId="2">#REF!</definedName>
    <definedName name="cummeas_may1006">#REF!</definedName>
    <definedName name="cummeas_up_to_mar" localSheetId="2">#REF!</definedName>
    <definedName name="cummeas_up_to_mar">#REF!</definedName>
    <definedName name="current1" localSheetId="2">#REF!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 localSheetId="2">#REF!</definedName>
    <definedName name="CWMM">#REF!</definedName>
    <definedName name="CWTi">'[46]RA Civil'!$E$42</definedName>
    <definedName name="czvnzcvnz" localSheetId="2">#REF!</definedName>
    <definedName name="czvnzcvnz">#REF!</definedName>
    <definedName name="d" localSheetId="2">#REF!</definedName>
    <definedName name="d">#REF!</definedName>
    <definedName name="d._Staging_to_keep_deflactometer___hire_charges_of_deflectometer" localSheetId="2">[44]SOR!#REF!</definedName>
    <definedName name="d._Staging_to_keep_deflactometer___hire_charges_of_deflectometer">[44]SOR!#REF!</definedName>
    <definedName name="D.L.R.B.___Km.8.395_of_Left_Main_Canal" localSheetId="2">#REF!</definedName>
    <definedName name="D.L.R.B.___Km.8.395_of_Left_Main_Canal">#REF!</definedName>
    <definedName name="D_" localSheetId="2">#REF!</definedName>
    <definedName name="D_">#REF!</definedName>
    <definedName name="d___0" localSheetId="2">#REF!</definedName>
    <definedName name="d___0">#REF!</definedName>
    <definedName name="d___13">#REF!</definedName>
    <definedName name="d_jp" localSheetId="2" hidden="1">{"'Sheet1'!$A$4386:$N$4591"}</definedName>
    <definedName name="d_jp" hidden="1">{"'Sheet1'!$A$4386:$N$4591"}</definedName>
    <definedName name="D_T">'[85]Discom Details'!$F$721</definedName>
    <definedName name="D65536A1" localSheetId="2">#REF!</definedName>
    <definedName name="D65536A1">#REF!</definedName>
    <definedName name="DA">[49]PIPING!$W$6:$W$105</definedName>
    <definedName name="DAGG" localSheetId="2">#REF!</definedName>
    <definedName name="DAGG">#REF!</definedName>
    <definedName name="dara" localSheetId="2">#REF!</definedName>
    <definedName name="dara">#REF!</definedName>
    <definedName name="DaRWk1" localSheetId="2">#REF!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 localSheetId="2">[87]DATA!$A$4:$AZ$54</definedName>
    <definedName name="DATA_SCH">[87]DATA!$A$4:$AZ$54</definedName>
    <definedName name="DATA1" localSheetId="2">#REF!</definedName>
    <definedName name="DATA1">#REF!</definedName>
    <definedName name="data2" localSheetId="2">#REF!</definedName>
    <definedName name="data2">#REF!</definedName>
    <definedName name="_xlnm.Database" localSheetId="2">#REF!</definedName>
    <definedName name="_xlnm.Database">#REF!</definedName>
    <definedName name="Database_MI" localSheetId="2">[84]estm_mech!#REF!</definedName>
    <definedName name="Database_MI">[84]estm_mech!#REF!</definedName>
    <definedName name="databaseii">[88]대비내역!$A$2:$G$1137</definedName>
    <definedName name="datalist" localSheetId="2">#REF!</definedName>
    <definedName name="datalist">#REF!</definedName>
    <definedName name="date">[89]Cover!$D$22</definedName>
    <definedName name="dates" localSheetId="2">'[90]ETC Plant Cost'!#REF!</definedName>
    <definedName name="dates">'[90]ETC Plant Cost'!#REF!</definedName>
    <definedName name="Datum" localSheetId="2">#REF!</definedName>
    <definedName name="Datum">#REF!</definedName>
    <definedName name="DaWk7" localSheetId="2">#REF!</definedName>
    <definedName name="DaWk7">#REF!</definedName>
    <definedName name="db" localSheetId="2">#REF!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2">#REF!</definedName>
    <definedName name="dceff">#REF!</definedName>
    <definedName name="DCLAY">'[4]Cost of O &amp; O'!$F$14</definedName>
    <definedName name="DCOARSE" localSheetId="2">#REF!</definedName>
    <definedName name="DCOARSE">#REF!</definedName>
    <definedName name="dcrw" localSheetId="2">#REF!</definedName>
    <definedName name="dcrw">#REF!</definedName>
    <definedName name="dcrwk1" localSheetId="2">#REF!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 localSheetId="2">#REF!</definedName>
    <definedName name="DDD">#REF!</definedName>
    <definedName name="DDDD" localSheetId="2" hidden="1">{"form-D1",#N/A,FALSE,"FORM-D1";"form-D1_amt",#N/A,FALSE,"FORM-D1"}</definedName>
    <definedName name="DDDD" hidden="1">{"form-D1",#N/A,FALSE,"FORM-D1";"form-D1_amt",#N/A,FALSE,"FORM-D1"}</definedName>
    <definedName name="DDDDDD">[79]!CLEAR</definedName>
    <definedName name="de" localSheetId="2" hidden="1">{"form-D1",#N/A,FALSE,"FORM-D1";"form-D1_amt",#N/A,FALSE,"FORM-D1"}</definedName>
    <definedName name="de" hidden="1">{"form-D1",#N/A,FALSE,"FORM-D1";"form-D1_amt",#N/A,FALSE,"FORM-D1"}</definedName>
    <definedName name="Deck_hh" localSheetId="2">#REF!</definedName>
    <definedName name="Deck_hh">#REF!</definedName>
    <definedName name="Deck_hv" localSheetId="2">#REF!</definedName>
    <definedName name="Deck_hv">#REF!</definedName>
    <definedName name="DEL" localSheetId="2">#REF!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2" hidden="1">{"'장비'!$A$3:$M$12"}</definedName>
    <definedName name="dfaf" hidden="1">{"'장비'!$A$3:$M$12"}</definedName>
    <definedName name="dfdfs" localSheetId="2" hidden="1">{"'Sheet1'!$A$4386:$N$4591"}</definedName>
    <definedName name="dfdfs" hidden="1">{"'Sheet1'!$A$4386:$N$4591"}</definedName>
    <definedName name="DFF">[79]!CLEAR</definedName>
    <definedName name="dfgddz" localSheetId="2">#REF!</definedName>
    <definedName name="dfgddz">#REF!</definedName>
    <definedName name="dfghs" localSheetId="2">#REF!</definedName>
    <definedName name="dfghs">#REF!</definedName>
    <definedName name="DFINE">'[4]Cost of O &amp; O'!$F$15</definedName>
    <definedName name="dfsdfafd" localSheetId="2">#REF!</definedName>
    <definedName name="dfsdfafd">#REF!</definedName>
    <definedName name="dg" localSheetId="2" hidden="1">#REF!</definedName>
    <definedName name="dg" hidden="1">#REF!</definedName>
    <definedName name="DGSB" localSheetId="2">#REF!</definedName>
    <definedName name="DGSB">#REF!</definedName>
    <definedName name="DHROCK">#REF!</definedName>
    <definedName name="DHTML" localSheetId="2"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 localSheetId="2">#REF!</definedName>
    <definedName name="djfgjhdh">#REF!</definedName>
    <definedName name="dk" localSheetId="2">#REF!</definedName>
    <definedName name="dk">#REF!</definedName>
    <definedName name="dl" localSheetId="2">#REF!</definedName>
    <definedName name="dl">#REF!</definedName>
    <definedName name="dl___0">#REF!</definedName>
    <definedName name="dl___13">#REF!</definedName>
    <definedName name="dlq">#N/A</definedName>
    <definedName name="dlqckf2">#N/A</definedName>
    <definedName name="DMUCK">'[4]Cost of O &amp; O'!$F$17</definedName>
    <definedName name="DMUR" localSheetId="2">#REF!</definedName>
    <definedName name="DMUR">#REF!</definedName>
    <definedName name="Do" localSheetId="2">#REF!</definedName>
    <definedName name="Do">#REF!</definedName>
    <definedName name="DOC_Title" localSheetId="2">'[81]GM 000'!$C$1</definedName>
    <definedName name="DOC_Title">'[81]GM 000'!$C$1</definedName>
    <definedName name="docu" localSheetId="2">#REF!</definedName>
    <definedName name="docu">#REF!</definedName>
    <definedName name="DOW_CORNING_789_SILICONE_SEALANT" localSheetId="2">#REF!</definedName>
    <definedName name="DOW_CORNING_789_SILICONE_SEALANT">#REF!</definedName>
    <definedName name="down" localSheetId="2">'[93]6-2차'!#REF!</definedName>
    <definedName name="down">'[93]6-2차'!#REF!</definedName>
    <definedName name="DOZ" localSheetId="2">#REF!</definedName>
    <definedName name="DOZ">#REF!</definedName>
    <definedName name="dozer">'[94]Cost of O &amp; O'!$F$15</definedName>
    <definedName name="dq" localSheetId="2">#REF!</definedName>
    <definedName name="dq">#REF!</definedName>
    <definedName name="drain_trap" localSheetId="2">#REF!</definedName>
    <definedName name="drain_trap">#REF!</definedName>
    <definedName name="DRES" localSheetId="2">#REF!</definedName>
    <definedName name="DRES">#REF!</definedName>
    <definedName name="DRILL">#REF!</definedName>
    <definedName name="DRIP">'[4]Cost of O &amp; O'!$F$18</definedName>
    <definedName name="DRIV" localSheetId="2">#REF!</definedName>
    <definedName name="DRIV">#REF!</definedName>
    <definedName name="DROCK" localSheetId="2">#REF!</definedName>
    <definedName name="DROCK">#REF!</definedName>
    <definedName name="ds">#N/A</definedName>
    <definedName name="Ds___0" localSheetId="2">#REF!</definedName>
    <definedName name="Ds___0">#REF!</definedName>
    <definedName name="Ds___13" localSheetId="2">#REF!</definedName>
    <definedName name="Ds___13">#REF!</definedName>
    <definedName name="DSAND" localSheetId="2">#REF!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2" hidden="1">{"'Sheet1'!$L$16"}</definedName>
    <definedName name="dw" hidden="1">{"'Sheet1'!$L$16"}</definedName>
    <definedName name="Dx">#REF!</definedName>
    <definedName name="dx_shape">#REF!</definedName>
    <definedName name="Dy">#REF!</definedName>
    <definedName name="E">'[95]PRECAST lightconc-II'!$K$20</definedName>
    <definedName name="e_margin" localSheetId="2">#REF!</definedName>
    <definedName name="e_margin">#REF!</definedName>
    <definedName name="E_span" localSheetId="2">#REF!</definedName>
    <definedName name="E_span">#REF!</definedName>
    <definedName name="EAGG" localSheetId="2">#REF!</definedName>
    <definedName name="EAGG">#REF!</definedName>
    <definedName name="EAR">'[46]RA Civil'!$E$21</definedName>
    <definedName name="Earth" localSheetId="2">#REF!</definedName>
    <definedName name="Earth">#REF!</definedName>
    <definedName name="EARTH1" localSheetId="2">#REF!</definedName>
    <definedName name="EARTH1">#REF!</definedName>
    <definedName name="ECLAY" localSheetId="2">#REF!</definedName>
    <definedName name="ECLAY">#REF!</definedName>
    <definedName name="ECOARSE">#REF!</definedName>
    <definedName name="ECON">#REF!</definedName>
    <definedName name="ECSAND">#REF!</definedName>
    <definedName name="ED">#REF!</definedName>
    <definedName name="EEEE" localSheetId="2" hidden="1">{"form-D1",#N/A,FALSE,"FORM-D1";"form-D1_amt",#N/A,FALSE,"FORM-D1"}</definedName>
    <definedName name="EEEE" hidden="1">{"form-D1",#N/A,FALSE,"FORM-D1";"form-D1_amt",#N/A,FALSE,"FORM-D1"}</definedName>
    <definedName name="eehr" localSheetId="2">#REF!</definedName>
    <definedName name="eehr">#REF!</definedName>
    <definedName name="eehrw" localSheetId="2">#REF!</definedName>
    <definedName name="eehrw">#REF!</definedName>
    <definedName name="effectivespan1" localSheetId="2">[78]FACE!#REF!</definedName>
    <definedName name="effectivespan1">[78]FACE!#REF!</definedName>
    <definedName name="EFINE">'[4]Cost of O &amp; O'!$F$7</definedName>
    <definedName name="eg" localSheetId="2">#REF!</definedName>
    <definedName name="eg">#REF!</definedName>
    <definedName name="egbe" localSheetId="2">#REF!</definedName>
    <definedName name="egbe">#REF!</definedName>
    <definedName name="EGSB" localSheetId="2">#REF!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2">#REF!</definedName>
    <definedName name="ELEMENT_CODE">#REF!</definedName>
    <definedName name="Em" localSheetId="2">#REF!</definedName>
    <definedName name="Em">#REF!</definedName>
    <definedName name="Em___0" localSheetId="2">#REF!</definedName>
    <definedName name="Em___0">#REF!</definedName>
    <definedName name="Em___13">#REF!</definedName>
    <definedName name="EMB">#REF!</definedName>
    <definedName name="EMDIST">#REF!</definedName>
    <definedName name="EMOL" localSheetId="2">[96]Sheet1!$C$400:$F$409</definedName>
    <definedName name="EMOL">[96]Sheet1!$C$400:$F$409</definedName>
    <definedName name="EMUCK">'[4]Cost of O &amp; O'!$F$9</definedName>
    <definedName name="EMUL" localSheetId="2">#REF!</definedName>
    <definedName name="EMUL">#REF!</definedName>
    <definedName name="EMUR" localSheetId="2">#REF!</definedName>
    <definedName name="EMUR">#REF!</definedName>
    <definedName name="enter" localSheetId="2">#REF!</definedName>
    <definedName name="enter">#REF!</definedName>
    <definedName name="EOL">#REF!</definedName>
    <definedName name="eq.">[97]A!#REF!</definedName>
    <definedName name="eq_index" localSheetId="2">#REF!</definedName>
    <definedName name="eq_index">#REF!</definedName>
    <definedName name="EQ_JTS">[49]PIPING!$AA$6:$AA$105</definedName>
    <definedName name="eq_name" localSheetId="2">[98]eq_data!$C$5:$C$54</definedName>
    <definedName name="eq_name">[98]eq_data!$C$5:$C$54</definedName>
    <definedName name="EQMOB" localSheetId="2">#REF!</definedName>
    <definedName name="EQMOB">#REF!</definedName>
    <definedName name="equip" localSheetId="2">[94]Analysis!#REF!</definedName>
    <definedName name="equip">[94]Analysis!#REF!</definedName>
    <definedName name="equip." localSheetId="2">[97]A!#REF!</definedName>
    <definedName name="equip.">[97]A!#REF!</definedName>
    <definedName name="EQUIPLIST" localSheetId="2">#REF!</definedName>
    <definedName name="EQUIPLIST">#REF!</definedName>
    <definedName name="ERECT" localSheetId="2">#REF!</definedName>
    <definedName name="ERECT">#REF!</definedName>
    <definedName name="ERIP">'[4]Cost of O &amp; O'!$F$10</definedName>
    <definedName name="EROCK" localSheetId="2">#REF!</definedName>
    <definedName name="EROCK">#REF!</definedName>
    <definedName name="ErrName162821590" hidden="1">[38]Cash2!$K$16:$K$36</definedName>
    <definedName name="ErrName410073220" localSheetId="2">#REF!</definedName>
    <definedName name="ErrName410073220">#REF!</definedName>
    <definedName name="ErrName646587132">"SQRT"</definedName>
    <definedName name="ERUB" localSheetId="2">#REF!</definedName>
    <definedName name="ERUB">#REF!</definedName>
    <definedName name="es" localSheetId="2"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2"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2">#REF!</definedName>
    <definedName name="excavcl">#REF!</definedName>
    <definedName name="EXICEAL">[60]CABLERET!$D$2</definedName>
    <definedName name="EXICECU">[60]CABLERET!$E$2</definedName>
    <definedName name="_xlnm.Extract" localSheetId="2">#REF!</definedName>
    <definedName name="_xlnm.Extract">#REF!</definedName>
    <definedName name="Extract_MI" localSheetId="2">[84]estm_mech!#REF!</definedName>
    <definedName name="Extract_MI">[84]estm_mech!#REF!</definedName>
    <definedName name="EXTRW">[76]R2!$C$20</definedName>
    <definedName name="EXW">[99]SUMMARY!$F$137:$F$140</definedName>
    <definedName name="F" localSheetId="2">#REF!</definedName>
    <definedName name="F">#REF!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2">#REF!</definedName>
    <definedName name="f_shape">#REF!</definedName>
    <definedName name="F_SIZE">#N/A</definedName>
    <definedName name="F_THICK" localSheetId="2">#REF!</definedName>
    <definedName name="F_THICK">#REF!</definedName>
    <definedName name="F_UNIT">#N/A</definedName>
    <definedName name="fa">35.31*13</definedName>
    <definedName name="FabricatedTMT" localSheetId="2">#REF!</definedName>
    <definedName name="FabricatedTMT">#REF!</definedName>
    <definedName name="Fb" localSheetId="2">#REF!</definedName>
    <definedName name="Fb">#REF!</definedName>
    <definedName name="FBLbearing14" localSheetId="2">#REF!</definedName>
    <definedName name="FBLbearing14">#REF!</definedName>
    <definedName name="FBLclearspan" localSheetId="2">[78]FACE!#REF!</definedName>
    <definedName name="FBLclearspan">[78]FACE!#REF!</definedName>
    <definedName name="FBLclearspan11" localSheetId="2">#REF!</definedName>
    <definedName name="FBLclearspan11">#REF!</definedName>
    <definedName name="FBLeffectivespan" localSheetId="2">[78]FACE!#REF!</definedName>
    <definedName name="FBLeffectivespan">[78]FACE!#REF!</definedName>
    <definedName name="FBLeffectivespan12" localSheetId="2">#REF!</definedName>
    <definedName name="FBLeffectivespan12">#REF!</definedName>
    <definedName name="FBLoverallspan" localSheetId="2">[78]FACE!#REF!</definedName>
    <definedName name="FBLoverallspan">[78]FACE!#REF!</definedName>
    <definedName name="FBLoverallspan13" localSheetId="2">#REF!</definedName>
    <definedName name="FBLoverallspan13">#REF!</definedName>
    <definedName name="fc" localSheetId="2">#REF!</definedName>
    <definedName name="fc">#REF!</definedName>
    <definedName name="FCK">[100]Below_Earth!$H$12</definedName>
    <definedName name="FCON" localSheetId="2">#REF!</definedName>
    <definedName name="FCON">#REF!</definedName>
    <definedName name="fd" localSheetId="2" hidden="1">{"'Sheet1'!$L$16"}</definedName>
    <definedName name="fd" hidden="1">{"'Sheet1'!$L$16"}</definedName>
    <definedName name="fdgk" localSheetId="2" hidden="1">{"'Sheet1'!$L$16"}</definedName>
    <definedName name="fdgk" hidden="1">{"'Sheet1'!$L$16"}</definedName>
    <definedName name="fdn_no">#REF!</definedName>
    <definedName name="FDNDATA">#REF!</definedName>
    <definedName name="FDNKe">#REF!</definedName>
    <definedName name="fe" localSheetId="2" hidden="1">{"'Sheet1'!$L$16"}</definedName>
    <definedName name="fe" hidden="1">{"'Sheet1'!$L$16"}</definedName>
    <definedName name="feb_qty_rev_3">#REF!</definedName>
    <definedName name="feb_rev4_qty">#REF!</definedName>
    <definedName name="FF">#REF!</definedName>
    <definedName name="fff">'[101]scour depth'!#REF!</definedName>
    <definedName name="fg" localSheetId="2">#REF!</definedName>
    <definedName name="fg">#REF!</definedName>
    <definedName name="Fh" localSheetId="2">#REF!</definedName>
    <definedName name="Fh">#REF!</definedName>
    <definedName name="FHM" localSheetId="2">#REF!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2"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 localSheetId="2">#REF!</definedName>
    <definedName name="fmw">#REF!</definedName>
    <definedName name="fo" localSheetId="2">#REF!</definedName>
    <definedName name="fo">#REF!</definedName>
    <definedName name="FOOTERLFT" localSheetId="2">#REF!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 localSheetId="2">#REF!</definedName>
    <definedName name="form">#REF!</definedName>
    <definedName name="formu" localSheetId="2">#REF!</definedName>
    <definedName name="formu">#REF!</definedName>
    <definedName name="formula" localSheetId="2">#REF!</definedName>
    <definedName name="formula">#REF!</definedName>
    <definedName name="FOS">#REF!</definedName>
    <definedName name="fp">'[102]Boiler&amp;TG'!#REF!</definedName>
    <definedName name="francis" localSheetId="2">#REF!</definedName>
    <definedName name="francis">#REF!</definedName>
    <definedName name="FROM__BUSAN_KOREA" localSheetId="2">#REF!</definedName>
    <definedName name="FROM__BUSAN_KOREA">#REF!</definedName>
    <definedName name="fs" localSheetId="2" hidden="1">{"'Sheet1'!$L$16"}</definedName>
    <definedName name="fs" hidden="1">{"'Sheet1'!$L$16"}</definedName>
    <definedName name="FSLbearing14">#REF!</definedName>
    <definedName name="FSLclearspan">[78]FACE!#REF!</definedName>
    <definedName name="FSLclearspan11" localSheetId="2">#REF!</definedName>
    <definedName name="FSLclearspan11">#REF!</definedName>
    <definedName name="FSLeffectivespan">[78]FACE!#REF!</definedName>
    <definedName name="FSLeffectivespan12" localSheetId="2">#REF!</definedName>
    <definedName name="FSLeffectivespan12">#REF!</definedName>
    <definedName name="FSLoverallspan">[78]FACE!#REF!</definedName>
    <definedName name="FSLoverallspan13" localSheetId="2">#REF!</definedName>
    <definedName name="FSLoverallspan13">#REF!</definedName>
    <definedName name="FST." localSheetId="2">#REF!</definedName>
    <definedName name="FST.">#REF!</definedName>
    <definedName name="fullview" localSheetId="2">#REF!</definedName>
    <definedName name="fullview">#REF!</definedName>
    <definedName name="funds" localSheetId="2" hidden="1">{"'Sheet1'!$A$4386:$N$4591"}</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 localSheetId="2">#REF!</definedName>
    <definedName name="G">#REF!</definedName>
    <definedName name="gama" localSheetId="2">#REF!</definedName>
    <definedName name="gama">#REF!</definedName>
    <definedName name="gamah" localSheetId="2">#REF!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2">#REF!</definedName>
    <definedName name="GEN">#REF!</definedName>
    <definedName name="gg" localSheetId="2">#REF!</definedName>
    <definedName name="gg">#REF!</definedName>
    <definedName name="ggbeb" localSheetId="2">#REF!</definedName>
    <definedName name="ggbeb">#REF!</definedName>
    <definedName name="GGG">#REF!</definedName>
    <definedName name="ghldg">#N/A</definedName>
    <definedName name="GI" localSheetId="2">#REF!</definedName>
    <definedName name="GI">#REF!</definedName>
    <definedName name="gid" localSheetId="2" hidden="1">{"'Sheet1'!$L$16"}</definedName>
    <definedName name="gid" hidden="1">{"'Sheet1'!$L$16"}</definedName>
    <definedName name="gj" localSheetId="2" hidden="1">{"'Sheet1'!$L$16"}</definedName>
    <definedName name="gj" hidden="1">{"'Sheet1'!$L$16"}</definedName>
    <definedName name="gkd" localSheetId="2"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 localSheetId="2">#REF!</definedName>
    <definedName name="grout_type">#REF!</definedName>
    <definedName name="GrphActSales" localSheetId="2">#REF!</definedName>
    <definedName name="GrphActSales">#REF!</definedName>
    <definedName name="GrphActStk" localSheetId="2">#REF!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2" hidden="1">{#N/A,#N/A,FALSE,"CCTV"}</definedName>
    <definedName name="GV" hidden="1">{#N/A,#N/A,FALSE,"CCTV"}</definedName>
    <definedName name="H" localSheetId="2">[103]TOEC!#REF!</definedName>
    <definedName name="H">[103]TOEC!#REF!</definedName>
    <definedName name="H___0" localSheetId="2">#REF!</definedName>
    <definedName name="H___0">#REF!</definedName>
    <definedName name="H___13" localSheetId="2">#REF!</definedName>
    <definedName name="H___13">#REF!</definedName>
    <definedName name="h_af" localSheetId="2">#REF!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 localSheetId="2">#REF!</definedName>
    <definedName name="HE">#REF!</definedName>
    <definedName name="header" localSheetId="2">#REF!</definedName>
    <definedName name="header">#REF!</definedName>
    <definedName name="HEADERGHT" localSheetId="2">#REF!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 localSheetId="2">#REF!</definedName>
    <definedName name="hf">#REF!</definedName>
    <definedName name="HFOHSD">'[35]Executive Summary -Thermal'!$A$4:$H$96</definedName>
    <definedName name="hh" localSheetId="2">#REF!</definedName>
    <definedName name="hh">#REF!</definedName>
    <definedName name="hh___0" localSheetId="2">#REF!</definedName>
    <definedName name="hh___0">#REF!</definedName>
    <definedName name="hh___13" localSheetId="2">#REF!</definedName>
    <definedName name="hh___13">#REF!</definedName>
    <definedName name="Hhpc" localSheetId="2">'[104]purpose&amp;input'!#REF!</definedName>
    <definedName name="Hhpc">'[104]purpose&amp;input'!#REF!</definedName>
    <definedName name="hhr" localSheetId="2">'[106]Pier Design(with offset)'!#REF!</definedName>
    <definedName name="hhr">'[106]Pier Design(with offset)'!#REF!</definedName>
    <definedName name="hi" localSheetId="2">#REF!</definedName>
    <definedName name="hi">#REF!</definedName>
    <definedName name="HINDHUSTAN" localSheetId="2">#REF!</definedName>
    <definedName name="HINDHUSTAN">#REF!</definedName>
    <definedName name="HIns" localSheetId="2">#REF!</definedName>
    <definedName name="HIns">#REF!</definedName>
    <definedName name="Hipc" localSheetId="2">'[104]purpose&amp;input'!#REF!</definedName>
    <definedName name="Hipc">'[104]purpose&amp;input'!#REF!</definedName>
    <definedName name="Hiway">[54]Voucher!$R$1</definedName>
    <definedName name="hj" localSheetId="2" hidden="1">{"'Sheet1'!$L$16"}</definedName>
    <definedName name="hj" hidden="1">{"'Sheet1'!$L$16"}</definedName>
    <definedName name="HJK">[107]DETAILED!$J$6</definedName>
    <definedName name="Hlp" localSheetId="2">'[104]purpose&amp;input'!#REF!</definedName>
    <definedName name="Hlp">'[104]purpose&amp;input'!#REF!</definedName>
    <definedName name="HM" localSheetId="2">#REF!</definedName>
    <definedName name="HM">#REF!</definedName>
    <definedName name="ＨＭ_ＨＥ_合__計" localSheetId="2">#REF!</definedName>
    <definedName name="ＨＭ_ＨＥ_合__計">#REF!</definedName>
    <definedName name="HMAS" localSheetId="2">#REF!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 localSheetId="2">#REF!</definedName>
    <definedName name="Hs">#REF!</definedName>
    <definedName name="hS___0" localSheetId="2">#REF!</definedName>
    <definedName name="hS___0">#REF!</definedName>
    <definedName name="hS___13" localSheetId="2">#REF!</definedName>
    <definedName name="hS___13">#REF!</definedName>
    <definedName name="Hs_atm" localSheetId="2">'[108]purpose&amp;input'!#REF!</definedName>
    <definedName name="Hs_atm">'[108]purpose&amp;input'!#REF!</definedName>
    <definedName name="HSD">'[46]RA Civil'!$E$40</definedName>
    <definedName name="HSPF" localSheetId="2">#REF!</definedName>
    <definedName name="HSPF">#REF!</definedName>
    <definedName name="HT" localSheetId="2">#REF!</definedName>
    <definedName name="HT">#REF!</definedName>
    <definedName name="HTA" localSheetId="2">#REF!</definedName>
    <definedName name="HTA">#REF!</definedName>
    <definedName name="HTML" localSheetId="2" hidden="1">{"'장비'!$A$3:$M$12"}</definedName>
    <definedName name="HTML" hidden="1">{"'장비'!$A$3:$M$12"}</definedName>
    <definedName name="HTML_CodePage" hidden="1">1252</definedName>
    <definedName name="HTML_Control" localSheetId="2" hidden="1">{"'Bill No. 7'!$A$1:$G$32"}</definedName>
    <definedName name="HTML_Control" hidden="1">{"'Bill No. 7'!$A$1:$G$32"}</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'[109]Pier Design(with offset)'!#REF!</definedName>
    <definedName name="htr">'[109]Pier Design(with offset)'!#REF!</definedName>
    <definedName name="HTS" localSheetId="2">#REF!</definedName>
    <definedName name="HTS">#REF!</definedName>
    <definedName name="Hu" localSheetId="2">#REF!</definedName>
    <definedName name="Hu">#REF!</definedName>
    <definedName name="Hu___0" localSheetId="2">#REF!</definedName>
    <definedName name="Hu___0">#REF!</definedName>
    <definedName name="Hu___13">#REF!</definedName>
    <definedName name="HV">#REF!</definedName>
    <definedName name="hvacrates">#REF!</definedName>
    <definedName name="Hw">#REF!</definedName>
    <definedName name="Hw_atm" localSheetId="2">'[104]purpose&amp;input'!#REF!</definedName>
    <definedName name="Hw_atm">'[104]purpose&amp;input'!#REF!</definedName>
    <definedName name="hxb" localSheetId="2">#REF!</definedName>
    <definedName name="hxb">#REF!</definedName>
    <definedName name="hxi" localSheetId="2">#REF!</definedName>
    <definedName name="hxi">#REF!</definedName>
    <definedName name="HYSD">'[110]LOCAL RATES'!$H$14</definedName>
    <definedName name="I">#N/A</definedName>
    <definedName name="I___0" localSheetId="2">#REF!</definedName>
    <definedName name="I___0">#REF!</definedName>
    <definedName name="I___13" localSheetId="2">#REF!</definedName>
    <definedName name="I___13">#REF!</definedName>
    <definedName name="I_AREA" localSheetId="2">#REF!</definedName>
    <definedName name="I_AREA">#REF!</definedName>
    <definedName name="I_MATERIAL">#REF!</definedName>
    <definedName name="I_THICK">#REF!</definedName>
    <definedName name="IAM" localSheetId="2" hidden="1">{"'Sheet1'!$A$4386:$N$4591"}</definedName>
    <definedName name="IAM" hidden="1">{"'Sheet1'!$A$4386:$N$4591"}</definedName>
    <definedName name="ic">5%</definedName>
    <definedName name="ie" localSheetId="2"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2" hidden="1">{#N/A,#N/A,FALSE,"CCTV"}</definedName>
    <definedName name="ii" hidden="1">{#N/A,#N/A,FALSE,"CCTV"}</definedName>
    <definedName name="INCH_DIA">[49]PIPING!$I$6:$I$105</definedName>
    <definedName name="Index">[111]FIRST!$H$1</definedName>
    <definedName name="INPUT_VALVE" localSheetId="2">#REF!</definedName>
    <definedName name="INPUT_VALVE">#REF!</definedName>
    <definedName name="InputData">[112]Testing!$E$8:$E$12,[112]Testing!$E$15:$E$18,[112]Testing!$E$21:$E$23,[112]Testing!$E$26:$E$27,[112]Testing!$E$30:$E$33,[112]Testing!$E$35:$E$37,[112]Testing!$D$43:$F$47</definedName>
    <definedName name="insertplate_and_exp_joint" localSheetId="2">#REF!</definedName>
    <definedName name="insertplate_and_exp_joint">#REF!</definedName>
    <definedName name="inter" localSheetId="2">#REF!</definedName>
    <definedName name="inter">#REF!</definedName>
    <definedName name="IntFreeCred" localSheetId="2">#REF!</definedName>
    <definedName name="IntFreeCred">#REF!</definedName>
    <definedName name="iop" localSheetId="2"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2" hidden="1">{"'Sheet1'!$L$16"}</definedName>
    <definedName name="is" hidden="1">{"'Sheet1'!$L$16"}</definedName>
    <definedName name="issue_summ">'[113]water prop.'!$A$1</definedName>
    <definedName name="issue_summary1">'[114]purpose&amp;input'!#REF!</definedName>
    <definedName name="it" localSheetId="2" hidden="1">{"'Sheet1'!$L$16"}</definedName>
    <definedName name="it" hidden="1">{"'Sheet1'!$L$16"}</definedName>
    <definedName name="ITEM">#REF!</definedName>
    <definedName name="iteration">[115]!iteration</definedName>
    <definedName name="ITNUM">#N/A</definedName>
    <definedName name="ITRY" localSheetId="2">#REF!</definedName>
    <definedName name="ITRY">#REF!</definedName>
    <definedName name="ITRY1" localSheetId="2">#REF!</definedName>
    <definedName name="ITRY1">#REF!</definedName>
    <definedName name="J" localSheetId="2">#REF!</definedName>
    <definedName name="J">#REF!</definedName>
    <definedName name="j_filler">#REF!</definedName>
    <definedName name="JACK">'[4]Cost of O &amp; O'!$F$32</definedName>
    <definedName name="jartj" localSheetId="2">#REF!</definedName>
    <definedName name="jartj">#REF!</definedName>
    <definedName name="JCB" localSheetId="2">#REF!</definedName>
    <definedName name="JCB">#REF!</definedName>
    <definedName name="JCBPOL">'[46]RA Civil'!$F$48</definedName>
    <definedName name="jdrjd" localSheetId="2">#REF!</definedName>
    <definedName name="jdrjd">#REF!</definedName>
    <definedName name="JDTRH">[116]DETAILED!$J$6</definedName>
    <definedName name="JEJS" localSheetId="2">#REF!</definedName>
    <definedName name="JEJS">#REF!</definedName>
    <definedName name="JEJS___0" localSheetId="2">#REF!</definedName>
    <definedName name="JEJS___0">#REF!</definedName>
    <definedName name="JEJS___11" localSheetId="2">#REF!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 localSheetId="2">[117]FORM7!$R$3:$S$7</definedName>
    <definedName name="Jobtypes">[117]FORM7!$R$3:$S$7</definedName>
    <definedName name="JOI_RATE" localSheetId="2">#REF!</definedName>
    <definedName name="JOI_RATE">#REF!</definedName>
    <definedName name="js" localSheetId="2">#REF!</definedName>
    <definedName name="js">#REF!</definedName>
    <definedName name="JUMBO">'[4]Cost of O &amp; O'!$F$39</definedName>
    <definedName name="k" localSheetId="2" hidden="1">{"form-D1",#N/A,FALSE,"FORM-D1";"form-D1_amt",#N/A,FALSE,"FORM-D1"}</definedName>
    <definedName name="k" hidden="1">{"form-D1",#N/A,FALSE,"FORM-D1";"form-D1_amt",#N/A,FALSE,"FORM-D1"}</definedName>
    <definedName name="K___0" localSheetId="2">#REF!</definedName>
    <definedName name="K___0">#REF!</definedName>
    <definedName name="K___13" localSheetId="2">#REF!</definedName>
    <definedName name="K___13">#REF!</definedName>
    <definedName name="Ka" localSheetId="2">#REF!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2">#REF!</definedName>
    <definedName name="KERB">#REF!</definedName>
    <definedName name="KH" localSheetId="2">#REF!</definedName>
    <definedName name="KH">#REF!</definedName>
    <definedName name="Kh___0" localSheetId="2">#REF!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 localSheetId="2">#REF!</definedName>
    <definedName name="Kp">#REF!</definedName>
    <definedName name="Ks" localSheetId="2">#REF!</definedName>
    <definedName name="Ks">#REF!</definedName>
    <definedName name="Ks___0" localSheetId="2">#REF!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 localSheetId="2">#REF!</definedName>
    <definedName name="LACB1">#REF!</definedName>
    <definedName name="LACB2" localSheetId="2">#REF!</definedName>
    <definedName name="LACB2">#REF!</definedName>
    <definedName name="LACB3" localSheetId="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 localSheetId="2">#REF!</definedName>
    <definedName name="LAGG1">#REF!</definedName>
    <definedName name="LAGG2" localSheetId="2">#REF!</definedName>
    <definedName name="LAGG2">#REF!</definedName>
    <definedName name="LAGG3" localSheetId="2">#REF!</definedName>
    <definedName name="LAGG3">#REF!</definedName>
    <definedName name="LAGG6">#REF!</definedName>
    <definedName name="LAMP">#REF!</definedName>
    <definedName name="LAMP___0">#REF!</definedName>
    <definedName name="LAMP___13">#REF!</definedName>
    <definedName name="latent">'[120]steam table'!$N$5:$Q$102</definedName>
    <definedName name="LATH" localSheetId="2">#REF!</definedName>
    <definedName name="LATH">#REF!</definedName>
    <definedName name="LAWM1" localSheetId="2">#REF!</definedName>
    <definedName name="LAWM1">#REF!</definedName>
    <definedName name="LAWM2" localSheetId="2">#REF!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 localSheetId="2">#REF!</definedName>
    <definedName name="lel">#REF!</definedName>
    <definedName name="len" localSheetId="2">#REF!</definedName>
    <definedName name="len">#REF!</definedName>
    <definedName name="LGSB1" localSheetId="2">#REF!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 localSheetId="2">#REF!</definedName>
    <definedName name="LINE1">#REF!</definedName>
    <definedName name="lk" localSheetId="2" hidden="1">{#N/A,#N/A,FALSE,"CCTV"}</definedName>
    <definedName name="lk" hidden="1">{#N/A,#N/A,FALSE,"CCTV"}</definedName>
    <definedName name="LL" localSheetId="2">#REF!</definedName>
    <definedName name="LL">#REF!</definedName>
    <definedName name="llllllllllllllllllll" localSheetId="2">#REF!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2">#REF!</definedName>
    <definedName name="LMUR1">#REF!</definedName>
    <definedName name="LMUR2" localSheetId="2">#REF!</definedName>
    <definedName name="LMUR2">#REF!</definedName>
    <definedName name="LMUR3" localSheetId="2">#REF!</definedName>
    <definedName name="LMUR3">#REF!</definedName>
    <definedName name="LMUR4">#REF!</definedName>
    <definedName name="LMUR5">#REF!</definedName>
    <definedName name="LMUR6">#REF!</definedName>
    <definedName name="LOAD">#REF!</definedName>
    <definedName name="LOCO">'[4]Cost of O &amp; O'!$F$40</definedName>
    <definedName name="Lr" localSheetId="2">#REF!</definedName>
    <definedName name="Lr">#REF!</definedName>
    <definedName name="Lr___0" localSheetId="2">#REF!</definedName>
    <definedName name="Lr___0">#REF!</definedName>
    <definedName name="Lr___13" localSheetId="2">#REF!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 localSheetId="2">#REF!</definedName>
    <definedName name="LUMEN">#REF!</definedName>
    <definedName name="LUMEN___0" localSheetId="2">#REF!</definedName>
    <definedName name="LUMEN___0">#REF!</definedName>
    <definedName name="LUMEN___13" localSheetId="2">#REF!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2">#REF!</definedName>
    <definedName name="LWMM">#REF!</definedName>
    <definedName name="LWSALES" localSheetId="2">#REF!</definedName>
    <definedName name="LWSALES">#REF!</definedName>
    <definedName name="lx" localSheetId="2">#REF!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 localSheetId="2">#REF!</definedName>
    <definedName name="m4.5agl">#REF!</definedName>
    <definedName name="m4.5bgl" localSheetId="2">#REF!</definedName>
    <definedName name="m4.5bgl">#REF!</definedName>
    <definedName name="M40cement" localSheetId="2">#REF!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 localSheetId="2">#REF!</definedName>
    <definedName name="man">#REF!</definedName>
    <definedName name="man___0" localSheetId="2">#REF!</definedName>
    <definedName name="man___0">#REF!</definedName>
    <definedName name="man___11" localSheetId="2">#REF!</definedName>
    <definedName name="man___11">#REF!</definedName>
    <definedName name="man___12">#REF!</definedName>
    <definedName name="MAN_DAY">[49]PIPING!$L$6:$L$105</definedName>
    <definedName name="manday1" localSheetId="2">#REF!</definedName>
    <definedName name="manday1">#REF!</definedName>
    <definedName name="manday1___0" localSheetId="2">#REF!</definedName>
    <definedName name="manday1___0">#REF!</definedName>
    <definedName name="manday1___11" localSheetId="2">#REF!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2">#REF!</definedName>
    <definedName name="materials">#REF!</definedName>
    <definedName name="MATL">[49]PIPING!$AL$7:$AN$221</definedName>
    <definedName name="MATL_CLASS">[49]PIPING!$AC$6:$AC$105</definedName>
    <definedName name="MATL1">'[34]CODE-STR'!$A$3:$B$40</definedName>
    <definedName name="MaxSNo">[54]Data!$J$3</definedName>
    <definedName name="MAZ" localSheetId="2">#REF!</definedName>
    <definedName name="MAZ">#REF!</definedName>
    <definedName name="Mb" localSheetId="2">'[104]purpose&amp;input'!#REF!</definedName>
    <definedName name="Mb">'[104]purpose&amp;input'!#REF!</definedName>
    <definedName name="Mb_v" localSheetId="2">'[104]purpose&amp;input'!#REF!</definedName>
    <definedName name="Mb_v">'[104]purpose&amp;input'!#REF!</definedName>
    <definedName name="MBIT" localSheetId="2">#REF!</definedName>
    <definedName name="MBIT">#REF!</definedName>
    <definedName name="Mc" localSheetId="2">#REF!</definedName>
    <definedName name="Mc">#REF!</definedName>
    <definedName name="Mc_v" localSheetId="2">#REF!</definedName>
    <definedName name="Mc_v">#REF!</definedName>
    <definedName name="MCAR">'[4]Cost of O &amp; O'!$F$41</definedName>
    <definedName name="MCBDB" localSheetId="2">{#N/A,#N/A,FALSE,"mpph1";#N/A,#N/A,FALSE,"mpmseb";#N/A,#N/A,FALSE,"mpph2"}</definedName>
    <definedName name="MCBDB">{#N/A,#N/A,FALSE,"mpph1";#N/A,#N/A,FALSE,"mpmseb";#N/A,#N/A,FALSE,"mpph2"}</definedName>
    <definedName name="Mcbdo" localSheetId="2">#REF!</definedName>
    <definedName name="Mcbdo">#REF!</definedName>
    <definedName name="MCOOK" localSheetId="2">#REF!</definedName>
    <definedName name="MCOOK">#REF!</definedName>
    <definedName name="Mcwc" localSheetId="2">#REF!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 localSheetId="2">#REF!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2">'[123]scour depth'!#REF!</definedName>
    <definedName name="MF">'[123]scour depth'!#REF!</definedName>
    <definedName name="MF___0" localSheetId="2">#REF!</definedName>
    <definedName name="MF___0">#REF!</definedName>
    <definedName name="MF___13" localSheetId="2">#REF!</definedName>
    <definedName name="MF___13">#REF!</definedName>
    <definedName name="Mf_v" localSheetId="2">#REF!</definedName>
    <definedName name="Mf_v">#REF!</definedName>
    <definedName name="mfg_process">[124]MFG_TAG!$A$1:$X$27</definedName>
    <definedName name="MFG_TAG">[125]Sheet1!$A$1:$X$27</definedName>
    <definedName name="Mg" localSheetId="2">#REF!</definedName>
    <definedName name="Mg">#REF!</definedName>
    <definedName name="Mg_v" localSheetId="2">#REF!</definedName>
    <definedName name="Mg_v">#REF!</definedName>
    <definedName name="Mh" localSheetId="2">#REF!</definedName>
    <definedName name="Mh">#REF!</definedName>
    <definedName name="Mh_v">#REF!</definedName>
    <definedName name="Mhpc" localSheetId="2">'[104]purpose&amp;input'!#REF!:'[104]purpose&amp;input'!#REF!</definedName>
    <definedName name="Mhpc">'[104]purpose&amp;input'!#REF!:'[104]purpose&amp;input'!#REF!</definedName>
    <definedName name="Mhpipd" localSheetId="2">'[104]purpose&amp;input'!#REF!</definedName>
    <definedName name="Mhpipd">'[104]purpose&amp;input'!#REF!</definedName>
    <definedName name="Mhps">'[104]purpose&amp;input'!#REF!</definedName>
    <definedName name="MILD" localSheetId="2">#REF!</definedName>
    <definedName name="MILD">#REF!</definedName>
    <definedName name="MinSNo">[54]Data!$J$2</definedName>
    <definedName name="Mipc" localSheetId="2">'[104]purpose&amp;input'!#REF!:'[104]purpose&amp;input'!#REF!</definedName>
    <definedName name="Mipc">'[104]purpose&amp;input'!#REF!:'[104]purpose&amp;input'!#REF!</definedName>
    <definedName name="Mips" localSheetId="2">'[104]purpose&amp;input'!#REF!</definedName>
    <definedName name="Mips">'[104]purpose&amp;input'!#REF!</definedName>
    <definedName name="MISADN">[76]R2!$C$14</definedName>
    <definedName name="MIST" localSheetId="2">#REF!</definedName>
    <definedName name="MIST">#REF!</definedName>
    <definedName name="MIX" localSheetId="2">#REF!</definedName>
    <definedName name="MIX">#REF!</definedName>
    <definedName name="Mix_15">'[6]Mix Design'!$P$11</definedName>
    <definedName name="Mix_30">'[6]Mix Design'!$P$14</definedName>
    <definedName name="MIX10B" localSheetId="2">#REF!</definedName>
    <definedName name="MIX10B">#REF!</definedName>
    <definedName name="MIX10R" localSheetId="2">#REF!</definedName>
    <definedName name="MIX10R">#REF!</definedName>
    <definedName name="MIX15B" localSheetId="2">#REF!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2" hidden="1">{"'장비'!$A$3:$M$12"}</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2">#REF!</definedName>
    <definedName name="MMAZ">#REF!</definedName>
    <definedName name="mn" localSheetId="2" hidden="1">{"'Sheet1'!$L$16"}</definedName>
    <definedName name="mn" hidden="1">{"'Sheet1'!$L$16"}</definedName>
    <definedName name="MONTH_CONDITION">#REF!</definedName>
    <definedName name="MONTH_DETAILS">#REF!</definedName>
    <definedName name="MP" localSheetId="2" hidden="1">{#N/A,#N/A,FALSE,"CCTV"}</definedName>
    <definedName name="MP" hidden="1">{#N/A,#N/A,FALSE,"CCTV"}</definedName>
    <definedName name="MPF" localSheetId="2">#REF!</definedName>
    <definedName name="MPF">#REF!</definedName>
    <definedName name="MPMOB" localSheetId="2">#REF!</definedName>
    <definedName name="MPMOB">#REF!</definedName>
    <definedName name="MRCRLPW" localSheetId="2">#REF!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 localSheetId="2">#REF!</definedName>
    <definedName name="MUNION">#REF!</definedName>
    <definedName name="MUNON" localSheetId="2">#REF!</definedName>
    <definedName name="MUNON">#REF!</definedName>
    <definedName name="MUR" localSheetId="2">#REF!</definedName>
    <definedName name="MUR">#REF!</definedName>
    <definedName name="MUTP">#REF!</definedName>
    <definedName name="N">[14]PROCTOR!#REF!</definedName>
    <definedName name="N___0" localSheetId="2">#REF!</definedName>
    <definedName name="N___0">#REF!</definedName>
    <definedName name="N___13" localSheetId="2">#REF!</definedName>
    <definedName name="N___13">#REF!</definedName>
    <definedName name="Name">[118]Index!$C$2</definedName>
    <definedName name="NEED" localSheetId="2">#REF!</definedName>
    <definedName name="NEED">#REF!</definedName>
    <definedName name="needle" localSheetId="2">#REF!</definedName>
    <definedName name="needle">#REF!</definedName>
    <definedName name="NET_TAX">[60]CABLERET!$D$6</definedName>
    <definedName name="new">[50]Original!$T$8</definedName>
    <definedName name="NEWNAME" localSheetId="2" hidden="1">{#N/A,#N/A,FALSE,"CCTV"}</definedName>
    <definedName name="NEWNAME" hidden="1">{#N/A,#N/A,FALSE,"CCTV"}</definedName>
    <definedName name="NIPP" localSheetId="2">#REF!</definedName>
    <definedName name="NIPP">#REF!</definedName>
    <definedName name="NN" localSheetId="2">#REF!</definedName>
    <definedName name="NN">#REF!</definedName>
    <definedName name="NN___0" localSheetId="2">#REF!</definedName>
    <definedName name="NN___0">#REF!</definedName>
    <definedName name="NN___13">#REF!</definedName>
    <definedName name="No">#REF!</definedName>
    <definedName name="NO_JTS">[49]PIPING!$G$6:$G$105</definedName>
    <definedName name="NO_OF_MH" localSheetId="2">#REF!</definedName>
    <definedName name="NO_OF_MH">#REF!</definedName>
    <definedName name="NO_OF_REQ" localSheetId="2">#REF!</definedName>
    <definedName name="NO_OF_REQ">#REF!</definedName>
    <definedName name="num" localSheetId="2">#REF!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2" hidden="1">{"'Sheet1'!$L$16"}</definedName>
    <definedName name="o" hidden="1">{"'Sheet1'!$L$16"}</definedName>
    <definedName name="O_2">[49]PIPING!$V$6:$V$105</definedName>
    <definedName name="O11FAC">[76]R2!$C$6</definedName>
    <definedName name="O11SUM">[76]R2!$C$7</definedName>
    <definedName name="O12SUM">[76]R2!$C$9</definedName>
    <definedName name="O1SPFAC" localSheetId="2">[76]R2!#REF!</definedName>
    <definedName name="O1SPFAC">[76]R2!#REF!</definedName>
    <definedName name="O1SPMGN">[76]R2!$C$12</definedName>
    <definedName name="O2FAC">[76]R2!$C$11</definedName>
    <definedName name="OBLACK" localSheetId="2">#REF!</definedName>
    <definedName name="OBLACK">#REF!</definedName>
    <definedName name="OCCRUSH" localSheetId="2">#REF!</definedName>
    <definedName name="OCCRUSH">#REF!</definedName>
    <definedName name="OCEXC" localSheetId="2">#REF!</definedName>
    <definedName name="OCEXC">#REF!</definedName>
    <definedName name="OCLOADA">#REF!</definedName>
    <definedName name="OCLOADS">#REF!</definedName>
    <definedName name="OCTIP1">#REF!</definedName>
    <definedName name="OCTIP5">#REF!</definedName>
    <definedName name="OCTRI">[60]CABLERET!$D$5</definedName>
    <definedName name="ODH" localSheetId="2" hidden="1">#REF!</definedName>
    <definedName name="ODH" hidden="1">#REF!</definedName>
    <definedName name="OH_PM" localSheetId="2">#REF!</definedName>
    <definedName name="OH_PM">#REF!</definedName>
    <definedName name="olct" localSheetId="2">'[109]Pier Design(with offset)'!#REF!</definedName>
    <definedName name="olct">'[109]Pier Design(with offset)'!#REF!</definedName>
    <definedName name="olt" localSheetId="2">'[106]Pier Design(with offset)'!#REF!</definedName>
    <definedName name="olt">'[106]Pier Design(with offset)'!#REF!</definedName>
    <definedName name="OMAS" localSheetId="2">#REF!</definedName>
    <definedName name="OMAS">#REF!</definedName>
    <definedName name="OPC">'[126]Rate Analysis '!$E$18</definedName>
    <definedName name="oper" localSheetId="2">#REF!</definedName>
    <definedName name="oper">#REF!</definedName>
    <definedName name="oper." localSheetId="2">#REF!</definedName>
    <definedName name="oper.">#REF!</definedName>
    <definedName name="opoi" localSheetId="2">#REF!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 localSheetId="2">#REF!</definedName>
    <definedName name="OVERHEADS">#REF!</definedName>
    <definedName name="OVRFAC">[76]R2!$C$16</definedName>
    <definedName name="Owner" localSheetId="2">#REF!</definedName>
    <definedName name="Owner">#REF!</definedName>
    <definedName name="p">[107]DETAILED!$J$6</definedName>
    <definedName name="p___0" localSheetId="2">#REF!</definedName>
    <definedName name="p___0">#REF!</definedName>
    <definedName name="p___13" localSheetId="2">#REF!</definedName>
    <definedName name="p___13">#REF!</definedName>
    <definedName name="P_AREA" localSheetId="2">#REF!</definedName>
    <definedName name="P_AREA">#REF!</definedName>
    <definedName name="p_shape">#REF!</definedName>
    <definedName name="p_sizes">[34]Tables!$H$10:$H$45</definedName>
    <definedName name="P_SYS" localSheetId="2">#REF!</definedName>
    <definedName name="P_SYS">#REF!</definedName>
    <definedName name="p_w_sizes">[34]Tables!$H$10:$J$45</definedName>
    <definedName name="p0" localSheetId="2">#REF!</definedName>
    <definedName name="p0">#REF!</definedName>
    <definedName name="p10.3" localSheetId="2">#REF!</definedName>
    <definedName name="p10.3">#REF!</definedName>
    <definedName name="p11.3" localSheetId="2">#REF!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 localSheetId="2">#REF!</definedName>
    <definedName name="Pane2">#REF!</definedName>
    <definedName name="Pane2___0" localSheetId="2">#REF!</definedName>
    <definedName name="Pane2___0">#REF!</definedName>
    <definedName name="Pane2___13" localSheetId="2">#REF!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 localSheetId="2">#REF!</definedName>
    <definedName name="pH">#REF!</definedName>
    <definedName name="pH___0" localSheetId="2">#REF!</definedName>
    <definedName name="pH___0">#REF!</definedName>
    <definedName name="pH___13" localSheetId="2">#REF!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 localSheetId="2">#REF!</definedName>
    <definedName name="Pipeline_diagram">#REF!</definedName>
    <definedName name="Piping2222" localSheetId="2">OR(ISBLANK(#REF!),ISBLANK(#REF!))</definedName>
    <definedName name="Piping2222">OR(ISBLANK(#REF!),ISBLANK(#REF!))</definedName>
    <definedName name="PJACK" localSheetId="2">#REF!</definedName>
    <definedName name="PJACK">#REF!</definedName>
    <definedName name="PLAST" localSheetId="2">#REF!</definedName>
    <definedName name="PLAST">#REF!</definedName>
    <definedName name="PLUG">#REF!</definedName>
    <definedName name="pm_size">[34]Tables!$AE$8:$AE$43</definedName>
    <definedName name="pm_w_size">[34]Tables!$AA$8:$AF$43</definedName>
    <definedName name="po" localSheetId="2" hidden="1">{#N/A,#N/A,FALSE,"CCTV"}</definedName>
    <definedName name="po" hidden="1">{#N/A,#N/A,FALSE,"CCTV"}</definedName>
    <definedName name="POC" localSheetId="2">#REF!</definedName>
    <definedName name="POC">#REF!</definedName>
    <definedName name="pound" localSheetId="2">#REF!</definedName>
    <definedName name="pound">#REF!</definedName>
    <definedName name="pp" localSheetId="2" hidden="1">{#N/A,#N/A,FALSE,"CCTV"}</definedName>
    <definedName name="pp" hidden="1">{#N/A,#N/A,FALSE,"CCTV"}</definedName>
    <definedName name="ppg" localSheetId="2">#REF!</definedName>
    <definedName name="ppg">#REF!</definedName>
    <definedName name="PPI" localSheetId="2">#REF!</definedName>
    <definedName name="PPI">#REF!</definedName>
    <definedName name="PPJ" localSheetId="2">#REF!</definedName>
    <definedName name="PPJ">#REF!</definedName>
    <definedName name="ppp">#REF!</definedName>
    <definedName name="pratap" localSheetId="2" hidden="1">{"'Sheet1'!$A$4386:$N$4591"}</definedName>
    <definedName name="pratap" hidden="1">{"'Sheet1'!$A$4386:$N$4591"}</definedName>
    <definedName name="PRDump">#REF!</definedName>
    <definedName name="PRESTRESSED">#REF!</definedName>
    <definedName name="Price" localSheetId="2">'[128]RATE-ANAY.'!$A$152:$H$756</definedName>
    <definedName name="Price">'[128]RATE-ANAY.'!$A$152:$H$756</definedName>
    <definedName name="PriceCode" localSheetId="2">#REF!</definedName>
    <definedName name="PriceCode">#REF!</definedName>
    <definedName name="_xlnm.Print_Area" localSheetId="2">'Reconsilation Statement AB '!$B$2:$N$105</definedName>
    <definedName name="_xlnm.Print_Area">#REF!</definedName>
    <definedName name="Print_Area_MI" localSheetId="2">#REF!</definedName>
    <definedName name="Print_Area_MI">#REF!</definedName>
    <definedName name="PRINT_AREA_MI___0">#REF!</definedName>
    <definedName name="print_title">[129]Cul_detail!$A$2:$IV$5</definedName>
    <definedName name="_xlnm.Print_Titles" localSheetId="2">'Reconsilation Statement AB '!$7:$8</definedName>
    <definedName name="_xlnm.Print_Titles">#N/A</definedName>
    <definedName name="PRINT_TITLES_MI" localSheetId="2">#REF!</definedName>
    <definedName name="PRINT_TITLES_MI">#REF!</definedName>
    <definedName name="PRN" localSheetId="2">#REF!</definedName>
    <definedName name="PRN">#REF!</definedName>
    <definedName name="proj" localSheetId="2">#REF!</definedName>
    <definedName name="proj">#REF!</definedName>
    <definedName name="proj_id" localSheetId="2">'[130]Project Management Main'!$D$9</definedName>
    <definedName name="proj_id">'[130]Project Management Main'!$D$9</definedName>
    <definedName name="proj_mgr" localSheetId="2">'[130]Project Management Main'!$D$12</definedName>
    <definedName name="proj_mgr">'[130]Project Management Main'!$D$12</definedName>
    <definedName name="proj_nm" localSheetId="2">'[130]Project Management Main'!$D$10</definedName>
    <definedName name="proj_nm">'[130]Project Management Main'!$D$10</definedName>
    <definedName name="project" localSheetId="2">#REF!</definedName>
    <definedName name="project">#REF!</definedName>
    <definedName name="Project_Name" localSheetId="2">'[81]GM 000'!$I$2</definedName>
    <definedName name="Project_Name">'[81]GM 000'!$I$2</definedName>
    <definedName name="projecttitle" localSheetId="2">'[131]CABLE BULK'!#REF!</definedName>
    <definedName name="projecttitle">'[131]CABLE BULK'!#REF!</definedName>
    <definedName name="PROLL" localSheetId="2">#REF!</definedName>
    <definedName name="PROLL">#REF!</definedName>
    <definedName name="proom" localSheetId="2">#REF!</definedName>
    <definedName name="proom">#REF!</definedName>
    <definedName name="proom5x4" localSheetId="2">#REF!</definedName>
    <definedName name="proom5x4">#REF!</definedName>
    <definedName name="PS">#REF!</definedName>
    <definedName name="PS___0">#REF!</definedName>
    <definedName name="PS___13">#REF!</definedName>
    <definedName name="PUMP">'[4]Cost of O &amp; O'!$F$27</definedName>
    <definedName name="Q" localSheetId="2">'[132]FORM-W3'!#REF!</definedName>
    <definedName name="Q">'[132]FORM-W3'!#REF!</definedName>
    <definedName name="Qc" localSheetId="2">#REF!</definedName>
    <definedName name="Qc">#REF!</definedName>
    <definedName name="Qc___0" localSheetId="2">#REF!</definedName>
    <definedName name="Qc___0">#REF!</definedName>
    <definedName name="Qc___13" localSheetId="2">#REF!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2" hidden="1">{"form-D1",#N/A,FALSE,"FORM-D1";"form-D1_amt",#N/A,FALSE,"FORM-D1"}</definedName>
    <definedName name="QQ" hidden="1">{"form-D1",#N/A,FALSE,"FORM-D1";"form-D1_amt",#N/A,FALSE,"FORM-D1"}</definedName>
    <definedName name="qqq">#N/A</definedName>
    <definedName name="QQQQ" localSheetId="2" hidden="1">{"form-D1",#N/A,FALSE,"FORM-D1";"form-D1_amt",#N/A,FALSE,"FORM-D1"}</definedName>
    <definedName name="QQQQ" hidden="1">{"form-D1",#N/A,FALSE,"FORM-D1";"form-D1_amt",#N/A,FALSE,"FORM-D1"}</definedName>
    <definedName name="Qspan" localSheetId="2">#REF!</definedName>
    <definedName name="Qspan">#REF!</definedName>
    <definedName name="QTY">[76]R2!$D$39:$D$86</definedName>
    <definedName name="Qty_as_on_apr" localSheetId="2">#REF!</definedName>
    <definedName name="Qty_as_on_apr">#REF!</definedName>
    <definedName name="Qv" localSheetId="2">#REF!</definedName>
    <definedName name="Qv">#REF!</definedName>
    <definedName name="qw" localSheetId="2">#REF!</definedName>
    <definedName name="qw">#REF!</definedName>
    <definedName name="R_">#REF!</definedName>
    <definedName name="r_date" localSheetId="2">'[90]ETC Plant Cost'!#REF!</definedName>
    <definedName name="r_date">'[90]ETC Plant Cost'!#REF!</definedName>
    <definedName name="r0" localSheetId="2">#REF!</definedName>
    <definedName name="r0">#REF!</definedName>
    <definedName name="r10.3" localSheetId="2">#REF!</definedName>
    <definedName name="r10.3">#REF!</definedName>
    <definedName name="r11.3" localSheetId="2">#REF!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2" hidden="1">{"'Sheet1'!$A$4386:$N$4591"}</definedName>
    <definedName name="raaa" hidden="1">{"'Sheet1'!$A$4386:$N$4591"}</definedName>
    <definedName name="RaftD">#REF!</definedName>
    <definedName name="RaftSlbThk">#REF!</definedName>
    <definedName name="RATE">'[133]Rate Ana'!$A$6:$D$392</definedName>
    <definedName name="rate0">[134]SUMMARY!$A$3:$E$1159</definedName>
    <definedName name="rating150" localSheetId="2">#REF!</definedName>
    <definedName name="rating150">#REF!</definedName>
    <definedName name="rating300" localSheetId="2">#REF!</definedName>
    <definedName name="rating300">#REF!</definedName>
    <definedName name="rating600" localSheetId="2">#REF!</definedName>
    <definedName name="rating600">#REF!</definedName>
    <definedName name="rating800">#REF!</definedName>
    <definedName name="RATING계산">#N/A</definedName>
    <definedName name="RawAgencyPrice" localSheetId="2">#REF!</definedName>
    <definedName name="RawAgencyPrice">#REF!</definedName>
    <definedName name="RBData" localSheetId="2">#REF!</definedName>
    <definedName name="RBData">#REF!</definedName>
    <definedName name="RCCM35" localSheetId="2">#REF!</definedName>
    <definedName name="RCCM35">#REF!</definedName>
    <definedName name="RCCpipe300" localSheetId="2">'[135]LOCAL RATES'!#REF!</definedName>
    <definedName name="RCCpipe300">'[135]LOCAL RATES'!#REF!</definedName>
    <definedName name="RCCpipe600" localSheetId="2">'[135]LOCAL RATES'!#REF!</definedName>
    <definedName name="RCCpipe600">'[135]LOCAL RATES'!#REF!</definedName>
    <definedName name="rdc" localSheetId="2">#REF!</definedName>
    <definedName name="rdc">#REF!</definedName>
    <definedName name="Re" localSheetId="2">#REF!</definedName>
    <definedName name="Re">#REF!</definedName>
    <definedName name="Re___0" localSheetId="2">#REF!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 localSheetId="2">'[67]SITE OVERHEADS'!#REF!</definedName>
    <definedName name="RentSubsidy_B">'[67]SITE OVERHEADS'!#REF!</definedName>
    <definedName name="Reselects" localSheetId="2">#REF!</definedName>
    <definedName name="Reselects">#REF!</definedName>
    <definedName name="Rev" localSheetId="2">#REF!</definedName>
    <definedName name="Rev">#REF!</definedName>
    <definedName name="Revision" localSheetId="2">#REF!</definedName>
    <definedName name="Revision">#REF!</definedName>
    <definedName name="RF" localSheetId="2" hidden="1">{#N/A,#N/A,FALSE,"CCTV"}</definedName>
    <definedName name="RF" hidden="1">{#N/A,#N/A,FALSE,"CCTV"}</definedName>
    <definedName name="ric" localSheetId="2">#REF!</definedName>
    <definedName name="ric">#REF!</definedName>
    <definedName name="rid" localSheetId="2"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2">#REF!</definedName>
    <definedName name="robot">#REF!</definedName>
    <definedName name="ROCE" localSheetId="2">#REF!</definedName>
    <definedName name="ROCE">#REF!</definedName>
    <definedName name="ROCK" localSheetId="2">#REF!</definedName>
    <definedName name="ROCK">#REF!</definedName>
    <definedName name="rockk" localSheetId="2">[94]Analysis!#REF!</definedName>
    <definedName name="rockk">[94]Analysis!#REF!</definedName>
    <definedName name="RokSpl" localSheetId="2">#REF!</definedName>
    <definedName name="RokSpl">#REF!</definedName>
    <definedName name="ROLL" localSheetId="2">#REF!</definedName>
    <definedName name="ROLL">#REF!</definedName>
    <definedName name="Rooms" localSheetId="2">#REF!</definedName>
    <definedName name="Rooms">#REF!</definedName>
    <definedName name="rosid">#REF!</definedName>
    <definedName name="ROTA">#REF!</definedName>
    <definedName name="ROTARY">'[4]Cost of O &amp; O'!$F$28</definedName>
    <definedName name="rout_t" localSheetId="2">#REF!</definedName>
    <definedName name="rout_t">#REF!</definedName>
    <definedName name="row">'[34]Valve Cl'!$AC$8:$AC$32</definedName>
    <definedName name="ROW_STRESS">'[34]CODE-STR'!$Z$3:$Z$21</definedName>
    <definedName name="RRstones" localSheetId="2">#REF!</definedName>
    <definedName name="RRstones">#REF!</definedName>
    <definedName name="Rs" localSheetId="2">#REF!</definedName>
    <definedName name="Rs">#REF!</definedName>
    <definedName name="Rs___0" localSheetId="2">#REF!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 localSheetId="2">[37]예가표!#REF!</definedName>
    <definedName name="saf">[37]예가표!#REF!</definedName>
    <definedName name="Salaries1010" localSheetId="2">'[67]SITE OVERHEADS'!#REF!</definedName>
    <definedName name="Salaries1010">'[67]SITE OVERHEADS'!#REF!</definedName>
    <definedName name="Salaries1010_A" localSheetId="2">'[67]SITE OVERHEADS'!#REF!</definedName>
    <definedName name="Salaries1010_A">'[67]SITE OVERHEADS'!#REF!</definedName>
    <definedName name="SALESPLAN" localSheetId="2">#REF!</definedName>
    <definedName name="SALESPLAN">#REF!</definedName>
    <definedName name="SAND" localSheetId="2">#REF!</definedName>
    <definedName name="SAND">#REF!</definedName>
    <definedName name="sand1" localSheetId="2">#REF!</definedName>
    <definedName name="sand1">#REF!</definedName>
    <definedName name="SANDA">[59]ANAL!$E$17</definedName>
    <definedName name="SANDB" localSheetId="2">#REF!</definedName>
    <definedName name="SANDB">#REF!</definedName>
    <definedName name="sandd" localSheetId="2">#REF!</definedName>
    <definedName name="sandd">#REF!</definedName>
    <definedName name="sandfill" localSheetId="2">#REF!</definedName>
    <definedName name="sandfill">#REF!</definedName>
    <definedName name="SANDR">#REF!</definedName>
    <definedName name="SBC">#REF!</definedName>
    <definedName name="SC">#REF!</definedName>
    <definedName name="scaffolding">[137]!scaffolding</definedName>
    <definedName name="scale" localSheetId="2">#REF!</definedName>
    <definedName name="scale">#REF!</definedName>
    <definedName name="scbc" localSheetId="2">#REF!</definedName>
    <definedName name="scbc">#REF!</definedName>
    <definedName name="SCH">[34]Tables!$A$10:$D$377</definedName>
    <definedName name="SCH_CON" localSheetId="2">#REF!</definedName>
    <definedName name="SCH_CON">#REF!</definedName>
    <definedName name="SCH_CSH_OF" localSheetId="2">#REF!</definedName>
    <definedName name="SCH_CSH_OF">#REF!</definedName>
    <definedName name="SCH_DIRSTAF" localSheetId="2">#REF!</definedName>
    <definedName name="SCH_DIRSTAF">#REF!</definedName>
    <definedName name="SCH_INDIRSTAF">#REF!</definedName>
    <definedName name="SCH_PM">#REF!</definedName>
    <definedName name="SCH_WC_CF">#REF!</definedName>
    <definedName name="SCHEDULE" localSheetId="2">[103]TOEC!#REF!</definedName>
    <definedName name="SCHEDULE">[103]TOEC!#REF!</definedName>
    <definedName name="schedules">[34]Tables!$H$51:$I$66</definedName>
    <definedName name="schools" localSheetId="2">#REF!</definedName>
    <definedName name="schools">#REF!</definedName>
    <definedName name="SCON" localSheetId="2">#REF!</definedName>
    <definedName name="SCON">#REF!</definedName>
    <definedName name="SCRAP" localSheetId="2">#REF!</definedName>
    <definedName name="SCRAP">#REF!</definedName>
    <definedName name="SD">'[46]RA Civil'!$E$12</definedName>
    <definedName name="Sdate" localSheetId="2">#REF!</definedName>
    <definedName name="Sdate">#REF!</definedName>
    <definedName name="SDEPTH" localSheetId="2">#REF!</definedName>
    <definedName name="SDEPTH">#REF!</definedName>
    <definedName name="sdfg" hidden="1">[38]Cash2!$J$16:$J$36</definedName>
    <definedName name="sdfwdd" localSheetId="2">'[114]purpose&amp;input'!#REF!</definedName>
    <definedName name="sdfwdd">'[114]purpose&amp;input'!#REF!</definedName>
    <definedName name="SDMLPW" localSheetId="2">#REF!</definedName>
    <definedName name="SDMLPW">#REF!</definedName>
    <definedName name="SDXAS" localSheetId="2">'[138]scour depth'!#REF!</definedName>
    <definedName name="SDXAS">'[138]scour depth'!#REF!</definedName>
    <definedName name="se" localSheetId="2">#REF!</definedName>
    <definedName name="se">#REF!</definedName>
    <definedName name="SEAL" localSheetId="2">#REF!</definedName>
    <definedName name="SEAL">#REF!</definedName>
    <definedName name="SEAL1" localSheetId="2">#REF!</definedName>
    <definedName name="SEAL1">#REF!</definedName>
    <definedName name="SECTION">#REF!</definedName>
    <definedName name="sencount" hidden="1">1</definedName>
    <definedName name="SepRRFinal">[50]Original!$T$8</definedName>
    <definedName name="sertert" localSheetId="2">#REF!</definedName>
    <definedName name="sertert">#REF!</definedName>
    <definedName name="SERVICE" localSheetId="2">#REF!</definedName>
    <definedName name="SERVICE">#REF!</definedName>
    <definedName name="SF" localSheetId="2">#REF!</definedName>
    <definedName name="SF">#REF!</definedName>
    <definedName name="SFDASDASFD" localSheetId="2">[103]TOEC!#REF!</definedName>
    <definedName name="SFDASDASFD">[103]TOEC!#REF!</definedName>
    <definedName name="sgsgbsbgg" localSheetId="2">#REF!</definedName>
    <definedName name="sgsgbsbgg">#REF!</definedName>
    <definedName name="SH" localSheetId="2">#REF!</definedName>
    <definedName name="SH">#REF!</definedName>
    <definedName name="shaeff">'[4]Cost of O &amp; O'!$F$42</definedName>
    <definedName name="Sheet_names" localSheetId="2">#REF!</definedName>
    <definedName name="Sheet_names">#REF!</definedName>
    <definedName name="sheet1" localSheetId="2">#REF!</definedName>
    <definedName name="sheet1">#REF!</definedName>
    <definedName name="sheet1___0" localSheetId="2">#REF!</definedName>
    <definedName name="sheet1___0">#REF!</definedName>
    <definedName name="sheet1___13">#REF!</definedName>
    <definedName name="shis">[136]dummy!$A$51:$G$74</definedName>
    <definedName name="SHM" localSheetId="2">#REF!</definedName>
    <definedName name="SHM">#REF!</definedName>
    <definedName name="SHOT">'[4]Cost of O &amp; O'!$F$35</definedName>
    <definedName name="SHOV" localSheetId="2">#REF!</definedName>
    <definedName name="SHOV">#REF!</definedName>
    <definedName name="shpe" localSheetId="2">#REF!</definedName>
    <definedName name="shpe">#REF!</definedName>
    <definedName name="Shuttering" localSheetId="2">#REF!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2">#REF!</definedName>
    <definedName name="SIZEC">#REF!</definedName>
    <definedName name="skilled" localSheetId="2">#REF!</definedName>
    <definedName name="skilled">#REF!</definedName>
    <definedName name="slab_p" localSheetId="2" hidden="1">{"form-D1",#N/A,FALSE,"FORM-D1";"form-D1_amt",#N/A,FALSE,"FORM-D1"}</definedName>
    <definedName name="slab_p" hidden="1">{"form-D1",#N/A,FALSE,"FORM-D1";"form-D1_amt",#N/A,FALSE,"FORM-D1"}</definedName>
    <definedName name="SlabD" localSheetId="2">#REF!</definedName>
    <definedName name="SlabD">#REF!</definedName>
    <definedName name="SLAYER" localSheetId="2">#REF!</definedName>
    <definedName name="SLAYER">#REF!</definedName>
    <definedName name="SLC" localSheetId="2">#REF!</definedName>
    <definedName name="SLC">#REF!</definedName>
    <definedName name="SLIPFORM" localSheetId="2">'[94]Cost of O &amp; O'!#REF!</definedName>
    <definedName name="SLIPFORM">'[94]Cost of O &amp; O'!#REF!</definedName>
    <definedName name="slope" localSheetId="2">#REF!</definedName>
    <definedName name="slope">#REF!</definedName>
    <definedName name="SLSAMT">[76]R2!$I$39:$I$86</definedName>
    <definedName name="SLSRT">[76]R2!$H$39:$H$86</definedName>
    <definedName name="SLURRY" localSheetId="2">#REF!</definedName>
    <definedName name="SLURRY">#REF!</definedName>
    <definedName name="SMAZ" localSheetId="2">#REF!</definedName>
    <definedName name="SMAZ">#REF!</definedName>
    <definedName name="SMIST" localSheetId="2">#REF!</definedName>
    <definedName name="SMIST">#REF!</definedName>
    <definedName name="smoot">#REF!</definedName>
    <definedName name="SMOOTH">#REF!</definedName>
    <definedName name="soh">0%</definedName>
    <definedName name="soil_dens" localSheetId="2">#REF!</definedName>
    <definedName name="soil_dens">#REF!</definedName>
    <definedName name="soil_sub" localSheetId="2">#REF!</definedName>
    <definedName name="soil_sub">#REF!</definedName>
    <definedName name="soilden">#REF!</definedName>
    <definedName name="SOL">#REF!</definedName>
    <definedName name="SORTCODE">#N/A</definedName>
    <definedName name="sp">4%</definedName>
    <definedName name="SP_AREA" localSheetId="2">#REF!</definedName>
    <definedName name="SP_AREA">#REF!</definedName>
    <definedName name="Spalls" localSheetId="2">#REF!</definedName>
    <definedName name="Spalls">#REF!</definedName>
    <definedName name="span" localSheetId="2">#REF!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 localSheetId="2">'[139]DB_ET200(R. A)'!$S:$S</definedName>
    <definedName name="SPEC12">'[139]DB_ET200(R. A)'!$S:$S</definedName>
    <definedName name="SPEC2" localSheetId="2">#REF!</definedName>
    <definedName name="SPEC2">#REF!</definedName>
    <definedName name="SPECI" localSheetId="2">#REF!</definedName>
    <definedName name="SPECI">#REF!</definedName>
    <definedName name="SPFAC">[76]R2!$G$21:$G$32</definedName>
    <definedName name="SPFIN">[76]R2!$C$15</definedName>
    <definedName name="SPINK" localSheetId="2">#REF!</definedName>
    <definedName name="SPINK">#REF!</definedName>
    <definedName name="SPRINK">'[4]Cost of O &amp; O'!$F$23</definedName>
    <definedName name="SPSUM">[76]R2!$C$13</definedName>
    <definedName name="SQRT__1___0.6___1.0" localSheetId="2">#REF!</definedName>
    <definedName name="SQRT__1___0.6___1.0">#REF!</definedName>
    <definedName name="SQRT__1___0_6___1_0" localSheetId="2">#REF!</definedName>
    <definedName name="SQRT__1___0_6___1_0">#REF!</definedName>
    <definedName name="SQRT__1___0_6___1_0___0" localSheetId="2">#REF!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 localSheetId="2">#REF!</definedName>
    <definedName name="SSLCH">#REF!</definedName>
    <definedName name="Ssm">'[110]LOCAL RATES'!$H$38</definedName>
    <definedName name="SSR" localSheetId="2">'[140]scour depth'!#REF!</definedName>
    <definedName name="SSR">'[140]scour depth'!#REF!</definedName>
    <definedName name="SSSS" localSheetId="2">[56]PROCTOR!#REF!</definedName>
    <definedName name="SSSS">[56]PROCTOR!#REF!</definedName>
    <definedName name="SSSSSS" localSheetId="2">[56]PROCTOR!#REF!</definedName>
    <definedName name="SSSSSS">[56]PROCTOR!#REF!</definedName>
    <definedName name="sst" localSheetId="2">#REF!</definedName>
    <definedName name="sst">#REF!</definedName>
    <definedName name="STAADappslabthk">'[141]ABUT MASTER'!$K$57</definedName>
    <definedName name="StaffApr_D" localSheetId="2">'[92]SITE OVERHEADS'!#REF!</definedName>
    <definedName name="StaffApr_D">'[92]SITE OVERHEADS'!#REF!</definedName>
    <definedName name="Staircase" localSheetId="2">#REF!</definedName>
    <definedName name="Staircase">#REF!</definedName>
    <definedName name="Start1" localSheetId="2">#REF!</definedName>
    <definedName name="Start1">#REF!</definedName>
    <definedName name="Start10" localSheetId="2">#REF!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2">#REF!</definedName>
    <definedName name="Start27">#REF!</definedName>
    <definedName name="Start28" localSheetId="2">#REF!</definedName>
    <definedName name="Start28">#REF!</definedName>
    <definedName name="Start29" localSheetId="2">[142]Sheet11!#REF!</definedName>
    <definedName name="Start29">[142]Sheet11!#REF!</definedName>
    <definedName name="Start3" localSheetId="2">'[143]0+655'!#REF!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2">#REF!</definedName>
    <definedName name="steam_props">#REF!</definedName>
    <definedName name="steam_trap" localSheetId="2">#REF!</definedName>
    <definedName name="steam_trap">#REF!</definedName>
    <definedName name="STEEL" localSheetId="2">#REF!</definedName>
    <definedName name="STEEL">#REF!</definedName>
    <definedName name="Stg_Sub">#REF!</definedName>
    <definedName name="Stg_Super">#REF!</definedName>
    <definedName name="STRESS">'[34]CODE-STR'!$A$3:$V$40</definedName>
    <definedName name="StrID" localSheetId="2">#REF!</definedName>
    <definedName name="StrID">#REF!</definedName>
    <definedName name="structure" localSheetId="2">#REF!</definedName>
    <definedName name="structure">#REF!</definedName>
    <definedName name="STS" localSheetId="2">#REF!</definedName>
    <definedName name="STS">#REF!</definedName>
    <definedName name="STSJ">#REF!</definedName>
    <definedName name="SUB">#REF!</definedName>
    <definedName name="Sub_class1" localSheetId="2">[65]User!$D$9:$R$9</definedName>
    <definedName name="Sub_class1">[65]User!$D$9:$R$9</definedName>
    <definedName name="Sub_class10" localSheetId="2">[65]User!$D$18:$R$18</definedName>
    <definedName name="Sub_class10">[65]User!$D$18:$R$18</definedName>
    <definedName name="Sub_class11" localSheetId="2">[65]User!$D$19:$R$19</definedName>
    <definedName name="Sub_class11">[65]User!$D$19:$R$19</definedName>
    <definedName name="Sub_class12" localSheetId="2">[65]User!$D$20:$R$20</definedName>
    <definedName name="Sub_class12">[65]User!$D$20:$R$20</definedName>
    <definedName name="Sub_class13" localSheetId="2">[65]User!$D$21:$R$21</definedName>
    <definedName name="Sub_class13">[65]User!$D$21:$R$21</definedName>
    <definedName name="Sub_class14" localSheetId="2">[65]User!$D$22:$R$22</definedName>
    <definedName name="Sub_class14">[65]User!$D$22:$R$22</definedName>
    <definedName name="Sub_class15" localSheetId="2">[65]User!$D$23:$R$23</definedName>
    <definedName name="Sub_class15">[65]User!$D$23:$R$23</definedName>
    <definedName name="Sub_class2" localSheetId="2">[65]User!$D$10:$R$10</definedName>
    <definedName name="Sub_class2">[65]User!$D$10:$R$10</definedName>
    <definedName name="Sub_class3" localSheetId="2">[65]User!$D$11:$R$11</definedName>
    <definedName name="Sub_class3">[65]User!$D$11:$R$11</definedName>
    <definedName name="Sub_class4" localSheetId="2">[65]User!$D$12:$R$12</definedName>
    <definedName name="Sub_class4">[65]User!$D$12:$R$12</definedName>
    <definedName name="Sub_class5" localSheetId="2">[65]User!$D$13:$R$13</definedName>
    <definedName name="Sub_class5">[65]User!$D$13:$R$13</definedName>
    <definedName name="Sub_class6" localSheetId="2">[65]User!$D$14:$R$14</definedName>
    <definedName name="Sub_class6">[65]User!$D$14:$R$14</definedName>
    <definedName name="Sub_class7" localSheetId="2">[65]User!$D$15:$R$15</definedName>
    <definedName name="Sub_class7">[65]User!$D$15:$R$15</definedName>
    <definedName name="Sub_class8" localSheetId="2">[65]User!$D$16:$R$16</definedName>
    <definedName name="Sub_class8">[65]User!$D$16:$R$16</definedName>
    <definedName name="Sub_class9" localSheetId="2">[65]User!$D$17:$R$17</definedName>
    <definedName name="Sub_class9">[65]User!$D$17:$R$17</definedName>
    <definedName name="Sub_classes" localSheetId="2">'Reconsilation Statement AB '!Sub_class1,'Reconsilation Statement AB '!Sub_class2,'Reconsilation Statement AB '!Sub_class3,'Reconsilation Statement AB '!Sub_class4,'Reconsilation Statement AB '!Sub_class5,'Reconsilation Statement AB '!Sub_class6,'Reconsilation Statement AB '!Sub_class7,'Reconsilation Statement AB '!Sub_class8,'Reconsilation Statement AB '!Sub_class9,'Reconsilation Statement AB '!Sub_class10,'Reconsilation Statement AB '!Sub_class11,'Reconsilation Statement AB '!Sub_class12,'Reconsilation Statement AB '!Sub_class13,'Reconsilation Statement AB '!Sub_class14,'Reconsilation Statement AB '!Sub_class15</definedName>
    <definedName name="Sub_classes">Sub_class1,Sub_class2,Sub_class3,Sub_class4,Sub_class5,Sub_class6,Sub_class7,Sub_class8,Sub_class9,Sub_class10,Sub_class11,Sub_class12,Sub_class13,Sub_class14,Sub_class15</definedName>
    <definedName name="Subject" localSheetId="2">#REF!</definedName>
    <definedName name="Subject">#REF!</definedName>
    <definedName name="subjectname" localSheetId="2">'[131]CABLE BULK'!#REF!</definedName>
    <definedName name="subjectname">'[131]CABLE BULK'!#REF!</definedName>
    <definedName name="sumana" localSheetId="2">#REF!</definedName>
    <definedName name="sumana">#REF!</definedName>
    <definedName name="summary" localSheetId="2">#REF!</definedName>
    <definedName name="summary">#REF!</definedName>
    <definedName name="sump" localSheetId="2">#REF!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 localSheetId="2">#REF!</definedName>
    <definedName name="T0">#REF!</definedName>
    <definedName name="T19C" localSheetId="2">#REF!</definedName>
    <definedName name="T19C">#REF!</definedName>
    <definedName name="TAB" localSheetId="2">#REF!</definedName>
    <definedName name="TAB">#REF!</definedName>
    <definedName name="Tabela" localSheetId="2">'[145]ASME B 36.10 M'!$D$3:$W$48</definedName>
    <definedName name="Tabela">'[145]ASME B 36.10 M'!$D$3:$W$48</definedName>
    <definedName name="Table">[54]Cal!$P$2:$Q$28</definedName>
    <definedName name="TABLE_4" localSheetId="2">#REF!</definedName>
    <definedName name="TABLE_4">#REF!</definedName>
    <definedName name="table1" localSheetId="2">#REF!</definedName>
    <definedName name="table1">#REF!</definedName>
    <definedName name="TABLE2" localSheetId="2">#REF!</definedName>
    <definedName name="TABLE2">#REF!</definedName>
    <definedName name="TABLE3">[146]Calc1!$B$63:$G$97</definedName>
    <definedName name="TABLE4">[146]Calc1!$C$103:$E$139</definedName>
    <definedName name="TableName">"Dummy"</definedName>
    <definedName name="TableRange" localSheetId="2">#REF!</definedName>
    <definedName name="TableRange">#REF!</definedName>
    <definedName name="tabu" localSheetId="2">#REF!</definedName>
    <definedName name="tabu">#REF!</definedName>
    <definedName name="TAGG" localSheetId="2">#REF!</definedName>
    <definedName name="TAGG">#REF!</definedName>
    <definedName name="tam">#N/A</definedName>
    <definedName name="TARN" localSheetId="2">#REF!</definedName>
    <definedName name="TARN">#REF!</definedName>
    <definedName name="TaxTV">10%</definedName>
    <definedName name="TaxXL">5%</definedName>
    <definedName name="tb" localSheetId="2">#REF!</definedName>
    <definedName name="tb">#REF!</definedName>
    <definedName name="TBM" localSheetId="2">#REF!</definedName>
    <definedName name="TBM">#REF!</definedName>
    <definedName name="TBOULD" localSheetId="2">#REF!</definedName>
    <definedName name="TBOULD">#REF!</definedName>
    <definedName name="tc" localSheetId="2">'[106]Pier Design(with offset)'!#REF!</definedName>
    <definedName name="tc">'[106]Pier Design(with offset)'!#REF!</definedName>
    <definedName name="TCJH">'[46]RA Civil'!$E$56</definedName>
    <definedName name="TCJHPOL">'[46]RA Civil'!$F$56</definedName>
    <definedName name="TCON" localSheetId="2">#REF!</definedName>
    <definedName name="TCON">#REF!</definedName>
    <definedName name="tcr" localSheetId="2">#REF!</definedName>
    <definedName name="tcr">#REF!</definedName>
    <definedName name="tct" localSheetId="2">'[109]Pier Design(with offset)'!#REF!</definedName>
    <definedName name="tct">'[109]Pier Design(with offset)'!#REF!</definedName>
    <definedName name="TEARTH" localSheetId="2">#REF!</definedName>
    <definedName name="TEARTH">#REF!</definedName>
    <definedName name="TEE" localSheetId="2">#REF!</definedName>
    <definedName name="TEE">#REF!</definedName>
    <definedName name="TEE_TAPER_WT" localSheetId="2">#REF!</definedName>
    <definedName name="TEE_TAPER_WT">#REF!</definedName>
    <definedName name="tem">#REF!</definedName>
    <definedName name="temp">#REF!</definedName>
    <definedName name="temp_strainer">#REF!</definedName>
    <definedName name="TEMP_STRESS">'[34]CODE-STR'!$AA$3:$AA$21</definedName>
    <definedName name="temp1" localSheetId="2">#REF!</definedName>
    <definedName name="temp1">#REF!</definedName>
    <definedName name="Ten" localSheetId="2">#REF!</definedName>
    <definedName name="Ten">#REF!</definedName>
    <definedName name="TENDERING">[125]Sheet1!$A$9:$L$32</definedName>
    <definedName name="TEs" localSheetId="2">#REF!</definedName>
    <definedName name="TEs">#REF!</definedName>
    <definedName name="TEs___0" localSheetId="2">#REF!</definedName>
    <definedName name="TEs___0">#REF!</definedName>
    <definedName name="TEs___13" localSheetId="2">#REF!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2" hidden="1">{"'Sheet1'!$L$16"}</definedName>
    <definedName name="tidf" hidden="1">{"'Sheet1'!$L$16"}</definedName>
    <definedName name="TIP">'[46]RA Civil'!$E$54</definedName>
    <definedName name="TIPPOL">'[46]RA Civil'!$F$54</definedName>
    <definedName name="Title" localSheetId="2">#REF!</definedName>
    <definedName name="Title">#REF!</definedName>
    <definedName name="Title1" localSheetId="2">#REF!</definedName>
    <definedName name="Title1">#REF!</definedName>
    <definedName name="Title2" localSheetId="2">#REF!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 localSheetId="2">#REF!</definedName>
    <definedName name="TOTAL_NO_OF_MH">#REF!</definedName>
    <definedName name="TOTCDWSSM">[76]R2!$H$33</definedName>
    <definedName name="TOTCDWSSP">[76]R2!$I$33</definedName>
    <definedName name="TOWER">'[4]Cost of O &amp; O'!$F$37</definedName>
    <definedName name="TR" localSheetId="2">#REF!</definedName>
    <definedName name="TR">#REF!</definedName>
    <definedName name="TraComp" localSheetId="2">#REF!</definedName>
    <definedName name="TraComp">#REF!</definedName>
    <definedName name="TRACT" localSheetId="2">#REF!</definedName>
    <definedName name="TRACT">#REF!</definedName>
    <definedName name="TractPOL">'[46]RA Civil'!$F$55</definedName>
    <definedName name="Transport" localSheetId="2">#REF!</definedName>
    <definedName name="Transport">#REF!</definedName>
    <definedName name="TRBPOL">'[46]RA Civil'!$F$57</definedName>
    <definedName name="TRI" localSheetId="2">'[81]GM 000'!$I$1</definedName>
    <definedName name="TRI">'[81]GM 000'!$I$1</definedName>
    <definedName name="TROLL" localSheetId="2">#REF!</definedName>
    <definedName name="TROLL">#REF!</definedName>
    <definedName name="tS" localSheetId="2">#REF!</definedName>
    <definedName name="tS">#REF!</definedName>
    <definedName name="tS___0" localSheetId="2">#REF!</definedName>
    <definedName name="tS___0">#REF!</definedName>
    <definedName name="tS___13">#REF!</definedName>
    <definedName name="TT" hidden="1">#REF!</definedName>
    <definedName name="TTA">#REF!</definedName>
    <definedName name="TTB">#REF!</definedName>
    <definedName name="ttp">#REF!</definedName>
    <definedName name="ttt" localSheetId="2"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 localSheetId="2">'[81]GM 000'!$I$3</definedName>
    <definedName name="Type">'[81]GM 000'!$I$3</definedName>
    <definedName name="Type1" localSheetId="2">#REF!</definedName>
    <definedName name="Type1">#REF!</definedName>
    <definedName name="Type2" localSheetId="2">#REF!</definedName>
    <definedName name="Type2">#REF!</definedName>
    <definedName name="U" localSheetId="2">[103]TOEC!#REF!</definedName>
    <definedName name="U">[103]TOEC!#REF!</definedName>
    <definedName name="UI" localSheetId="2" hidden="1">#REF!</definedName>
    <definedName name="UI" hidden="1">#REF!</definedName>
    <definedName name="UNION" localSheetId="2">#REF!</definedName>
    <definedName name="UNION">#REF!</definedName>
    <definedName name="unit" localSheetId="2">#REF!</definedName>
    <definedName name="unit">#REF!</definedName>
    <definedName name="unit1">#REF!</definedName>
    <definedName name="UNITS">#REF!</definedName>
    <definedName name="Unskilledmazdoor">#REF!</definedName>
    <definedName name="UpdateTechSpec">#N/A</definedName>
    <definedName name="USD" localSheetId="2">#REF!</definedName>
    <definedName name="USD">#REF!</definedName>
    <definedName name="USLF">[59]ANAL!$E$8</definedName>
    <definedName name="USLM">[59]ANAL!$E$7</definedName>
    <definedName name="Ut" localSheetId="2">#REF!</definedName>
    <definedName name="Ut">#REF!</definedName>
    <definedName name="V">#N/A</definedName>
    <definedName name="v1o" localSheetId="2">'[109]Pier Design(with offset)'!#REF!</definedName>
    <definedName name="v1o">'[109]Pier Design(with offset)'!#REF!</definedName>
    <definedName name="v1oo" localSheetId="2">'[106]Pier Design(with offset)'!#REF!</definedName>
    <definedName name="v1oo">'[106]Pier Design(with offset)'!#REF!</definedName>
    <definedName name="va" localSheetId="2">#REF!</definedName>
    <definedName name="va">#REF!</definedName>
    <definedName name="va___0" localSheetId="2">#REF!</definedName>
    <definedName name="va___0">#REF!</definedName>
    <definedName name="va___13" localSheetId="2">#REF!</definedName>
    <definedName name="va___13">#REF!</definedName>
    <definedName name="VALVES_STATEMENT">#REF!</definedName>
    <definedName name="van">[62]CondPol!$F$69</definedName>
    <definedName name="VANDEMATARAM" localSheetId="2">#REF!</definedName>
    <definedName name="VANDEMATARAM">#REF!</definedName>
    <definedName name="vani" localSheetId="2">[62]MixBed!#REF!</definedName>
    <definedName name="vani">[62]MixBed!#REF!</definedName>
    <definedName name="vani1">[62]MixBed!#REF!</definedName>
    <definedName name="VB" localSheetId="2">#REF!</definedName>
    <definedName name="VB">#REF!</definedName>
    <definedName name="vbzxcbd" localSheetId="2">#REF!</definedName>
    <definedName name="vbzxcbd">#REF!</definedName>
    <definedName name="vcat">[62]CondPol!$F$68</definedName>
    <definedName name="vcati" localSheetId="2">[62]MixBed!#REF!</definedName>
    <definedName name="vcati">[62]MixBed!#REF!</definedName>
    <definedName name="vcati1" localSheetId="2">[62]MixBed!#REF!</definedName>
    <definedName name="vcati1">[62]MixBed!#REF!</definedName>
    <definedName name="VD" localSheetId="2">#REF!</definedName>
    <definedName name="VD">#REF!</definedName>
    <definedName name="velocity1">[34]FLUID_INFO!$A$4:$H$14</definedName>
    <definedName name="Vend" localSheetId="2">#REF!</definedName>
    <definedName name="Vend">#REF!</definedName>
    <definedName name="venu">150</definedName>
    <definedName name="VERT_CON_DETAIL" localSheetId="2">#REF!</definedName>
    <definedName name="VERT_CON_DETAIL">#REF!</definedName>
    <definedName name="vertical_col_and_corner_walls" localSheetId="2">#REF!</definedName>
    <definedName name="vertical_col_and_corner_walls">#REF!</definedName>
    <definedName name="vf" localSheetId="2" hidden="1">{"'Sheet1'!$L$16"}</definedName>
    <definedName name="vf" hidden="1">{"'Sheet1'!$L$16"}</definedName>
    <definedName name="VIBR">#REF!</definedName>
    <definedName name="VIBRA">#REF!</definedName>
    <definedName name="VIBRAB">#REF!</definedName>
    <definedName name="VIBRAS">#REF!</definedName>
    <definedName name="vinert">[62]CondPol!$F$70</definedName>
    <definedName name="Viscosity" localSheetId="2">#REF!</definedName>
    <definedName name="Viscosity">#REF!</definedName>
    <definedName name="VIVEKANANDA" localSheetId="2">#REF!</definedName>
    <definedName name="VIVEKANANDA">#REF!</definedName>
    <definedName name="vn" localSheetId="2" hidden="1">{"'Sheet1'!$L$16"}</definedName>
    <definedName name="vn" hidden="1">{"'Sheet1'!$L$16"}</definedName>
    <definedName name="VSD">#REF!</definedName>
    <definedName name="vsdim0">#REF!</definedName>
    <definedName name="Vsigma">#REF!</definedName>
    <definedName name="vtot">[62]CondPol!$F$71</definedName>
    <definedName name="VUTP" localSheetId="2">#REF!</definedName>
    <definedName name="VUTP">#REF!</definedName>
    <definedName name="vxz" localSheetId="2">#REF!:#REF!</definedName>
    <definedName name="vxz">#REF!:#REF!</definedName>
    <definedName name="Vz" localSheetId="2">#REF!</definedName>
    <definedName name="Vz">#REF!</definedName>
    <definedName name="w" localSheetId="2">#REF!</definedName>
    <definedName name="w">#REF!</definedName>
    <definedName name="W_BODY" localSheetId="2">#REF!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2">#REF!</definedName>
    <definedName name="wallht">#REF!</definedName>
    <definedName name="wallthk" localSheetId="2">#REF!</definedName>
    <definedName name="wallthk">#REF!</definedName>
    <definedName name="WATER" localSheetId="2">#REF!</definedName>
    <definedName name="WATER">#REF!</definedName>
    <definedName name="water_funds" localSheetId="2" hidden="1">{"'Sheet1'!$A$4386:$N$4591"}</definedName>
    <definedName name="water_funds" hidden="1">{"'Sheet1'!$A$4386:$N$4591"}</definedName>
    <definedName name="WBM">#REF!</definedName>
    <definedName name="WBT">#REF!</definedName>
    <definedName name="wc">'[106]Pier Design(with offset)'!#REF!</definedName>
    <definedName name="wct">'[109]Pier Design(with offset)'!#REF!</definedName>
    <definedName name="WE" localSheetId="2" hidden="1">{#N/A,#N/A,FALSE,"CCTV"}</definedName>
    <definedName name="WE" hidden="1">{#N/A,#N/A,FALSE,"CCTV"}</definedName>
    <definedName name="WELD" localSheetId="2">#REF!</definedName>
    <definedName name="WELD">#REF!</definedName>
    <definedName name="WELDH" localSheetId="2">#REF!</definedName>
    <definedName name="WELDH">#REF!</definedName>
    <definedName name="wfbwfbwf" localSheetId="2">#REF!</definedName>
    <definedName name="wfbwfbwf">#REF!</definedName>
    <definedName name="wid">#REF!</definedName>
    <definedName name="wkarea">#REF!</definedName>
    <definedName name="Wkerb">[64]basdat!$D$8</definedName>
    <definedName name="wktable" localSheetId="2">#REF!</definedName>
    <definedName name="wktable">#REF!</definedName>
    <definedName name="WLP" localSheetId="2">#REF!</definedName>
    <definedName name="WLP">#REF!</definedName>
    <definedName name="WMMP" localSheetId="2">#REF!</definedName>
    <definedName name="WMMP">#REF!</definedName>
    <definedName name="WMP">#REF!</definedName>
    <definedName name="WOL">#REF!</definedName>
    <definedName name="word">[72]Sheet1!$A$50:$C$161</definedName>
    <definedName name="work" localSheetId="2">#REF!</definedName>
    <definedName name="work">#REF!</definedName>
    <definedName name="WP" localSheetId="2">#REF!</definedName>
    <definedName name="WP">#REF!</definedName>
    <definedName name="WPcomp">'[147]21-Rate Analysis-1'!$E$29</definedName>
    <definedName name="wr" localSheetId="2">'[106]Pier Design(with offset)'!#REF!</definedName>
    <definedName name="wr">'[106]Pier Design(with offset)'!#REF!</definedName>
    <definedName name="WRITE" localSheetId="2" hidden="1">{#N/A,#N/A,FALSE,"CCTV"}</definedName>
    <definedName name="WRITE" hidden="1">{#N/A,#N/A,FALSE,"CCTV"}</definedName>
    <definedName name="wrn.BM." localSheetId="2" hidden="1">{#N/A,#N/A,FALSE,"CCTV"}</definedName>
    <definedName name="wrn.BM." hidden="1">{#N/A,#N/A,FALSE,"CCTV"}</definedName>
    <definedName name="wrn.budget." localSheetId="2" hidden="1">{"form-D1",#N/A,FALSE,"FORM-D1";"form-D1_amt",#N/A,FALSE,"FORM-D1"}</definedName>
    <definedName name="wrn.budget." hidden="1">{"form-D1",#N/A,FALSE,"FORM-D1";"form-D1_amt",#N/A,FALSE,"FORM-D1"}</definedName>
    <definedName name="wrn.trial." localSheetId="2">{#N/A,#N/A,FALSE,"mpph1";#N/A,#N/A,FALSE,"mpmseb";#N/A,#N/A,FALSE,"mpph2"}</definedName>
    <definedName name="wrn.trial.">{#N/A,#N/A,FALSE,"mpph1";#N/A,#N/A,FALSE,"mpmseb";#N/A,#N/A,FALSE,"mpph2"}</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#REF!</definedName>
    <definedName name="WTANK" localSheetId="2">#REF!</definedName>
    <definedName name="WTANK">#REF!</definedName>
    <definedName name="WTANK1" localSheetId="2">#REF!</definedName>
    <definedName name="WTANK1">#REF!</definedName>
    <definedName name="wtr" localSheetId="2">'[109]Pier Design(with offset)'!#REF!</definedName>
    <definedName name="wtr">'[109]Pier Design(with offset)'!#REF!</definedName>
    <definedName name="x" localSheetId="2">#REF!</definedName>
    <definedName name="x">#REF!</definedName>
    <definedName name="Xl" localSheetId="2">#REF!</definedName>
    <definedName name="Xl">#REF!</definedName>
    <definedName name="Xl___0" localSheetId="2">#REF!</definedName>
    <definedName name="Xl___0">#REF!</definedName>
    <definedName name="Xl___13">#REF!</definedName>
    <definedName name="xxx">#REF!</definedName>
    <definedName name="xyz">#REF!</definedName>
    <definedName name="Y">#REF!</definedName>
    <definedName name="y_strainer">#REF!</definedName>
    <definedName name="Year_no" localSheetId="2">IF('[65]Engg-Exec-2'!#REF!&gt;=[65]User!$AS$8,4,IF('[65]Engg-Exec-2'!#REF!&gt;=[65]User!$AR$8,3,IF('[65]Engg-Exec-2'!#REF!&gt;=[65]User!$AQ$8,2,1)))</definedName>
    <definedName name="Year_no">IF('[65]Engg-Exec-2'!#REF!&gt;=[65]User!$AS$8,4,IF('[65]Engg-Exec-2'!#REF!&gt;=[65]User!$AR$8,3,IF('[65]Engg-Exec-2'!#REF!&gt;=[65]User!$AQ$8,2,1)))</definedName>
    <definedName name="YG" localSheetId="2">#REF!</definedName>
    <definedName name="YG">#REF!</definedName>
    <definedName name="yi" localSheetId="2" hidden="1">{"'Sheet1'!$L$16"}</definedName>
    <definedName name="yi" hidden="1">{"'Sheet1'!$L$16"}</definedName>
    <definedName name="yRNG">[34]Tables!$U$8:$W$13</definedName>
    <definedName name="yRNG1">[34]Tables!$T$8:$W$13</definedName>
    <definedName name="yy" localSheetId="2">#REF!</definedName>
    <definedName name="yy">#REF!</definedName>
    <definedName name="z" localSheetId="2">'[148]Analy_7-10'!#REF!</definedName>
    <definedName name="z">'[148]Analy_7-10'!#REF!</definedName>
    <definedName name="zcncvnz" localSheetId="2">#REF!</definedName>
    <definedName name="zcncvnz">#REF!</definedName>
    <definedName name="zcvbzv" localSheetId="2">#REF!</definedName>
    <definedName name="zcvbzv">#REF!</definedName>
    <definedName name="zcvn" localSheetId="2">#REF!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 localSheetId="2">#REF!</definedName>
    <definedName name="ガス_灯油混焼">#REF!</definedName>
    <definedName name="モドス">[79]!モドス</definedName>
    <definedName name="건축" localSheetId="2">#REF!</definedName>
    <definedName name="건축">#REF!</definedName>
    <definedName name="구분" localSheetId="2">#REF!</definedName>
    <definedName name="구분">#REF!</definedName>
    <definedName name="기계" localSheetId="2">#REF!</definedName>
    <definedName name="기계">#REF!</definedName>
    <definedName name="기구자재선택">[149]코드관리!$V$4:$V$103</definedName>
    <definedName name="기타" localSheetId="2">[150]당초!#REF!</definedName>
    <definedName name="기타">[150]당초!#REF!</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2">#REF!</definedName>
    <definedName name="ㄷ1">#REF!</definedName>
    <definedName name="단가비교">#N/A</definedName>
    <definedName name="도면외주" localSheetId="2" hidden="1">#REF!</definedName>
    <definedName name="도면외주" hidden="1">#REF!</definedName>
    <definedName name="도면용역비" localSheetId="2" hidden="1">#REF!</definedName>
    <definedName name="도면용역비" hidden="1">#REF!</definedName>
    <definedName name="ㄹㅇㄴ" localSheetId="2" hidden="1">{"'Sheet1'!$L$16"}</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 localSheetId="2">#REF!</definedName>
    <definedName name="배관">#REF!</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2" hidden="1">#REF!</definedName>
    <definedName name="부대공사" hidden="1">#REF!</definedName>
    <definedName name="ㅅㄷ" localSheetId="2" hidden="1">{"'Sheet1'!$L$16"}</definedName>
    <definedName name="ㅅㄷ" hidden="1">{"'Sheet1'!$L$16"}</definedName>
    <definedName name="소모비">#REF!</definedName>
    <definedName name="소분류동적A">"OFFSET('규격'!$C$1,1,'규격'!$A$15-1,COUNTA(OFFSET('규격'!$E$3,1,'규격'!$H$3-1,10,1),1))"</definedName>
    <definedName name="아" localSheetId="2" hidden="1">{"'Sheet1'!$L$16"}</definedName>
    <definedName name="아" hidden="1">{"'Sheet1'!$L$16"}</definedName>
    <definedName name="이찰">#REF!</definedName>
    <definedName name="입찰1">#N/A</definedName>
    <definedName name="입찰2">#N/A</definedName>
    <definedName name="잡비" localSheetId="2">#REF!</definedName>
    <definedName name="잡비">#REF!</definedName>
    <definedName name="전" localSheetId="2">#REF!</definedName>
    <definedName name="전">#REF!</definedName>
    <definedName name="전계장금액" localSheetId="2" hidden="1">#REF!</definedName>
    <definedName name="전계장금액" hidden="1">#REF!</definedName>
    <definedName name="전기" localSheetId="2" hidden="1">{"'Sheet1'!$A$1:$E$59"}</definedName>
    <definedName name="전기" hidden="1">{"'Sheet1'!$A$1:$E$59"}</definedName>
    <definedName name="전기계장">#REF!</definedName>
    <definedName name="조직도" localSheetId="2">[151]LAB!#REF!</definedName>
    <definedName name="조직도">[151]LAB!#REF!</definedName>
    <definedName name="주요물량비교">#N/A</definedName>
    <definedName name="주택사업본부" localSheetId="2">#REF!</definedName>
    <definedName name="주택사업본부">#REF!</definedName>
    <definedName name="중기" localSheetId="2">#REF!</definedName>
    <definedName name="중기">#REF!</definedName>
    <definedName name="집계SHEET" localSheetId="2">[152]당초!#REF!</definedName>
    <definedName name="집계SHEET">[152]당초!#REF!</definedName>
    <definedName name="철구사업본부" localSheetId="2">#REF!</definedName>
    <definedName name="철구사업본부">#REF!</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2" hidden="1">{"'Sheet1'!$L$16"}</definedName>
    <definedName name="추" hidden="1">{"'Sheet1'!$L$16"}</definedName>
    <definedName name="추가분" localSheetId="2" hidden="1">{"'장비'!$A$3:$M$12"}</definedName>
    <definedName name="추가분" hidden="1">{"'장비'!$A$3:$M$12"}</definedName>
    <definedName name="토목">#REF!</definedName>
    <definedName name="토목변경" localSheetId="2" hidden="1">{"'장비'!$A$3:$M$12"}</definedName>
    <definedName name="토목변경" hidden="1">{"'장비'!$A$3:$M$12"}</definedName>
    <definedName name="토목실행예산" localSheetId="2" hidden="1">{"'장비'!$A$3:$M$12"}</definedName>
    <definedName name="토목실행예산" hidden="1">{"'장비'!$A$3:$M$12"}</definedName>
    <definedName name="토목조정분" localSheetId="2" hidden="1">{"'장비'!$A$3:$M$12"}</definedName>
    <definedName name="토목조정분" hidden="1">{"'장비'!$A$3:$M$12"}</definedName>
    <definedName name="ㅎㅎㄹ" localSheetId="2" hidden="1">{"'장비'!$A$3:$M$12"}</definedName>
    <definedName name="ㅎㅎㄹ" hidden="1">{"'장비'!$A$3:$M$12"}</definedName>
    <definedName name="ㅎㅎㅎ" hidden="1">#REF!</definedName>
    <definedName name="할" localSheetId="2" hidden="1">{"'Sheet1'!$L$16"}</definedName>
    <definedName name="할" hidden="1">{"'Sheet1'!$L$16"}</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2" hidden="1">{"'Sheet1'!$L$16"}</definedName>
    <definedName name="항" hidden="1">{"'Sheet1'!$L$16"}</definedName>
    <definedName name="현장" hidden="1">#REF!</definedName>
    <definedName name="현장관리비">#N/A</definedName>
    <definedName name="ㅑㅅ" localSheetId="2" hidden="1">{"'Sheet1'!$L$16"}</definedName>
    <definedName name="ㅑㅅ" hidden="1">{"'Sheet1'!$L$16"}</definedName>
    <definedName name="ㅗ감">#REF!</definedName>
    <definedName name="ㅗ로비ㅕㄱ">#REF!</definedName>
    <definedName name="ㅘ" localSheetId="2"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K14" i="6" l="1"/>
  <c r="K13" i="6"/>
  <c r="K12" i="6"/>
  <c r="K11" i="6"/>
  <c r="K10" i="6"/>
  <c r="J14" i="6"/>
  <c r="J13" i="6"/>
  <c r="J12" i="6"/>
  <c r="J10" i="6"/>
  <c r="G155" i="1"/>
  <c r="G156" i="1"/>
  <c r="G157" i="1"/>
  <c r="G158" i="1"/>
  <c r="G154" i="1"/>
  <c r="D158" i="1"/>
  <c r="C84" i="7" l="1"/>
  <c r="I89" i="7"/>
  <c r="G83" i="7" l="1"/>
  <c r="E82" i="7"/>
  <c r="F82" i="7" s="1"/>
  <c r="G82" i="7" s="1"/>
  <c r="K81" i="7"/>
  <c r="F81" i="7"/>
  <c r="E81" i="7"/>
  <c r="K80" i="7"/>
  <c r="D80" i="7"/>
  <c r="E80" i="7" s="1"/>
  <c r="F80" i="7" s="1"/>
  <c r="K79" i="7"/>
  <c r="D79" i="7"/>
  <c r="E79" i="7" s="1"/>
  <c r="F79" i="7" s="1"/>
  <c r="K78" i="7"/>
  <c r="D78" i="7"/>
  <c r="E78" i="7" s="1"/>
  <c r="F78" i="7" s="1"/>
  <c r="K77" i="7"/>
  <c r="D77" i="7"/>
  <c r="E77" i="7" s="1"/>
  <c r="F77" i="7" s="1"/>
  <c r="K76" i="7"/>
  <c r="D76" i="7"/>
  <c r="E76" i="7" s="1"/>
  <c r="F76" i="7" s="1"/>
  <c r="K75" i="7"/>
  <c r="D75" i="7"/>
  <c r="E75" i="7" s="1"/>
  <c r="F75" i="7" s="1"/>
  <c r="AS85" i="7"/>
  <c r="BF48" i="7"/>
  <c r="BF73" i="7" s="1"/>
  <c r="S47" i="7"/>
  <c r="S46" i="7"/>
  <c r="AF45" i="7"/>
  <c r="AF73" i="7" s="1"/>
  <c r="F34" i="7"/>
  <c r="F28" i="7"/>
  <c r="BA16" i="7"/>
  <c r="BA17" i="7" s="1"/>
  <c r="BA18" i="7" s="1"/>
  <c r="BA19" i="7" s="1"/>
  <c r="BA20" i="7" s="1"/>
  <c r="BA21" i="7" s="1"/>
  <c r="BA22" i="7" s="1"/>
  <c r="BA23" i="7" s="1"/>
  <c r="BA24" i="7" s="1"/>
  <c r="BA25" i="7" s="1"/>
  <c r="BA26" i="7" s="1"/>
  <c r="BA27" i="7" s="1"/>
  <c r="BA28" i="7" s="1"/>
  <c r="BA29" i="7" s="1"/>
  <c r="BA30" i="7" s="1"/>
  <c r="BA31" i="7" s="1"/>
  <c r="BA32" i="7" s="1"/>
  <c r="BA33" i="7" s="1"/>
  <c r="BA34" i="7" s="1"/>
  <c r="BA35" i="7" s="1"/>
  <c r="BA36" i="7" s="1"/>
  <c r="BA37" i="7" s="1"/>
  <c r="BA38" i="7" s="1"/>
  <c r="BA39" i="7" s="1"/>
  <c r="BA40" i="7" s="1"/>
  <c r="BA41" i="7" s="1"/>
  <c r="BA42" i="7" s="1"/>
  <c r="BA43" i="7" s="1"/>
  <c r="BA44" i="7" s="1"/>
  <c r="BA45" i="7" s="1"/>
  <c r="BA46" i="7" s="1"/>
  <c r="BA47" i="7" s="1"/>
  <c r="BA48" i="7" s="1"/>
  <c r="BA49" i="7" s="1"/>
  <c r="BA50" i="7" s="1"/>
  <c r="BA51" i="7" s="1"/>
  <c r="BA52" i="7" s="1"/>
  <c r="BA53" i="7" s="1"/>
  <c r="BA54" i="7" s="1"/>
  <c r="BA55" i="7" s="1"/>
  <c r="BA56" i="7" s="1"/>
  <c r="BA57" i="7" s="1"/>
  <c r="BA58" i="7" s="1"/>
  <c r="BA59" i="7" s="1"/>
  <c r="BA60" i="7" s="1"/>
  <c r="BA61" i="7" s="1"/>
  <c r="BA62" i="7" s="1"/>
  <c r="BA63" i="7" s="1"/>
  <c r="BA64" i="7" s="1"/>
  <c r="BA65" i="7" s="1"/>
  <c r="AN16" i="7"/>
  <c r="AN17" i="7" s="1"/>
  <c r="AN18" i="7" s="1"/>
  <c r="AN19" i="7" s="1"/>
  <c r="AN20" i="7" s="1"/>
  <c r="AN21" i="7" s="1"/>
  <c r="AN22" i="7" s="1"/>
  <c r="AN23" i="7" s="1"/>
  <c r="AN24" i="7" s="1"/>
  <c r="AN25" i="7" s="1"/>
  <c r="AN26" i="7" s="1"/>
  <c r="AN27" i="7" s="1"/>
  <c r="AN28" i="7" s="1"/>
  <c r="AN29" i="7" s="1"/>
  <c r="AN30" i="7" s="1"/>
  <c r="AN31" i="7" s="1"/>
  <c r="AN32" i="7" s="1"/>
  <c r="AN33" i="7" s="1"/>
  <c r="AN34" i="7" s="1"/>
  <c r="AN35" i="7" s="1"/>
  <c r="AN36" i="7" s="1"/>
  <c r="AN37" i="7" s="1"/>
  <c r="AN38" i="7" s="1"/>
  <c r="AN39" i="7" s="1"/>
  <c r="AN40" i="7" s="1"/>
  <c r="AN41" i="7" s="1"/>
  <c r="AN42" i="7" s="1"/>
  <c r="AN43" i="7" s="1"/>
  <c r="AN44" i="7" s="1"/>
  <c r="AN45" i="7" s="1"/>
  <c r="AN46" i="7" s="1"/>
  <c r="AN47" i="7" s="1"/>
  <c r="AN48" i="7" s="1"/>
  <c r="AN49" i="7" s="1"/>
  <c r="AN50" i="7" s="1"/>
  <c r="AN51" i="7" s="1"/>
  <c r="AN52" i="7" s="1"/>
  <c r="AN53" i="7" s="1"/>
  <c r="AN54" i="7" s="1"/>
  <c r="AN55" i="7" s="1"/>
  <c r="AN56" i="7" s="1"/>
  <c r="AN57" i="7" s="1"/>
  <c r="AN58" i="7" s="1"/>
  <c r="AN59" i="7" s="1"/>
  <c r="AN60" i="7" s="1"/>
  <c r="AN61" i="7" s="1"/>
  <c r="AN62" i="7" s="1"/>
  <c r="AN63" i="7" s="1"/>
  <c r="AN64" i="7" s="1"/>
  <c r="AN65" i="7" s="1"/>
  <c r="AN66" i="7" s="1"/>
  <c r="AN67" i="7" s="1"/>
  <c r="AN68" i="7" s="1"/>
  <c r="AN69" i="7" s="1"/>
  <c r="AN70" i="7" s="1"/>
  <c r="AN71" i="7" s="1"/>
  <c r="AN72" i="7" s="1"/>
  <c r="AN73" i="7" s="1"/>
  <c r="AN74" i="7" s="1"/>
  <c r="AN75" i="7" s="1"/>
  <c r="AN76" i="7" s="1"/>
  <c r="AN77" i="7" s="1"/>
  <c r="AN78" i="7" s="1"/>
  <c r="AA16" i="7"/>
  <c r="AA17" i="7" s="1"/>
  <c r="AA18" i="7" s="1"/>
  <c r="AA19" i="7" s="1"/>
  <c r="AA20" i="7" s="1"/>
  <c r="AA21" i="7" s="1"/>
  <c r="AA22" i="7" s="1"/>
  <c r="AA23" i="7" s="1"/>
  <c r="AA24" i="7" s="1"/>
  <c r="AA25" i="7" s="1"/>
  <c r="AA26" i="7" s="1"/>
  <c r="AA27" i="7" s="1"/>
  <c r="AA28" i="7" s="1"/>
  <c r="AA29" i="7" s="1"/>
  <c r="AA30" i="7" s="1"/>
  <c r="AA31" i="7" s="1"/>
  <c r="AA32" i="7" s="1"/>
  <c r="AA33" i="7" s="1"/>
  <c r="AA34" i="7" s="1"/>
  <c r="AA35" i="7" s="1"/>
  <c r="AA36" i="7" s="1"/>
  <c r="AA37" i="7" s="1"/>
  <c r="AA38" i="7" s="1"/>
  <c r="AA39" i="7" s="1"/>
  <c r="AA40" i="7" s="1"/>
  <c r="AA41" i="7" s="1"/>
  <c r="AA42" i="7" s="1"/>
  <c r="AA43" i="7" s="1"/>
  <c r="AA44" i="7" s="1"/>
  <c r="AA45" i="7" s="1"/>
  <c r="AA46" i="7" s="1"/>
  <c r="AA47" i="7" s="1"/>
  <c r="AA48" i="7" s="1"/>
  <c r="AA49" i="7" s="1"/>
  <c r="AA50" i="7" s="1"/>
  <c r="AA51" i="7" s="1"/>
  <c r="AA52" i="7" s="1"/>
  <c r="AA53" i="7" s="1"/>
  <c r="AA54" i="7" s="1"/>
  <c r="AA55" i="7" s="1"/>
  <c r="AA56" i="7" s="1"/>
  <c r="AA57" i="7" s="1"/>
  <c r="AA58" i="7" s="1"/>
  <c r="AA59" i="7" s="1"/>
  <c r="AA60" i="7" s="1"/>
  <c r="AA61" i="7" s="1"/>
  <c r="AA62" i="7" s="1"/>
  <c r="AA63" i="7" s="1"/>
  <c r="AA64" i="7" s="1"/>
  <c r="AA65" i="7" s="1"/>
  <c r="AA66" i="7" s="1"/>
  <c r="N16" i="7"/>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4" i="7" s="1"/>
  <c r="N65" i="7" s="1"/>
  <c r="A16" i="7"/>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F15" i="7"/>
  <c r="F61" i="7" s="1"/>
  <c r="S72" i="7" l="1"/>
  <c r="BG80" i="7" s="1"/>
  <c r="K84" i="7"/>
  <c r="G84" i="7"/>
  <c r="D84" i="7"/>
  <c r="F84" i="7"/>
  <c r="E84" i="7"/>
  <c r="O103" i="6" l="1"/>
  <c r="O102" i="6"/>
  <c r="O101" i="6"/>
  <c r="O100" i="6"/>
  <c r="N100" i="6"/>
  <c r="O99" i="6"/>
  <c r="N99" i="6"/>
  <c r="L99" i="6"/>
  <c r="O98" i="6"/>
  <c r="N98" i="6"/>
  <c r="L98" i="6"/>
  <c r="O97" i="6"/>
  <c r="N97" i="6"/>
  <c r="L97" i="6"/>
  <c r="O96" i="6"/>
  <c r="N96" i="6"/>
  <c r="L96" i="6"/>
  <c r="O95" i="6"/>
  <c r="N95" i="6"/>
  <c r="L95" i="6"/>
  <c r="O94" i="6"/>
  <c r="N94" i="6"/>
  <c r="L94" i="6"/>
  <c r="O93" i="6"/>
  <c r="N93" i="6"/>
  <c r="L93" i="6"/>
  <c r="O92" i="6"/>
  <c r="N92" i="6"/>
  <c r="L92" i="6"/>
  <c r="O91" i="6"/>
  <c r="N91" i="6"/>
  <c r="L91" i="6"/>
  <c r="O90" i="6"/>
  <c r="N90" i="6"/>
  <c r="L90" i="6"/>
  <c r="O89" i="6"/>
  <c r="N89" i="6"/>
  <c r="L89" i="6"/>
  <c r="O88" i="6"/>
  <c r="N88" i="6"/>
  <c r="L88" i="6"/>
  <c r="O87" i="6"/>
  <c r="N87" i="6"/>
  <c r="L87" i="6"/>
  <c r="O86" i="6"/>
  <c r="N86" i="6"/>
  <c r="L86" i="6"/>
  <c r="O85" i="6"/>
  <c r="N85" i="6"/>
  <c r="L85" i="6"/>
  <c r="O84" i="6"/>
  <c r="N84" i="6"/>
  <c r="L84" i="6"/>
  <c r="O83" i="6"/>
  <c r="N83" i="6"/>
  <c r="L83" i="6"/>
  <c r="O82" i="6"/>
  <c r="N82" i="6"/>
  <c r="L82" i="6"/>
  <c r="O81" i="6"/>
  <c r="N81" i="6"/>
  <c r="L81" i="6"/>
  <c r="O80" i="6"/>
  <c r="N80" i="6"/>
  <c r="L80" i="6"/>
  <c r="O79" i="6"/>
  <c r="N79" i="6"/>
  <c r="L79" i="6"/>
  <c r="O78" i="6"/>
  <c r="K77" i="6"/>
  <c r="J77" i="6"/>
  <c r="E77" i="6"/>
  <c r="L76" i="6"/>
  <c r="K76" i="6"/>
  <c r="O76" i="6" s="1"/>
  <c r="N75" i="6"/>
  <c r="K75" i="6"/>
  <c r="O75" i="6" s="1"/>
  <c r="N74" i="6"/>
  <c r="L74" i="6"/>
  <c r="K74" i="6"/>
  <c r="O74" i="6" s="1"/>
  <c r="N73" i="6"/>
  <c r="K73" i="6"/>
  <c r="O73" i="6" s="1"/>
  <c r="N72" i="6"/>
  <c r="L72" i="6"/>
  <c r="K72" i="6"/>
  <c r="O72" i="6" s="1"/>
  <c r="O71" i="6"/>
  <c r="K70" i="6"/>
  <c r="J70" i="6"/>
  <c r="E70" i="6"/>
  <c r="K69" i="6"/>
  <c r="L69" i="6" s="1"/>
  <c r="L70" i="6" s="1"/>
  <c r="O68" i="6"/>
  <c r="J67" i="6"/>
  <c r="E67" i="6"/>
  <c r="K66" i="6"/>
  <c r="N66" i="6" s="1"/>
  <c r="K65" i="6"/>
  <c r="N65" i="6" s="1"/>
  <c r="O64" i="6"/>
  <c r="K64" i="6"/>
  <c r="N64" i="6" s="1"/>
  <c r="K63" i="6"/>
  <c r="N63" i="6" s="1"/>
  <c r="K62" i="6"/>
  <c r="N62" i="6" s="1"/>
  <c r="K61" i="6"/>
  <c r="N61" i="6" s="1"/>
  <c r="O60" i="6"/>
  <c r="K60" i="6"/>
  <c r="N60" i="6" s="1"/>
  <c r="K59" i="6"/>
  <c r="N59" i="6" s="1"/>
  <c r="K58" i="6"/>
  <c r="N58" i="6" s="1"/>
  <c r="K57" i="6"/>
  <c r="N57" i="6" s="1"/>
  <c r="O56" i="6"/>
  <c r="K56" i="6"/>
  <c r="N56" i="6" s="1"/>
  <c r="K55" i="6"/>
  <c r="N55" i="6" s="1"/>
  <c r="K54" i="6"/>
  <c r="N54" i="6" s="1"/>
  <c r="K53" i="6"/>
  <c r="N53" i="6" s="1"/>
  <c r="O52" i="6"/>
  <c r="K52" i="6"/>
  <c r="N52" i="6" s="1"/>
  <c r="K51" i="6"/>
  <c r="N51" i="6" s="1"/>
  <c r="K50" i="6"/>
  <c r="K67" i="6" s="1"/>
  <c r="O49" i="6"/>
  <c r="J48" i="6"/>
  <c r="E48" i="6"/>
  <c r="K47" i="6"/>
  <c r="N47" i="6" s="1"/>
  <c r="O46" i="6"/>
  <c r="K46" i="6"/>
  <c r="O45" i="6"/>
  <c r="J44" i="6"/>
  <c r="E44" i="6"/>
  <c r="K43" i="6"/>
  <c r="O43" i="6" s="1"/>
  <c r="O42" i="6"/>
  <c r="N42" i="6"/>
  <c r="L42" i="6"/>
  <c r="K41" i="6"/>
  <c r="N41" i="6" s="1"/>
  <c r="K40" i="6"/>
  <c r="N40" i="6" s="1"/>
  <c r="O39" i="6"/>
  <c r="K39" i="6"/>
  <c r="N39" i="6" s="1"/>
  <c r="O38" i="6"/>
  <c r="N38" i="6"/>
  <c r="N37" i="6"/>
  <c r="K37" i="6"/>
  <c r="L37" i="6" s="1"/>
  <c r="K36" i="6"/>
  <c r="O36" i="6" s="1"/>
  <c r="N35" i="6"/>
  <c r="K35" i="6"/>
  <c r="L35" i="6" s="1"/>
  <c r="K34" i="6"/>
  <c r="O34" i="6" s="1"/>
  <c r="N33" i="6"/>
  <c r="K33" i="6"/>
  <c r="L33" i="6" s="1"/>
  <c r="K32" i="6"/>
  <c r="O32" i="6" s="1"/>
  <c r="N31" i="6"/>
  <c r="K31" i="6"/>
  <c r="O31" i="6" s="1"/>
  <c r="O30" i="6"/>
  <c r="J29" i="6"/>
  <c r="E29" i="6"/>
  <c r="N28" i="6"/>
  <c r="K28" i="6"/>
  <c r="L28" i="6" s="1"/>
  <c r="N27" i="6"/>
  <c r="K27" i="6"/>
  <c r="L27" i="6" s="1"/>
  <c r="O26" i="6"/>
  <c r="N26" i="6"/>
  <c r="K26" i="6"/>
  <c r="L26" i="6" s="1"/>
  <c r="O25" i="6"/>
  <c r="K25" i="6"/>
  <c r="L25" i="6" s="1"/>
  <c r="K24" i="6"/>
  <c r="L24" i="6" s="1"/>
  <c r="K23" i="6"/>
  <c r="L23" i="6" s="1"/>
  <c r="K22" i="6"/>
  <c r="L22" i="6" s="1"/>
  <c r="O21" i="6"/>
  <c r="O20" i="6"/>
  <c r="J19" i="6"/>
  <c r="K18" i="6"/>
  <c r="N18" i="6" s="1"/>
  <c r="O17" i="6"/>
  <c r="K17" i="6"/>
  <c r="N17" i="6" s="1"/>
  <c r="G17" i="6"/>
  <c r="F17" i="6"/>
  <c r="E17" i="6"/>
  <c r="K16" i="6"/>
  <c r="L16" i="6" s="1"/>
  <c r="G16" i="6"/>
  <c r="F16" i="6"/>
  <c r="E16" i="6"/>
  <c r="K15" i="6"/>
  <c r="O15" i="6" s="1"/>
  <c r="G15" i="6"/>
  <c r="F15" i="6"/>
  <c r="E15" i="6"/>
  <c r="O14" i="6"/>
  <c r="G14" i="6"/>
  <c r="F14" i="6"/>
  <c r="E14" i="6"/>
  <c r="O13" i="6"/>
  <c r="N13" i="6"/>
  <c r="G13" i="6"/>
  <c r="F13" i="6"/>
  <c r="E13" i="6"/>
  <c r="N12" i="6"/>
  <c r="L12" i="6"/>
  <c r="G12" i="6"/>
  <c r="F12" i="6"/>
  <c r="E12" i="6"/>
  <c r="O11" i="6"/>
  <c r="L11" i="6"/>
  <c r="N11" i="6"/>
  <c r="G11" i="6"/>
  <c r="F11" i="6"/>
  <c r="E11" i="6"/>
  <c r="O10" i="6"/>
  <c r="G10" i="6"/>
  <c r="F10" i="6"/>
  <c r="E10" i="6"/>
  <c r="N6" i="6"/>
  <c r="B6" i="6"/>
  <c r="N23" i="6" l="1"/>
  <c r="O28" i="6"/>
  <c r="O33" i="6"/>
  <c r="O35" i="6"/>
  <c r="O37" i="6"/>
  <c r="O41" i="6"/>
  <c r="K48" i="6"/>
  <c r="O50" i="6"/>
  <c r="O54" i="6"/>
  <c r="O58" i="6"/>
  <c r="O62" i="6"/>
  <c r="O66" i="6"/>
  <c r="L73" i="6"/>
  <c r="L75" i="6"/>
  <c r="L77" i="6" s="1"/>
  <c r="L32" i="6"/>
  <c r="L34" i="6"/>
  <c r="L36" i="6"/>
  <c r="O51" i="6"/>
  <c r="O55" i="6"/>
  <c r="O59" i="6"/>
  <c r="O63" i="6"/>
  <c r="N24" i="6"/>
  <c r="K29" i="6"/>
  <c r="N32" i="6"/>
  <c r="N34" i="6"/>
  <c r="N36" i="6"/>
  <c r="O47" i="6"/>
  <c r="N16" i="6"/>
  <c r="N22" i="6"/>
  <c r="O27" i="6"/>
  <c r="K44" i="6"/>
  <c r="N69" i="6"/>
  <c r="N76" i="6"/>
  <c r="O23" i="6"/>
  <c r="O24" i="6"/>
  <c r="E19" i="6"/>
  <c r="L15" i="6"/>
  <c r="O22" i="6"/>
  <c r="N25" i="6"/>
  <c r="L31" i="6"/>
  <c r="O40" i="6"/>
  <c r="O53" i="6"/>
  <c r="O57" i="6"/>
  <c r="O61" i="6"/>
  <c r="O65" i="6"/>
  <c r="O69" i="6"/>
  <c r="L29" i="6"/>
  <c r="L10" i="6"/>
  <c r="O12" i="6"/>
  <c r="L14" i="6"/>
  <c r="N15" i="6"/>
  <c r="O16" i="6"/>
  <c r="L43" i="6"/>
  <c r="N10" i="6"/>
  <c r="L13" i="6"/>
  <c r="N14" i="6"/>
  <c r="L17" i="6"/>
  <c r="L18" i="6"/>
  <c r="K19" i="6"/>
  <c r="L39" i="6"/>
  <c r="L40" i="6"/>
  <c r="L44" i="6" s="1"/>
  <c r="L41" i="6"/>
  <c r="N43" i="6"/>
  <c r="L46" i="6"/>
  <c r="L47" i="6"/>
  <c r="L50" i="6"/>
  <c r="L51" i="6"/>
  <c r="L52" i="6"/>
  <c r="L53" i="6"/>
  <c r="L54" i="6"/>
  <c r="L55" i="6"/>
  <c r="L56" i="6"/>
  <c r="L57" i="6"/>
  <c r="L58" i="6"/>
  <c r="L59" i="6"/>
  <c r="L60" i="6"/>
  <c r="L61" i="6"/>
  <c r="L62" i="6"/>
  <c r="L63" i="6"/>
  <c r="L64" i="6"/>
  <c r="L65" i="6"/>
  <c r="L66" i="6"/>
  <c r="N46" i="6"/>
  <c r="N50" i="6"/>
  <c r="H139" i="1"/>
  <c r="H138" i="1"/>
  <c r="H131" i="1"/>
  <c r="H129" i="1"/>
  <c r="G112" i="1"/>
  <c r="G111" i="1"/>
  <c r="G99" i="1"/>
  <c r="G95" i="1"/>
  <c r="G93" i="1"/>
  <c r="G92" i="1"/>
  <c r="G82" i="1"/>
  <c r="G77" i="1"/>
  <c r="G76" i="1"/>
  <c r="G70" i="1"/>
  <c r="G58" i="1"/>
  <c r="G54" i="1"/>
  <c r="G51" i="1"/>
  <c r="G49" i="1"/>
  <c r="G36" i="1"/>
  <c r="G24" i="1"/>
  <c r="G22" i="1"/>
  <c r="G15" i="1"/>
  <c r="A7" i="1"/>
  <c r="A8" i="1" s="1"/>
  <c r="A9" i="1" s="1"/>
  <c r="A10" i="1" s="1"/>
  <c r="A11" i="1" s="1"/>
  <c r="A12" i="1" s="1"/>
  <c r="A13" i="1" s="1"/>
  <c r="A14" i="1" s="1"/>
  <c r="A15" i="1" s="1"/>
  <c r="A16" i="1" s="1"/>
  <c r="A17" i="1" s="1"/>
  <c r="A18" i="1" s="1"/>
  <c r="A19" i="1" s="1"/>
  <c r="A20" i="1" s="1"/>
  <c r="L48" i="6" l="1"/>
  <c r="L19" i="6"/>
  <c r="L67" i="6"/>
  <c r="A21"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E160" i="1" l="1"/>
  <c r="F160" i="1" s="1"/>
  <c r="E161" i="1"/>
  <c r="F161" i="1" s="1"/>
  <c r="D159" i="1"/>
  <c r="E159" i="1" s="1"/>
  <c r="F159" i="1" s="1"/>
  <c r="H146" i="1"/>
  <c r="D155" i="1" s="1"/>
  <c r="G146" i="1" l="1"/>
  <c r="D154" i="1" s="1"/>
  <c r="N155" i="1" l="1"/>
  <c r="N156" i="1"/>
  <c r="N157" i="1"/>
  <c r="N158" i="1"/>
  <c r="N159" i="1"/>
  <c r="N160" i="1"/>
  <c r="N161" i="1"/>
  <c r="N162" i="1"/>
  <c r="N154" i="1"/>
  <c r="K155" i="1"/>
  <c r="K156" i="1"/>
  <c r="K157" i="1"/>
  <c r="K158" i="1"/>
  <c r="K159" i="1"/>
  <c r="K160" i="1"/>
  <c r="K154" i="1"/>
  <c r="C163" i="1"/>
  <c r="P163" i="1" l="1"/>
  <c r="O163" i="1"/>
  <c r="M163" i="1"/>
  <c r="Q162" i="1"/>
  <c r="G162" i="1"/>
  <c r="Q161" i="1"/>
  <c r="G161" i="1"/>
  <c r="Q160" i="1"/>
  <c r="Q159" i="1"/>
  <c r="Q158" i="1"/>
  <c r="Q157" i="1"/>
  <c r="Q156" i="1"/>
  <c r="Q155" i="1"/>
  <c r="Q154" i="1"/>
  <c r="L146" i="1"/>
  <c r="K146" i="1"/>
  <c r="J146" i="1"/>
  <c r="I146" i="1"/>
  <c r="D156" i="1" s="1"/>
  <c r="R47" i="1"/>
  <c r="F163" i="1" l="1"/>
  <c r="D157" i="1"/>
  <c r="O146" i="1"/>
  <c r="N163" i="1"/>
  <c r="Q163" i="1"/>
  <c r="G163" i="1"/>
  <c r="E163" i="1"/>
  <c r="D163" i="1"/>
  <c r="G88" i="7" l="1"/>
  <c r="E88" i="7"/>
  <c r="F88" i="7"/>
  <c r="C88" i="7"/>
  <c r="D88" i="7"/>
  <c r="H88" i="7"/>
  <c r="B88" i="7"/>
  <c r="I88" i="7"/>
</calcChain>
</file>

<file path=xl/sharedStrings.xml><?xml version="1.0" encoding="utf-8"?>
<sst xmlns="http://schemas.openxmlformats.org/spreadsheetml/2006/main" count="2279" uniqueCount="524">
  <si>
    <t>RURAL WATER SUPPLY PROJECT UNDER JJM, UP - PRAYAGRAJ</t>
  </si>
  <si>
    <t>Sl.No</t>
  </si>
  <si>
    <t>Date</t>
  </si>
  <si>
    <t>Start Node</t>
  </si>
  <si>
    <t>End Node</t>
  </si>
  <si>
    <t>Type of Road</t>
  </si>
  <si>
    <t>DI/HDPE</t>
  </si>
  <si>
    <t>Pipe Length (Rmt)</t>
  </si>
  <si>
    <t>Cumulative Length (M)</t>
  </si>
  <si>
    <t>Remarks</t>
  </si>
  <si>
    <t>63mm</t>
  </si>
  <si>
    <t>75mm</t>
  </si>
  <si>
    <t>90mm</t>
  </si>
  <si>
    <t xml:space="preserve">110mm </t>
  </si>
  <si>
    <t>125mm</t>
  </si>
  <si>
    <t>160mm</t>
  </si>
  <si>
    <t>180mm</t>
  </si>
  <si>
    <t>200mm</t>
  </si>
  <si>
    <t>J79</t>
  </si>
  <si>
    <t xml:space="preserve">Work Done Qty In ( Rmt ) : </t>
  </si>
  <si>
    <t>Restricting Exceeded Qty's to WO Qty's</t>
  </si>
  <si>
    <t>Total Quantity Considered for bill ( In RMT )=</t>
  </si>
  <si>
    <t>Abstract (Bill Breakup)</t>
  </si>
  <si>
    <t>Dia of Pipe</t>
  </si>
  <si>
    <t>WO/DPR Qty's</t>
  </si>
  <si>
    <t>Laying, Jointing, Backfilling - 60%</t>
  </si>
  <si>
    <t>Gap Closing- 5%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</si>
  <si>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</si>
  <si>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</si>
  <si>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</si>
  <si>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</si>
  <si>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</si>
  <si>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</si>
  <si>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</si>
  <si>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</si>
  <si>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</si>
  <si>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</si>
  <si>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</si>
  <si>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</si>
  <si>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</si>
  <si>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</si>
  <si>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</si>
  <si>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</si>
  <si>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</si>
  <si>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</si>
  <si>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</si>
  <si>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</si>
  <si>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</si>
  <si>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</si>
  <si>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</si>
  <si>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</si>
  <si>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AM-SMX )                 (Dy.M-PMX )                   AGM                Project Incharge </t>
  </si>
  <si>
    <t>HDPE</t>
  </si>
  <si>
    <t>j46</t>
  </si>
  <si>
    <t>j53</t>
  </si>
  <si>
    <t>j52</t>
  </si>
  <si>
    <t>j39</t>
  </si>
  <si>
    <t>j35</t>
  </si>
  <si>
    <t>j24</t>
  </si>
  <si>
    <t>j28</t>
  </si>
  <si>
    <t>j21</t>
  </si>
  <si>
    <t>j15</t>
  </si>
  <si>
    <t>J15</t>
  </si>
  <si>
    <t>J16</t>
  </si>
  <si>
    <t>J11</t>
  </si>
  <si>
    <t>J9(A)</t>
  </si>
  <si>
    <t>J9(b)</t>
  </si>
  <si>
    <t>J75(A)</t>
  </si>
  <si>
    <t>J75(B)</t>
  </si>
  <si>
    <t>BRICK ROAD</t>
  </si>
  <si>
    <t>J2(A)</t>
  </si>
  <si>
    <t>J6</t>
  </si>
  <si>
    <t>J8</t>
  </si>
  <si>
    <t>J4</t>
  </si>
  <si>
    <t>J5</t>
  </si>
  <si>
    <t>J3</t>
  </si>
  <si>
    <t>J67(A)</t>
  </si>
  <si>
    <t>J84</t>
  </si>
  <si>
    <t>J82</t>
  </si>
  <si>
    <t>J67</t>
  </si>
  <si>
    <t>B.T ROAD</t>
  </si>
  <si>
    <t>J61</t>
  </si>
  <si>
    <t>J46</t>
  </si>
  <si>
    <t>J45</t>
  </si>
  <si>
    <t>J40</t>
  </si>
  <si>
    <t>J91</t>
  </si>
  <si>
    <t>J39</t>
  </si>
  <si>
    <t>j45</t>
  </si>
  <si>
    <t>j49</t>
  </si>
  <si>
    <t>j58</t>
  </si>
  <si>
    <t>j58(1)</t>
  </si>
  <si>
    <t>j64a</t>
  </si>
  <si>
    <t>j64b</t>
  </si>
  <si>
    <t>j64</t>
  </si>
  <si>
    <t>j66</t>
  </si>
  <si>
    <t>j65</t>
  </si>
  <si>
    <t>j59</t>
  </si>
  <si>
    <t>j60</t>
  </si>
  <si>
    <t>j35(a)</t>
  </si>
  <si>
    <t>j35a</t>
  </si>
  <si>
    <t>j35b</t>
  </si>
  <si>
    <t>j35(1a)</t>
  </si>
  <si>
    <t>j35(1b)</t>
  </si>
  <si>
    <t>j35(3b)</t>
  </si>
  <si>
    <t>j35(4b)</t>
  </si>
  <si>
    <t>j30a</t>
  </si>
  <si>
    <t>j30(1)</t>
  </si>
  <si>
    <t>j30(2)</t>
  </si>
  <si>
    <t>j30</t>
  </si>
  <si>
    <t>j73a</t>
  </si>
  <si>
    <t>j73b</t>
  </si>
  <si>
    <t>j73</t>
  </si>
  <si>
    <t>j72</t>
  </si>
  <si>
    <t>j74</t>
  </si>
  <si>
    <t>j70</t>
  </si>
  <si>
    <t>j71</t>
  </si>
  <si>
    <t>j68</t>
  </si>
  <si>
    <t>j69</t>
  </si>
  <si>
    <t>j67(a)</t>
  </si>
  <si>
    <t>j99</t>
  </si>
  <si>
    <t>j99a</t>
  </si>
  <si>
    <t>j99b</t>
  </si>
  <si>
    <t>j99(a)</t>
  </si>
  <si>
    <t>j102</t>
  </si>
  <si>
    <t>j106</t>
  </si>
  <si>
    <t>j112</t>
  </si>
  <si>
    <t>j110</t>
  </si>
  <si>
    <t>j111</t>
  </si>
  <si>
    <t>j109</t>
  </si>
  <si>
    <t>j103</t>
  </si>
  <si>
    <t>j101</t>
  </si>
  <si>
    <t>j115</t>
  </si>
  <si>
    <t>j118</t>
  </si>
  <si>
    <t>j97</t>
  </si>
  <si>
    <t>j91</t>
  </si>
  <si>
    <t>j90</t>
  </si>
  <si>
    <t>j94</t>
  </si>
  <si>
    <t>j88</t>
  </si>
  <si>
    <t>j87</t>
  </si>
  <si>
    <t>j61</t>
  </si>
  <si>
    <t>j33a</t>
  </si>
  <si>
    <t>j33b</t>
  </si>
  <si>
    <t>j33</t>
  </si>
  <si>
    <t>j29</t>
  </si>
  <si>
    <t>ccroad</t>
  </si>
  <si>
    <t>j26</t>
  </si>
  <si>
    <t>j17a</t>
  </si>
  <si>
    <t>j17b</t>
  </si>
  <si>
    <t>j17</t>
  </si>
  <si>
    <t>j76</t>
  </si>
  <si>
    <t>j43</t>
  </si>
  <si>
    <t>j9</t>
  </si>
  <si>
    <t>j9a</t>
  </si>
  <si>
    <t>j11</t>
  </si>
  <si>
    <t>j9(1)</t>
  </si>
  <si>
    <t>j9(2)</t>
  </si>
  <si>
    <t>j1</t>
  </si>
  <si>
    <t>75(a)</t>
  </si>
  <si>
    <t>j75a</t>
  </si>
  <si>
    <t>j2</t>
  </si>
  <si>
    <t>j3</t>
  </si>
  <si>
    <t>j2(a)</t>
  </si>
  <si>
    <t>OHT</t>
  </si>
  <si>
    <t xml:space="preserve">GP_____shulka construction________Block______mangraura_____________ Pipeline Laying Measurement Sheet </t>
  </si>
  <si>
    <t>Name of the Contractor  : shukla construction</t>
  </si>
  <si>
    <t xml:space="preserve">POWER MECH PROJECTS.LIMITED </t>
  </si>
  <si>
    <t>Reconciliation Statement - Issued  Vs Certification Qty.</t>
  </si>
  <si>
    <t>Sl NO</t>
  </si>
  <si>
    <t>Description</t>
  </si>
  <si>
    <t>Units</t>
  </si>
  <si>
    <t xml:space="preserve">Bhadausi &amp; Rampur Praan </t>
  </si>
  <si>
    <t>Karanpur Khujhi</t>
  </si>
  <si>
    <t>Laulipokhtakam</t>
  </si>
  <si>
    <t>Sangrampur</t>
  </si>
  <si>
    <t>Malaak</t>
  </si>
  <si>
    <t>Total</t>
  </si>
  <si>
    <t>Balance Qty (Available at Site)</t>
  </si>
  <si>
    <t>SAP Entry-201 &amp; 221</t>
  </si>
  <si>
    <t xml:space="preserve">Consumed Qty </t>
  </si>
  <si>
    <t>Issued Qty</t>
  </si>
  <si>
    <t>HDPE Pipe :-</t>
  </si>
  <si>
    <t>63mm dia HDPE Pipe-PN6 Class PE100</t>
  </si>
  <si>
    <t>Rmt</t>
  </si>
  <si>
    <t>75 mm dia HDPE Pipe-PN6 Class PE100</t>
  </si>
  <si>
    <t>90 mm dia HDPE Pipe-PN6 Class PE100</t>
  </si>
  <si>
    <t>110 mm dia HDPE Pipe-PN6 Class PE100</t>
  </si>
  <si>
    <t>125 mm dia HDPE Pipe-PN6 Class PE100</t>
  </si>
  <si>
    <t>140 mm dia HDPE Pipe-PN6 Class PE100</t>
  </si>
  <si>
    <t>160 mm dia HDPE Pipe-PN6 Class PE100</t>
  </si>
  <si>
    <t>200mm dia HDPE Pipe-PN6 Class PE100</t>
  </si>
  <si>
    <t>200mm dia DI Pipe</t>
  </si>
  <si>
    <t>Total Qty In ( Rmt ) =</t>
  </si>
  <si>
    <t>Specials  :-</t>
  </si>
  <si>
    <t>Equal Tee</t>
  </si>
  <si>
    <t>No's</t>
  </si>
  <si>
    <t>110mm</t>
  </si>
  <si>
    <t>140mm</t>
  </si>
  <si>
    <t>Total Qty In ( No's ) =</t>
  </si>
  <si>
    <t>Branch TEE</t>
  </si>
  <si>
    <t>75 mm X 63 mm</t>
  </si>
  <si>
    <t>90 mm X 63 mm</t>
  </si>
  <si>
    <t>90 mm X 75 mm</t>
  </si>
  <si>
    <t>110mm X 63 mm</t>
  </si>
  <si>
    <t>110mm X 75 mm</t>
  </si>
  <si>
    <t>110mm X 90 mm</t>
  </si>
  <si>
    <t>140mm X 63 mm</t>
  </si>
  <si>
    <t>140mm X 90 mm</t>
  </si>
  <si>
    <t>140mm X 110mm</t>
  </si>
  <si>
    <t>160mm X 110 mm</t>
  </si>
  <si>
    <t>160mm X 140 mm</t>
  </si>
  <si>
    <t>200mm X 75 mm</t>
  </si>
  <si>
    <t>200mm X 160 mm</t>
  </si>
  <si>
    <t>4 Way Tee</t>
  </si>
  <si>
    <t>63 mm</t>
  </si>
  <si>
    <t>Reducers</t>
  </si>
  <si>
    <t>75mm X 63 mm</t>
  </si>
  <si>
    <t>90mm X 63 mm</t>
  </si>
  <si>
    <t>90mm X 75 mm</t>
  </si>
  <si>
    <t>110 mm X 63 mm</t>
  </si>
  <si>
    <t>110 mm X 75 mm</t>
  </si>
  <si>
    <t>110 mm X 90 mm</t>
  </si>
  <si>
    <t>110 mm X 140 mm</t>
  </si>
  <si>
    <t>140mm X 75 mm</t>
  </si>
  <si>
    <t>140mm X 125 mm</t>
  </si>
  <si>
    <t>160mm X 75mm</t>
  </si>
  <si>
    <t>160mm X 140mm</t>
  </si>
  <si>
    <t>200mm X 110mm</t>
  </si>
  <si>
    <t>200mm X 140mm</t>
  </si>
  <si>
    <t>200mm X 160mm</t>
  </si>
  <si>
    <t xml:space="preserve">End Caps </t>
  </si>
  <si>
    <t xml:space="preserve">Bends </t>
  </si>
  <si>
    <t xml:space="preserve">75mm ( 90 Deg ) </t>
  </si>
  <si>
    <t xml:space="preserve">90mm ( 90 Deg ) </t>
  </si>
  <si>
    <t xml:space="preserve">110mm ( 90 Deg ) </t>
  </si>
  <si>
    <t xml:space="preserve">160mm ( 90 Deg ) </t>
  </si>
  <si>
    <t xml:space="preserve">200mm ( 90 Deg ) </t>
  </si>
  <si>
    <t>FHTCs Materials</t>
  </si>
  <si>
    <t>GI Pipe</t>
  </si>
  <si>
    <t>MDPE pipe 20 mm</t>
  </si>
  <si>
    <t>PPCLamps saddle-63*1/2"</t>
  </si>
  <si>
    <t>1200000410</t>
  </si>
  <si>
    <t>PPCLamps saddle-75*1/2"</t>
  </si>
  <si>
    <t>1200000425</t>
  </si>
  <si>
    <t>PPCLamps saddle-90*1/2"</t>
  </si>
  <si>
    <t>1200000411</t>
  </si>
  <si>
    <t>PPCLamps saddle-110*1/2"</t>
  </si>
  <si>
    <t>1200000412</t>
  </si>
  <si>
    <t>PPCLamps saddle-140*1/2"</t>
  </si>
  <si>
    <t>1200000426</t>
  </si>
  <si>
    <t>PPCLamps saddle-160*1/2"</t>
  </si>
  <si>
    <t>1200000427</t>
  </si>
  <si>
    <t>PPCLamps saddle-200*1/2"</t>
  </si>
  <si>
    <t>1200000429</t>
  </si>
  <si>
    <t>PP comp fm theard adapter-20mm</t>
  </si>
  <si>
    <t>1200000414</t>
  </si>
  <si>
    <t>PP comp fm theard elb off taken-20mm</t>
  </si>
  <si>
    <t>MDPE ELBOW-20MM</t>
  </si>
  <si>
    <t>1200000415</t>
  </si>
  <si>
    <t>Threaded FCV-1/2"(15nb)</t>
  </si>
  <si>
    <t>1200000417</t>
  </si>
  <si>
    <t>GI elbow</t>
  </si>
  <si>
    <t>GI socket</t>
  </si>
  <si>
    <t>Wall  Mount Saddle GI Pipe - 15 MM (Clamp)</t>
  </si>
  <si>
    <t>1200000418</t>
  </si>
  <si>
    <t>15mm nipple-0.3mm</t>
  </si>
  <si>
    <t>15mm nipple-0.5 mm</t>
  </si>
  <si>
    <t>bib cock ptmt(taps)</t>
  </si>
  <si>
    <t>Teflon tape</t>
  </si>
  <si>
    <t>GI Nails</t>
  </si>
  <si>
    <t>ok</t>
  </si>
  <si>
    <t xml:space="preserve">  Prepared by                      Checked By Stores                       DM-PMX                          Project Incharge </t>
  </si>
  <si>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</si>
  <si>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</si>
  <si>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</si>
  <si>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</si>
  <si>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</si>
  <si>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</si>
  <si>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</si>
  <si>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</si>
  <si>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</si>
  <si>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G.P-MALAK</t>
  </si>
  <si>
    <t>Dail Log Ref. ………………….</t>
  </si>
  <si>
    <t>Tested as per CPHEEO ……………………..</t>
  </si>
  <si>
    <t xml:space="preserve">Date </t>
  </si>
  <si>
    <t xml:space="preserve">Date of Testing  </t>
  </si>
  <si>
    <t>SL. No.</t>
  </si>
  <si>
    <t>Material of Pipe</t>
  </si>
  <si>
    <t>OD (MM)</t>
  </si>
  <si>
    <t>Length</t>
  </si>
  <si>
    <t>Applied test pressure (kg/cm'2)</t>
  </si>
  <si>
    <t>Time in Hrs</t>
  </si>
  <si>
    <t>Observation</t>
  </si>
  <si>
    <t>Remark</t>
  </si>
  <si>
    <t>Pressure rising time  (Hrs)</t>
  </si>
  <si>
    <t>Pressure  Released time (Hrs)</t>
  </si>
  <si>
    <t>Total Duration Hrs</t>
  </si>
  <si>
    <t>J92</t>
  </si>
  <si>
    <t>J55</t>
  </si>
  <si>
    <t>6kg/cm2</t>
  </si>
  <si>
    <t>NO</t>
  </si>
  <si>
    <t>j130</t>
  </si>
  <si>
    <t>j124</t>
  </si>
  <si>
    <t>5.5KG/CM2</t>
  </si>
  <si>
    <t>j139</t>
  </si>
  <si>
    <t>j116</t>
  </si>
  <si>
    <t>5KG/CM2</t>
  </si>
  <si>
    <t>j136</t>
  </si>
  <si>
    <t>j126</t>
  </si>
  <si>
    <t>J97</t>
  </si>
  <si>
    <t>j113</t>
  </si>
  <si>
    <t>j92</t>
  </si>
  <si>
    <t>j232</t>
  </si>
  <si>
    <t>j229</t>
  </si>
  <si>
    <t>j57</t>
  </si>
  <si>
    <t>j67</t>
  </si>
  <si>
    <t>j80</t>
  </si>
  <si>
    <t>j86</t>
  </si>
  <si>
    <t>j221</t>
  </si>
  <si>
    <t>j83</t>
  </si>
  <si>
    <t>j104</t>
  </si>
  <si>
    <t>j235</t>
  </si>
  <si>
    <t>j233</t>
  </si>
  <si>
    <t>j161</t>
  </si>
  <si>
    <t>j128</t>
  </si>
  <si>
    <t>j123</t>
  </si>
  <si>
    <t>j241</t>
  </si>
  <si>
    <t>j210</t>
  </si>
  <si>
    <t>j160</t>
  </si>
  <si>
    <t>j156</t>
  </si>
  <si>
    <t>j77</t>
  </si>
  <si>
    <t>j96</t>
  </si>
  <si>
    <t>j134</t>
  </si>
  <si>
    <t>j243</t>
  </si>
  <si>
    <t>j196</t>
  </si>
  <si>
    <t>j169</t>
  </si>
  <si>
    <t>j229a</t>
  </si>
  <si>
    <t>j241a</t>
  </si>
  <si>
    <t>j47</t>
  </si>
  <si>
    <t>j219</t>
  </si>
  <si>
    <t>j208</t>
  </si>
  <si>
    <t>j234</t>
  </si>
  <si>
    <t>j36</t>
  </si>
  <si>
    <t>j240</t>
  </si>
  <si>
    <t>j125</t>
  </si>
  <si>
    <t>j138</t>
  </si>
  <si>
    <t>j239</t>
  </si>
  <si>
    <t>j177</t>
  </si>
  <si>
    <t>j120</t>
  </si>
  <si>
    <t>j242</t>
  </si>
  <si>
    <t>j183</t>
  </si>
  <si>
    <t>j27</t>
  </si>
  <si>
    <t>j187</t>
  </si>
  <si>
    <t>j142</t>
  </si>
  <si>
    <t>j127</t>
  </si>
  <si>
    <t>j20</t>
  </si>
  <si>
    <t>j98</t>
  </si>
  <si>
    <t>j14</t>
  </si>
  <si>
    <t>j131</t>
  </si>
  <si>
    <t>j40</t>
  </si>
  <si>
    <t>j10</t>
  </si>
  <si>
    <t>j197</t>
  </si>
  <si>
    <t>j170</t>
  </si>
  <si>
    <t>j5</t>
  </si>
  <si>
    <t>j111a</t>
  </si>
  <si>
    <t>j135</t>
  </si>
  <si>
    <t>j75</t>
  </si>
  <si>
    <t>j230</t>
  </si>
  <si>
    <t>j230a</t>
  </si>
  <si>
    <t>j179</t>
  </si>
  <si>
    <t>J63</t>
  </si>
  <si>
    <t>j89</t>
  </si>
  <si>
    <t>j89a</t>
  </si>
  <si>
    <t>j81a</t>
  </si>
  <si>
    <t>j81b</t>
  </si>
  <si>
    <t>j190</t>
  </si>
  <si>
    <t>j63</t>
  </si>
  <si>
    <t>j93</t>
  </si>
  <si>
    <t>j236</t>
  </si>
  <si>
    <t>j110a</t>
  </si>
  <si>
    <t>j110b</t>
  </si>
  <si>
    <t>j223</t>
  </si>
  <si>
    <t>j238</t>
  </si>
  <si>
    <t>j100</t>
  </si>
  <si>
    <t>j100b</t>
  </si>
  <si>
    <t>j133</t>
  </si>
  <si>
    <t>j201</t>
  </si>
  <si>
    <t>j152</t>
  </si>
  <si>
    <t>j44</t>
  </si>
  <si>
    <t>j165</t>
  </si>
  <si>
    <t>j108</t>
  </si>
  <si>
    <t>j217</t>
  </si>
  <si>
    <t>j188</t>
  </si>
  <si>
    <t>j167</t>
  </si>
  <si>
    <t>j213</t>
  </si>
  <si>
    <t>j200</t>
  </si>
  <si>
    <t>j37</t>
  </si>
  <si>
    <t>j54</t>
  </si>
  <si>
    <t>j220</t>
  </si>
  <si>
    <t>j216</t>
  </si>
  <si>
    <t>j207</t>
  </si>
  <si>
    <t>j19</t>
  </si>
  <si>
    <t>j55</t>
  </si>
  <si>
    <t>j198</t>
  </si>
  <si>
    <t>j150</t>
  </si>
  <si>
    <t>j178</t>
  </si>
  <si>
    <t>j41</t>
  </si>
  <si>
    <t>j211</t>
  </si>
  <si>
    <t>j31</t>
  </si>
  <si>
    <t>j18</t>
  </si>
  <si>
    <t>j203</t>
  </si>
  <si>
    <t>j122</t>
  </si>
  <si>
    <t>j147</t>
  </si>
  <si>
    <t>j204</t>
  </si>
  <si>
    <t>j192</t>
  </si>
  <si>
    <t>j56</t>
  </si>
  <si>
    <t>j119</t>
  </si>
  <si>
    <t>j193</t>
  </si>
  <si>
    <t>j168</t>
  </si>
  <si>
    <t>j34</t>
  </si>
  <si>
    <t>j32</t>
  </si>
  <si>
    <t>j146</t>
  </si>
  <si>
    <t>j164</t>
  </si>
  <si>
    <t>j42</t>
  </si>
  <si>
    <t>j117</t>
  </si>
  <si>
    <t>j191</t>
  </si>
  <si>
    <t>j185</t>
  </si>
  <si>
    <t>j181</t>
  </si>
  <si>
    <t>j225</t>
  </si>
  <si>
    <t>j224</t>
  </si>
  <si>
    <t>j116a</t>
  </si>
  <si>
    <t>j223a</t>
  </si>
  <si>
    <t>j132</t>
  </si>
  <si>
    <t>j212</t>
  </si>
  <si>
    <t>j189</t>
  </si>
  <si>
    <t>j206</t>
  </si>
  <si>
    <t>j82</t>
  </si>
  <si>
    <t>j122a</t>
  </si>
  <si>
    <t>j154</t>
  </si>
  <si>
    <t>j107</t>
  </si>
  <si>
    <t>j172</t>
  </si>
  <si>
    <t>j81</t>
  </si>
  <si>
    <t>j236a</t>
  </si>
  <si>
    <t>j236b</t>
  </si>
  <si>
    <t>j150a</t>
  </si>
  <si>
    <t>j150b</t>
  </si>
  <si>
    <t>j182</t>
  </si>
  <si>
    <t>j150c</t>
  </si>
  <si>
    <t>j150d</t>
  </si>
  <si>
    <t>j175</t>
  </si>
  <si>
    <t>j95</t>
  </si>
  <si>
    <t>j173</t>
  </si>
  <si>
    <t>j162</t>
  </si>
  <si>
    <t>j228</t>
  </si>
  <si>
    <t>j237</t>
  </si>
  <si>
    <t xml:space="preserve">POWER MECH </t>
  </si>
  <si>
    <t xml:space="preserve">MEDHAJ </t>
  </si>
  <si>
    <t>JAL NIGAM U.P.</t>
  </si>
  <si>
    <t>j231</t>
  </si>
  <si>
    <t>j184</t>
  </si>
  <si>
    <t>j195</t>
  </si>
  <si>
    <t>Name:</t>
  </si>
  <si>
    <t>j62</t>
  </si>
  <si>
    <t>Designation:</t>
  </si>
  <si>
    <t>j186</t>
  </si>
  <si>
    <t>J131A</t>
  </si>
  <si>
    <t>J131B</t>
  </si>
  <si>
    <t>Signature:</t>
  </si>
  <si>
    <t>j114</t>
  </si>
  <si>
    <t>j222</t>
  </si>
  <si>
    <t>j245</t>
  </si>
  <si>
    <t>Date:</t>
  </si>
  <si>
    <t>j48</t>
  </si>
  <si>
    <t>J125</t>
  </si>
  <si>
    <t>J142</t>
  </si>
  <si>
    <t>j227</t>
  </si>
  <si>
    <t>j151</t>
  </si>
  <si>
    <t>J186</t>
  </si>
  <si>
    <t>J231</t>
  </si>
  <si>
    <t>j145</t>
  </si>
  <si>
    <t>j140</t>
  </si>
  <si>
    <t>J80</t>
  </si>
  <si>
    <t>j174</t>
  </si>
  <si>
    <t>j79</t>
  </si>
  <si>
    <t>j226</t>
  </si>
  <si>
    <t>j141</t>
  </si>
  <si>
    <t>j148</t>
  </si>
  <si>
    <t>j163</t>
  </si>
  <si>
    <t>j143</t>
  </si>
  <si>
    <t>j149</t>
  </si>
  <si>
    <t>j153</t>
  </si>
  <si>
    <t>j155</t>
  </si>
  <si>
    <t>j129</t>
  </si>
  <si>
    <t>-</t>
  </si>
  <si>
    <t>BLOCK</t>
  </si>
  <si>
    <t>MANGRAURA</t>
  </si>
  <si>
    <t>GP NAME</t>
  </si>
  <si>
    <t>AGENCY</t>
  </si>
  <si>
    <t>SL NO.</t>
  </si>
  <si>
    <t>STARTING NODE</t>
  </si>
  <si>
    <t>ENDING NODE</t>
  </si>
  <si>
    <t>DIA OF PIPE</t>
  </si>
  <si>
    <t>SLUICE VALVE(100MM)</t>
  </si>
  <si>
    <t>SLUICE VALVE(80MM)</t>
  </si>
  <si>
    <t>SCOUR VALVE(80MM)</t>
  </si>
  <si>
    <t>AIR VALVE(50MM)</t>
  </si>
  <si>
    <t>REMARK</t>
  </si>
  <si>
    <t>SHIVAPUR KHURD</t>
  </si>
  <si>
    <t>SHUKLA CONSTRUCTION</t>
  </si>
  <si>
    <t>MALAAK</t>
  </si>
  <si>
    <t>J130</t>
  </si>
  <si>
    <t>J37</t>
  </si>
  <si>
    <t>J154</t>
  </si>
  <si>
    <t>J124</t>
  </si>
  <si>
    <t>J118</t>
  </si>
  <si>
    <t>J116</t>
  </si>
  <si>
    <t>J139</t>
  </si>
  <si>
    <t>J113</t>
  </si>
  <si>
    <t>J196</t>
  </si>
  <si>
    <t>150MM SLUICE-1</t>
  </si>
  <si>
    <t>J1</t>
  </si>
  <si>
    <t>J2</t>
  </si>
  <si>
    <t>J75</t>
  </si>
  <si>
    <t>J9</t>
  </si>
  <si>
    <t>J43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</si>
</sst>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43" formatCode="_ * #,##0.00_ ;_ * \-#,##0.00_ ;_ * &quot;-&quot;??_ ;_ @_ "/>
    <numFmt numFmtId="164" formatCode="_ * #,##0.00_ ;_ * \-#,##0.00_ ;_ * &quot;-&quot;_ ;_ @_ "/>
    <numFmt numFmtId="165" formatCode="0.0"/>
    <numFmt numFmtId="166" formatCode="_(* #,##0_);_(* \(#,##0\);_(* &quot;-&quot;??_);_(@_)"/>
    <numFmt numFmtId="167" formatCode="0.000"/>
    <numFmt numFmtId="168" formatCode="[$-409]d/mmm/yyyy;@"/>
    <numFmt numFmtId="169" formatCode="&quot;Rs.&quot;#,##0.00_);\(&quot;Rs.&quot;#,##0.00\)"/>
    <numFmt numFmtId="170" formatCode="_ * #,##0.0_ ;_ * \-#,##0.0_ ;_ * &quot;-&quot;??_ ;_ @_ "/>
    <numFmt numFmtId="171" formatCode="_ * #,##0_ ;_ * \-#,##0_ ;_ * &quot;-&quot;??_ ;_ @_ "/>
    <numFmt numFmtId="172" formatCode="_(* #,##0.00_);_(* \(#,##0.00\);_(* &quot;-&quot;??_);_(@_)"/>
  </numFmts>
  <fonts count="46">
    <font>
      <sz val="11"/>
      <color theme="1"/>
      <name val="Calibri"/>
      <family val="2"/>
      <scheme val="minor"/>
    </font>
    <font>
      <sz val="11"/>
      <color theme="1"/>
      <name val="Calibri"/>
      <family val="2"/>
      <scheme val="minor"/>
    </font>
    <font>
      <b/>
      <sz val="15"/>
      <color theme="1"/>
      <name val="Calibri Light"/>
      <family val="1"/>
      <scheme val="major"/>
    </font>
    <font>
      <b/>
      <sz val="14"/>
      <color theme="1"/>
      <name val="Calibri Light"/>
      <family val="1"/>
      <scheme val="major"/>
    </font>
    <font>
      <b/>
      <sz val="18"/>
      <color theme="1"/>
      <name val="Calibri Light"/>
      <family val="1"/>
      <scheme val="major"/>
    </font>
    <font>
      <sz val="10"/>
      <color rgb="FF000000"/>
      <name val="Times New Roman"/>
      <family val="1"/>
    </font>
    <font>
      <b/>
      <sz val="11"/>
      <color rgb="FF000000"/>
      <name val="Calibri"/>
      <family val="2"/>
    </font>
    <font>
      <b/>
      <sz val="11"/>
      <color theme="1"/>
      <name val="Calibri Light"/>
      <family val="1"/>
      <scheme val="major"/>
    </font>
    <font>
      <b/>
      <sz val="12"/>
      <color rgb="FF000000"/>
      <name val="Calibri"/>
      <family val="2"/>
    </font>
    <font>
      <sz val="10"/>
      <color theme="1"/>
      <name val="Calibri Light"/>
      <family val="1"/>
      <scheme val="major"/>
    </font>
    <font>
      <b/>
      <sz val="14"/>
      <color rgb="FF000000"/>
      <name val="Calibri"/>
      <family val="2"/>
    </font>
    <font>
      <b/>
      <sz val="10"/>
      <color rgb="FF000000"/>
      <name val="Calibri"/>
      <family val="2"/>
    </font>
    <font>
      <b/>
      <sz val="16"/>
      <color rgb="FF000000"/>
      <name val="Verdana"/>
      <family val="2"/>
    </font>
    <font>
      <sz val="10"/>
      <name val="Arial"/>
      <family val="2"/>
    </font>
    <font>
      <sz val="12"/>
      <name val="Century Schoolbook"/>
      <family val="1"/>
    </font>
    <font>
      <sz val="11"/>
      <name val="Calibri"/>
      <family val="2"/>
    </font>
    <font>
      <sz val="10"/>
      <color rgb="FF000000"/>
      <name val="Calibri"/>
      <family val="2"/>
    </font>
    <font>
      <b/>
      <sz val="12"/>
      <name val="Calibri"/>
      <family val="2"/>
    </font>
    <font>
      <sz val="11"/>
      <color rgb="FFFF0000"/>
      <name val="Calibri"/>
      <family val="2"/>
      <scheme val="minor"/>
    </font>
    <font>
      <b/>
      <sz val="11"/>
      <color theme="1"/>
      <name val="Calibri"/>
      <family val="2"/>
      <scheme val="minor"/>
    </font>
    <font>
      <b/>
      <sz val="14"/>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1"/>
      <color rgb="FFFF0000"/>
      <name val="Calibri Light"/>
      <family val="1"/>
      <scheme val="major"/>
    </font>
    <font>
      <b/>
      <sz val="9"/>
      <name val="Verdana"/>
      <family val="2"/>
    </font>
    <font>
      <b/>
      <sz val="10"/>
      <name val="Verdana"/>
      <family val="2"/>
    </font>
    <font>
      <b/>
      <sz val="9"/>
      <color rgb="FFFF0000"/>
      <name val="Verdana"/>
      <family val="2"/>
    </font>
    <font>
      <b/>
      <sz val="9"/>
      <name val="Calibri"/>
      <family val="2"/>
      <scheme val="minor"/>
    </font>
    <font>
      <sz val="10"/>
      <name val="Verdana"/>
      <family val="2"/>
    </font>
    <font>
      <sz val="10"/>
      <color rgb="FFFF0000"/>
      <name val="Verdana"/>
      <family val="2"/>
    </font>
    <font>
      <b/>
      <sz val="10.5"/>
      <color theme="1"/>
      <name val="Verdana"/>
      <family val="2"/>
    </font>
    <font>
      <b/>
      <sz val="10.5"/>
      <color rgb="FFFF0000"/>
      <name val="Verdana"/>
      <family val="2"/>
    </font>
    <font>
      <sz val="10.5"/>
      <color theme="1"/>
      <name val="Calibri"/>
      <family val="2"/>
      <scheme val="minor"/>
    </font>
    <font>
      <sz val="10.25"/>
      <name val="Verdana"/>
      <family val="2"/>
    </font>
    <font>
      <sz val="9"/>
      <name val="Verdana"/>
      <family val="2"/>
    </font>
    <font>
      <b/>
      <sz val="10.25"/>
      <name val="Verdana"/>
      <family val="2"/>
    </font>
    <font>
      <b/>
      <sz val="10"/>
      <color theme="1"/>
      <name val="Calibri"/>
      <family val="2"/>
      <scheme val="minor"/>
    </font>
    <font>
      <b/>
      <sz val="18"/>
      <color theme="1"/>
      <name val="Calibri"/>
      <family val="2"/>
      <scheme val="minor"/>
    </font>
    <font>
      <b/>
      <sz val="11"/>
      <name val="Adani Regular"/>
    </font>
    <font>
      <b/>
      <sz val="12"/>
      <name val="Book Antiqua"/>
      <family val="1"/>
    </font>
    <font>
      <b/>
      <sz val="12"/>
      <color theme="1"/>
      <name val="Calibri"/>
      <family val="2"/>
      <scheme val="minor"/>
    </font>
    <font>
      <sz val="12"/>
      <name val="Arial"/>
      <family val="2"/>
    </font>
    <font>
      <b/>
      <sz val="10"/>
      <name val="Arial"/>
      <family val="2"/>
    </font>
    <font>
      <b/>
      <sz val="14"/>
      <color rgb="FFFF000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6">
    <xf numFmtId="0" fontId="0" fillId="0" borderId="0"/>
    <xf numFmtId="0" fontId="5" fillId="0" borderId="0"/>
    <xf numFmtId="0" fontId="1" fillId="0" borderId="0"/>
    <xf numFmtId="43" fontId="1" fillId="0" borderId="0" applyFont="0" applyFill="0" applyBorder="0" applyAlignment="0" applyProtection="0"/>
    <xf numFmtId="0" fontId="13"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3" fillId="0" borderId="0"/>
    <xf numFmtId="166"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0" fontId="13" fillId="0" borderId="0"/>
    <xf numFmtId="169" fontId="14" fillId="0" borderId="0"/>
    <xf numFmtId="0" fontId="13" fillId="0" borderId="0"/>
    <xf numFmtId="167" fontId="14" fillId="0" borderId="0"/>
    <xf numFmtId="165"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3" fillId="0" borderId="0"/>
    <xf numFmtId="0" fontId="13" fillId="0" borderId="0"/>
    <xf numFmtId="168" fontId="1" fillId="0" borderId="0"/>
    <xf numFmtId="168" fontId="13" fillId="0" borderId="0"/>
    <xf numFmtId="168" fontId="1" fillId="0" borderId="0"/>
    <xf numFmtId="0" fontId="13" fillId="0" borderId="0"/>
    <xf numFmtId="0" fontId="13" fillId="0" borderId="0"/>
    <xf numFmtId="0" fontId="13" fillId="0" borderId="0"/>
    <xf numFmtId="0" fontId="13" fillId="0" borderId="0"/>
    <xf numFmtId="0" fontId="1" fillId="0" borderId="0"/>
    <xf numFmtId="0" fontId="15" fillId="0" borderId="0">
      <alignment vertical="center"/>
    </xf>
    <xf numFmtId="9" fontId="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 fillId="0" borderId="0"/>
    <xf numFmtId="0" fontId="43" fillId="0" borderId="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cellStyleXfs>
  <cellXfs count="252">
    <xf numFmtId="0" fontId="0" fillId="0" borderId="0" xfId="0"/>
    <xf numFmtId="0" fontId="3" fillId="2" borderId="10" xfId="0" applyFont="1" applyFill="1" applyBorder="1" applyAlignment="1">
      <alignment horizontal="center" vertical="center"/>
    </xf>
    <xf numFmtId="0" fontId="0" fillId="0" borderId="10" xfId="0" applyBorder="1" applyAlignment="1">
      <alignment horizontal="center"/>
    </xf>
    <xf numFmtId="0" fontId="0" fillId="3" borderId="7" xfId="0" applyFill="1" applyBorder="1"/>
    <xf numFmtId="0" fontId="0" fillId="0" borderId="10" xfId="0" applyBorder="1"/>
    <xf numFmtId="0" fontId="0" fillId="3" borderId="10" xfId="0" applyFill="1" applyBorder="1" applyAlignment="1">
      <alignment horizont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2" borderId="15" xfId="0" applyNumberFormat="1" applyFont="1" applyFill="1" applyBorder="1" applyAlignment="1">
      <alignment horizontal="center" vertical="center"/>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7" fillId="0" borderId="17" xfId="0" applyFont="1" applyBorder="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horizontal="left" vertical="center"/>
    </xf>
    <xf numFmtId="164" fontId="8" fillId="0" borderId="18" xfId="1" applyNumberFormat="1" applyFont="1" applyBorder="1" applyAlignment="1">
      <alignment horizontal="center" vertical="center"/>
    </xf>
    <xf numFmtId="164" fontId="8" fillId="0" borderId="19" xfId="1" applyNumberFormat="1" applyFont="1" applyBorder="1" applyAlignment="1">
      <alignment horizontal="center" vertical="center"/>
    </xf>
    <xf numFmtId="164" fontId="8" fillId="5" borderId="20" xfId="1" applyNumberFormat="1" applyFont="1" applyFill="1" applyBorder="1" applyAlignment="1">
      <alignment horizontal="center" vertical="center"/>
    </xf>
    <xf numFmtId="0" fontId="9" fillId="0" borderId="21" xfId="0" applyFont="1" applyBorder="1"/>
    <xf numFmtId="164" fontId="8" fillId="0" borderId="22" xfId="1" applyNumberFormat="1" applyFont="1" applyBorder="1" applyAlignment="1">
      <alignment horizontal="center" vertical="center"/>
    </xf>
    <xf numFmtId="164" fontId="8" fillId="0" borderId="10" xfId="1" applyNumberFormat="1" applyFont="1" applyBorder="1" applyAlignment="1">
      <alignment horizontal="center" vertical="center"/>
    </xf>
    <xf numFmtId="164" fontId="8" fillId="5" borderId="23" xfId="1" applyNumberFormat="1" applyFont="1" applyFill="1" applyBorder="1" applyAlignment="1">
      <alignment horizontal="center" vertical="center"/>
    </xf>
    <xf numFmtId="164" fontId="10" fillId="6" borderId="7" xfId="1" applyNumberFormat="1" applyFont="1" applyFill="1" applyBorder="1" applyAlignment="1">
      <alignment horizontal="center" vertical="center"/>
    </xf>
    <xf numFmtId="164" fontId="10" fillId="6" borderId="24" xfId="1" applyNumberFormat="1" applyFont="1" applyFill="1" applyBorder="1" applyAlignment="1">
      <alignment horizontal="center" vertical="center"/>
    </xf>
    <xf numFmtId="164" fontId="10" fillId="6" borderId="25" xfId="1" applyNumberFormat="1" applyFont="1" applyFill="1" applyBorder="1" applyAlignment="1">
      <alignment horizontal="center" vertical="center"/>
    </xf>
    <xf numFmtId="164" fontId="10" fillId="5" borderId="26" xfId="1" applyNumberFormat="1" applyFont="1" applyFill="1" applyBorder="1" applyAlignment="1">
      <alignment horizontal="center" vertical="center"/>
    </xf>
    <xf numFmtId="0" fontId="3" fillId="0" borderId="27" xfId="0" applyFont="1" applyBorder="1"/>
    <xf numFmtId="0" fontId="6" fillId="0" borderId="0" xfId="1" applyFont="1" applyAlignment="1">
      <alignment horizontal="right" vertical="center"/>
    </xf>
    <xf numFmtId="164" fontId="11" fillId="0" borderId="0" xfId="1" applyNumberFormat="1" applyFont="1" applyAlignment="1">
      <alignment horizontal="center" vertical="center"/>
    </xf>
    <xf numFmtId="164" fontId="8" fillId="0" borderId="10" xfId="1" applyNumberFormat="1" applyFont="1" applyBorder="1" applyAlignment="1">
      <alignment vertical="center"/>
    </xf>
    <xf numFmtId="164" fontId="10" fillId="6" borderId="24" xfId="1" applyNumberFormat="1" applyFont="1" applyFill="1" applyBorder="1" applyAlignment="1">
      <alignment vertical="center"/>
    </xf>
    <xf numFmtId="164" fontId="10" fillId="6" borderId="25" xfId="1" applyNumberFormat="1" applyFont="1" applyFill="1" applyBorder="1" applyAlignment="1">
      <alignment vertical="center"/>
    </xf>
    <xf numFmtId="43" fontId="16" fillId="0" borderId="10" xfId="1" applyNumberFormat="1" applyFont="1" applyBorder="1" applyAlignment="1">
      <alignment horizontal="center" vertical="center"/>
    </xf>
    <xf numFmtId="43" fontId="11" fillId="4" borderId="10" xfId="1" applyNumberFormat="1" applyFont="1" applyFill="1" applyBorder="1" applyAlignment="1">
      <alignment horizontal="center" vertical="center"/>
    </xf>
    <xf numFmtId="43" fontId="8" fillId="0" borderId="10" xfId="1" applyNumberFormat="1" applyFont="1" applyBorder="1" applyAlignment="1">
      <alignment horizontal="center" vertical="center"/>
    </xf>
    <xf numFmtId="43" fontId="8" fillId="0" borderId="19" xfId="1" applyNumberFormat="1" applyFont="1" applyBorder="1" applyAlignment="1">
      <alignment horizontal="center" vertical="center"/>
    </xf>
    <xf numFmtId="43" fontId="16" fillId="0" borderId="10" xfId="1" applyNumberFormat="1" applyFont="1" applyBorder="1" applyAlignment="1">
      <alignment horizontal="center" vertical="center"/>
    </xf>
    <xf numFmtId="0" fontId="6" fillId="5" borderId="28" xfId="1" applyFont="1" applyFill="1" applyBorder="1" applyAlignment="1">
      <alignment horizontal="center" vertical="center" wrapText="1"/>
    </xf>
    <xf numFmtId="164" fontId="8" fillId="5" borderId="8" xfId="1" applyNumberFormat="1" applyFont="1" applyFill="1" applyBorder="1" applyAlignment="1">
      <alignment horizontal="center" vertical="center"/>
    </xf>
    <xf numFmtId="164" fontId="10" fillId="5" borderId="29" xfId="1" applyNumberFormat="1" applyFont="1" applyFill="1" applyBorder="1" applyAlignment="1">
      <alignment horizontal="center" vertical="center"/>
    </xf>
    <xf numFmtId="0" fontId="4" fillId="0" borderId="28" xfId="0" applyFont="1" applyBorder="1" applyAlignment="1">
      <alignment vertical="center"/>
    </xf>
    <xf numFmtId="0" fontId="4" fillId="0" borderId="31" xfId="0" applyFont="1" applyBorder="1" applyAlignment="1">
      <alignment vertical="center"/>
    </xf>
    <xf numFmtId="164" fontId="17" fillId="0" borderId="18" xfId="1" applyNumberFormat="1" applyFont="1" applyBorder="1" applyAlignment="1">
      <alignment horizontal="center" vertical="center"/>
    </xf>
    <xf numFmtId="164" fontId="17" fillId="0" borderId="22" xfId="1" applyNumberFormat="1" applyFont="1" applyBorder="1" applyAlignment="1">
      <alignment horizontal="center" vertical="center"/>
    </xf>
    <xf numFmtId="0" fontId="3" fillId="0" borderId="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64" fontId="3" fillId="0" borderId="1" xfId="0" applyNumberFormat="1" applyFont="1" applyBorder="1" applyAlignment="1">
      <alignment vertical="center" wrapText="1"/>
    </xf>
    <xf numFmtId="41" fontId="8" fillId="0" borderId="10" xfId="1" applyNumberFormat="1" applyFont="1" applyBorder="1" applyAlignment="1">
      <alignment horizontal="center" vertical="center"/>
    </xf>
    <xf numFmtId="0" fontId="0" fillId="3" borderId="0" xfId="0" applyFill="1" applyBorder="1"/>
    <xf numFmtId="0" fontId="0" fillId="0" borderId="10" xfId="0" applyBorder="1" applyAlignment="1">
      <alignment horizontal="center" wrapText="1"/>
    </xf>
    <xf numFmtId="0" fontId="0" fillId="0" borderId="10" xfId="0" applyFill="1" applyBorder="1" applyAlignment="1">
      <alignment horizontal="center"/>
    </xf>
    <xf numFmtId="0" fontId="0" fillId="0" borderId="0" xfId="0" applyAlignment="1">
      <alignment wrapText="1"/>
    </xf>
    <xf numFmtId="0" fontId="18" fillId="0" borderId="0" xfId="0" applyFont="1" applyAlignment="1">
      <alignment wrapText="1"/>
    </xf>
    <xf numFmtId="0" fontId="0" fillId="0" borderId="0" xfId="0" applyAlignment="1">
      <alignment horizontal="center" vertical="center"/>
    </xf>
    <xf numFmtId="0" fontId="21" fillId="0" borderId="0" xfId="4" applyFont="1" applyAlignment="1">
      <alignment vertical="center" wrapText="1"/>
    </xf>
    <xf numFmtId="0" fontId="21" fillId="0" borderId="0" xfId="4" applyFont="1" applyAlignment="1">
      <alignment horizontal="center" vertical="center" wrapText="1"/>
    </xf>
    <xf numFmtId="0" fontId="0" fillId="0" borderId="0" xfId="0" applyAlignment="1">
      <alignment vertical="center"/>
    </xf>
    <xf numFmtId="0" fontId="23" fillId="0" borderId="0" xfId="4" applyFont="1" applyAlignment="1">
      <alignment vertical="center" wrapText="1"/>
    </xf>
    <xf numFmtId="0" fontId="23" fillId="0" borderId="0" xfId="4" applyFont="1" applyAlignment="1">
      <alignment vertical="center"/>
    </xf>
    <xf numFmtId="0" fontId="24" fillId="0" borderId="0" xfId="4" applyFont="1" applyAlignment="1">
      <alignment vertical="center" wrapText="1"/>
    </xf>
    <xf numFmtId="0" fontId="24" fillId="0" borderId="0" xfId="4" applyFont="1" applyAlignment="1">
      <alignment horizontal="center" vertical="center" wrapText="1"/>
    </xf>
    <xf numFmtId="0" fontId="25" fillId="0" borderId="0" xfId="0" applyFont="1" applyBorder="1" applyAlignment="1">
      <alignment horizontal="left" vertical="center"/>
    </xf>
    <xf numFmtId="0" fontId="7" fillId="0" borderId="0" xfId="0" applyFont="1" applyAlignment="1">
      <alignment horizontal="center" vertical="center"/>
    </xf>
    <xf numFmtId="166" fontId="0" fillId="0" borderId="0" xfId="0" applyNumberFormat="1" applyAlignment="1">
      <alignment vertical="center" wrapText="1"/>
    </xf>
    <xf numFmtId="0" fontId="27" fillId="8" borderId="7" xfId="0" applyFont="1" applyFill="1" applyBorder="1" applyAlignment="1">
      <alignment vertical="center" wrapText="1"/>
    </xf>
    <xf numFmtId="0" fontId="27" fillId="7" borderId="7" xfId="0" applyFont="1" applyFill="1" applyBorder="1" applyAlignment="1">
      <alignment vertical="center" wrapText="1"/>
    </xf>
    <xf numFmtId="0" fontId="26" fillId="8" borderId="10" xfId="0" applyFont="1" applyFill="1" applyBorder="1" applyAlignment="1">
      <alignment horizontal="center" vertical="center" wrapText="1"/>
    </xf>
    <xf numFmtId="0" fontId="27" fillId="7" borderId="7" xfId="0" applyFont="1" applyFill="1" applyBorder="1" applyAlignment="1">
      <alignment horizontal="center" vertical="center" wrapText="1"/>
    </xf>
    <xf numFmtId="166" fontId="29" fillId="8" borderId="0" xfId="0" applyNumberFormat="1" applyFont="1" applyFill="1" applyAlignment="1">
      <alignment wrapText="1"/>
    </xf>
    <xf numFmtId="0" fontId="29" fillId="8" borderId="0" xfId="0" applyFont="1" applyFill="1"/>
    <xf numFmtId="0" fontId="29" fillId="8" borderId="0" xfId="0" applyFont="1" applyFill="1" applyAlignment="1">
      <alignment horizontal="center" vertical="center"/>
    </xf>
    <xf numFmtId="0" fontId="26" fillId="9" borderId="10" xfId="0" applyFont="1" applyFill="1" applyBorder="1" applyAlignment="1">
      <alignment horizontal="center" vertical="center" wrapText="1"/>
    </xf>
    <xf numFmtId="0" fontId="27" fillId="9" borderId="10" xfId="0" applyFont="1" applyFill="1" applyBorder="1" applyAlignment="1">
      <alignment horizontal="left" vertical="center"/>
    </xf>
    <xf numFmtId="0" fontId="30" fillId="9" borderId="10" xfId="0" applyFont="1" applyFill="1" applyBorder="1" applyAlignment="1">
      <alignment horizontal="center" vertical="center" wrapText="1"/>
    </xf>
    <xf numFmtId="0" fontId="31" fillId="9" borderId="10" xfId="0" applyFont="1" applyFill="1" applyBorder="1" applyAlignment="1">
      <alignment horizontal="center" vertical="center" wrapText="1"/>
    </xf>
    <xf numFmtId="167" fontId="30" fillId="9" borderId="10" xfId="0" applyNumberFormat="1" applyFont="1" applyFill="1" applyBorder="1" applyAlignment="1">
      <alignment horizontal="center" vertical="center"/>
    </xf>
    <xf numFmtId="166" fontId="29" fillId="9" borderId="0" xfId="0" applyNumberFormat="1" applyFont="1" applyFill="1" applyAlignment="1">
      <alignment wrapText="1"/>
    </xf>
    <xf numFmtId="0" fontId="29" fillId="9" borderId="0" xfId="0" applyFont="1" applyFill="1"/>
    <xf numFmtId="0" fontId="29" fillId="9" borderId="0" xfId="0" applyFont="1" applyFill="1" applyAlignment="1">
      <alignment horizontal="center" vertical="center"/>
    </xf>
    <xf numFmtId="0" fontId="26" fillId="3" borderId="10" xfId="0" applyFont="1" applyFill="1" applyBorder="1" applyAlignment="1">
      <alignment horizontal="center" vertical="center" wrapText="1"/>
    </xf>
    <xf numFmtId="0" fontId="30" fillId="0" borderId="10" xfId="0" applyFont="1" applyBorder="1" applyAlignment="1">
      <alignment horizontal="left" vertical="center" wrapText="1"/>
    </xf>
    <xf numFmtId="0" fontId="30" fillId="0" borderId="10" xfId="0" applyFont="1" applyBorder="1" applyAlignment="1">
      <alignment horizontal="center" vertical="center" wrapText="1"/>
    </xf>
    <xf numFmtId="170" fontId="30" fillId="0" borderId="10" xfId="36" applyNumberFormat="1" applyFont="1" applyFill="1" applyBorder="1" applyAlignment="1">
      <alignment horizontal="center" vertical="center" wrapText="1"/>
    </xf>
    <xf numFmtId="170" fontId="31" fillId="0" borderId="10" xfId="36" applyNumberFormat="1" applyFont="1" applyFill="1" applyBorder="1" applyAlignment="1">
      <alignment horizontal="center" vertical="center" wrapText="1"/>
    </xf>
    <xf numFmtId="166" fontId="29" fillId="0" borderId="0" xfId="0" applyNumberFormat="1" applyFont="1" applyAlignment="1">
      <alignment wrapText="1"/>
    </xf>
    <xf numFmtId="0" fontId="29" fillId="0" borderId="0" xfId="0" applyFont="1"/>
    <xf numFmtId="0" fontId="29" fillId="0" borderId="0" xfId="0" applyFont="1" applyAlignment="1">
      <alignment horizontal="center" vertical="center"/>
    </xf>
    <xf numFmtId="0" fontId="32" fillId="8" borderId="10" xfId="0" applyFont="1" applyFill="1" applyBorder="1" applyAlignment="1">
      <alignment horizontal="right" vertical="center" wrapText="1"/>
    </xf>
    <xf numFmtId="0" fontId="32" fillId="8" borderId="10" xfId="0" applyFont="1" applyFill="1" applyBorder="1" applyAlignment="1">
      <alignment horizontal="right" vertical="center"/>
    </xf>
    <xf numFmtId="2" fontId="32" fillId="8" borderId="10" xfId="40" applyNumberFormat="1" applyFont="1" applyFill="1" applyBorder="1" applyAlignment="1">
      <alignment horizontal="center" vertical="center" wrapText="1"/>
    </xf>
    <xf numFmtId="2" fontId="33" fillId="8" borderId="10" xfId="40" applyNumberFormat="1" applyFont="1" applyFill="1" applyBorder="1" applyAlignment="1">
      <alignment horizontal="center" vertical="center" wrapText="1"/>
    </xf>
    <xf numFmtId="0" fontId="34" fillId="8" borderId="0" xfId="0" applyFont="1" applyFill="1" applyAlignment="1">
      <alignment horizontal="right"/>
    </xf>
    <xf numFmtId="0" fontId="34" fillId="8" borderId="0" xfId="0" applyFont="1" applyFill="1" applyAlignment="1">
      <alignment horizontal="center" vertical="center"/>
    </xf>
    <xf numFmtId="0" fontId="0" fillId="9" borderId="0" xfId="0" applyFill="1"/>
    <xf numFmtId="0" fontId="0" fillId="9" borderId="0" xfId="0" applyFill="1" applyAlignment="1">
      <alignment horizontal="center" vertical="center"/>
    </xf>
    <xf numFmtId="0" fontId="26" fillId="0" borderId="10" xfId="0" applyFont="1" applyBorder="1" applyAlignment="1">
      <alignment horizontal="center" vertical="center" wrapText="1"/>
    </xf>
    <xf numFmtId="0" fontId="27" fillId="0" borderId="10" xfId="0" applyFont="1" applyBorder="1" applyAlignment="1">
      <alignment horizontal="left" vertical="center"/>
    </xf>
    <xf numFmtId="0" fontId="31" fillId="0" borderId="10" xfId="0" applyFont="1" applyBorder="1" applyAlignment="1">
      <alignment horizontal="center" vertical="center" wrapText="1"/>
    </xf>
    <xf numFmtId="167" fontId="30" fillId="0" borderId="10" xfId="0" applyNumberFormat="1" applyFont="1" applyBorder="1" applyAlignment="1">
      <alignment horizontal="center" vertical="center"/>
    </xf>
    <xf numFmtId="0" fontId="35" fillId="0" borderId="10" xfId="0" applyFont="1" applyBorder="1" applyAlignment="1">
      <alignment horizontal="left" vertical="center" wrapText="1"/>
    </xf>
    <xf numFmtId="43" fontId="30" fillId="0" borderId="10" xfId="36" applyFont="1" applyFill="1" applyBorder="1" applyAlignment="1">
      <alignment horizontal="center" vertical="center" wrapText="1"/>
    </xf>
    <xf numFmtId="43" fontId="31" fillId="0" borderId="10" xfId="36" applyFont="1" applyFill="1" applyBorder="1" applyAlignment="1">
      <alignment horizontal="center" vertical="center" wrapText="1"/>
    </xf>
    <xf numFmtId="171" fontId="30" fillId="0" borderId="10" xfId="36" applyNumberFormat="1" applyFont="1" applyFill="1" applyBorder="1" applyAlignment="1">
      <alignment horizontal="center" vertical="center" wrapText="1"/>
    </xf>
    <xf numFmtId="0" fontId="36" fillId="0" borderId="10" xfId="0" applyFont="1" applyBorder="1" applyAlignment="1">
      <alignment horizontal="center" vertical="center" wrapText="1"/>
    </xf>
    <xf numFmtId="0" fontId="30" fillId="0" borderId="10" xfId="0" applyFont="1" applyBorder="1" applyAlignment="1">
      <alignment horizontal="left" vertical="center"/>
    </xf>
    <xf numFmtId="0" fontId="0" fillId="0" borderId="0" xfId="0" applyFont="1"/>
    <xf numFmtId="0" fontId="0" fillId="0" borderId="0" xfId="0" applyFont="1" applyAlignment="1">
      <alignment horizontal="center" vertical="center"/>
    </xf>
    <xf numFmtId="0" fontId="37" fillId="0" borderId="10" xfId="0" applyFont="1" applyBorder="1" applyAlignment="1">
      <alignment horizontal="left" vertical="center" wrapText="1"/>
    </xf>
    <xf numFmtId="0" fontId="26" fillId="3" borderId="0" xfId="0" applyFont="1" applyFill="1" applyBorder="1" applyAlignment="1">
      <alignment horizontal="center" vertical="center" wrapText="1"/>
    </xf>
    <xf numFmtId="0" fontId="35" fillId="0" borderId="0" xfId="0" applyFont="1" applyBorder="1" applyAlignment="1">
      <alignment horizontal="left" vertical="center" wrapText="1"/>
    </xf>
    <xf numFmtId="0" fontId="30" fillId="0" borderId="0" xfId="0" applyFont="1" applyBorder="1" applyAlignment="1">
      <alignment horizontal="center" vertical="center" wrapText="1"/>
    </xf>
    <xf numFmtId="43" fontId="30" fillId="0" borderId="0" xfId="36" applyFont="1" applyFill="1" applyBorder="1" applyAlignment="1">
      <alignment horizontal="center" vertical="center" wrapText="1"/>
    </xf>
    <xf numFmtId="170" fontId="30" fillId="0" borderId="0" xfId="36" applyNumberFormat="1" applyFont="1" applyFill="1" applyBorder="1" applyAlignment="1">
      <alignment horizontal="center" vertical="center" wrapText="1"/>
    </xf>
    <xf numFmtId="43" fontId="31" fillId="0" borderId="0" xfId="36" applyFont="1" applyFill="1" applyBorder="1" applyAlignment="1">
      <alignment horizontal="center" vertical="center" wrapText="1"/>
    </xf>
    <xf numFmtId="167" fontId="30" fillId="0" borderId="0" xfId="0" applyNumberFormat="1" applyFont="1" applyBorder="1" applyAlignment="1">
      <alignment horizontal="center" vertical="center"/>
    </xf>
    <xf numFmtId="0" fontId="29"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vertical="center"/>
    </xf>
    <xf numFmtId="0" fontId="38" fillId="0" borderId="0" xfId="0" applyFont="1" applyAlignment="1">
      <alignment horizontal="center" vertical="center"/>
    </xf>
    <xf numFmtId="0" fontId="0" fillId="0" borderId="34" xfId="0" applyBorder="1"/>
    <xf numFmtId="0" fontId="0" fillId="0" borderId="35" xfId="0" applyBorder="1"/>
    <xf numFmtId="0" fontId="0" fillId="0" borderId="0" xfId="0" applyBorder="1"/>
    <xf numFmtId="0" fontId="0" fillId="0" borderId="38" xfId="0" applyBorder="1"/>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40" xfId="0" applyFont="1" applyBorder="1" applyAlignment="1">
      <alignment horizontal="left" vertical="center"/>
    </xf>
    <xf numFmtId="0" fontId="19" fillId="0" borderId="22" xfId="0" applyFont="1" applyBorder="1" applyAlignment="1">
      <alignment vertical="top"/>
    </xf>
    <xf numFmtId="0" fontId="42" fillId="0" borderId="8" xfId="0" applyFont="1" applyBorder="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42" fillId="0" borderId="40" xfId="0" applyFont="1" applyBorder="1" applyAlignment="1">
      <alignment vertical="center"/>
    </xf>
    <xf numFmtId="0" fontId="19" fillId="0" borderId="22"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wrapText="1"/>
    </xf>
    <xf numFmtId="0" fontId="19" fillId="0" borderId="11" xfId="0" applyFont="1" applyBorder="1" applyAlignment="1">
      <alignment horizontal="center" vertical="center" wrapText="1"/>
    </xf>
    <xf numFmtId="0" fontId="19" fillId="0" borderId="11" xfId="0" applyFont="1" applyBorder="1" applyAlignment="1">
      <alignment horizontal="center" wrapText="1"/>
    </xf>
    <xf numFmtId="0" fontId="0" fillId="0" borderId="10" xfId="0" applyBorder="1" applyAlignment="1">
      <alignment horizontal="center" vertical="center"/>
    </xf>
    <xf numFmtId="0" fontId="19" fillId="0" borderId="0" xfId="0" applyFont="1" applyBorder="1" applyAlignment="1">
      <alignment horizontal="center" vertical="center"/>
    </xf>
    <xf numFmtId="0" fontId="0" fillId="0" borderId="0" xfId="0" applyBorder="1" applyAlignment="1"/>
    <xf numFmtId="0" fontId="0" fillId="0" borderId="0" xfId="0" applyAlignment="1">
      <alignment horizontal="center"/>
    </xf>
    <xf numFmtId="0" fontId="45" fillId="0" borderId="10" xfId="0" applyFont="1" applyBorder="1" applyAlignment="1">
      <alignment horizontal="center"/>
    </xf>
    <xf numFmtId="43" fontId="16" fillId="0" borderId="44" xfId="1" applyNumberFormat="1" applyFont="1" applyFill="1" applyBorder="1" applyAlignment="1">
      <alignment horizontal="center" vertical="center"/>
    </xf>
    <xf numFmtId="43" fontId="16" fillId="0" borderId="10" xfId="1" applyNumberFormat="1" applyFont="1" applyBorder="1" applyAlignment="1">
      <alignment horizontal="center" vertical="top"/>
    </xf>
    <xf numFmtId="164" fontId="8" fillId="0" borderId="18" xfId="1" applyNumberFormat="1" applyFont="1" applyBorder="1" applyAlignment="1">
      <alignment horizontal="center" vertical="top"/>
    </xf>
    <xf numFmtId="164" fontId="8" fillId="0" borderId="22" xfId="1" applyNumberFormat="1" applyFont="1" applyBorder="1" applyAlignment="1">
      <alignment horizontal="center" vertical="top"/>
    </xf>
    <xf numFmtId="164" fontId="8" fillId="5" borderId="8" xfId="1" applyNumberFormat="1" applyFont="1" applyFill="1" applyBorder="1" applyAlignment="1">
      <alignment horizontal="center" vertical="top"/>
    </xf>
    <xf numFmtId="164" fontId="8" fillId="0" borderId="10" xfId="1" applyNumberFormat="1" applyFont="1" applyBorder="1" applyAlignment="1">
      <alignment horizontal="center" vertical="top"/>
    </xf>
    <xf numFmtId="164" fontId="10" fillId="5" borderId="29" xfId="1" applyNumberFormat="1" applyFont="1" applyFill="1" applyBorder="1" applyAlignment="1">
      <alignment horizontal="center" vertical="top"/>
    </xf>
    <xf numFmtId="164" fontId="10" fillId="6" borderId="25" xfId="1" applyNumberFormat="1" applyFont="1" applyFill="1" applyBorder="1" applyAlignment="1">
      <alignment horizontal="center" vertical="top"/>
    </xf>
    <xf numFmtId="43" fontId="16" fillId="3" borderId="0" xfId="1" applyNumberFormat="1" applyFont="1" applyFill="1" applyBorder="1" applyAlignment="1">
      <alignment horizontal="center" vertical="center"/>
    </xf>
    <xf numFmtId="43" fontId="11" fillId="3" borderId="0" xfId="1" applyNumberFormat="1" applyFont="1" applyFill="1" applyBorder="1" applyAlignment="1">
      <alignment horizontal="center" vertical="center"/>
    </xf>
    <xf numFmtId="0" fontId="0" fillId="0" borderId="10" xfId="0" applyBorder="1" applyAlignment="1"/>
    <xf numFmtId="164" fontId="16" fillId="0" borderId="10" xfId="1" applyNumberFormat="1" applyFont="1" applyFill="1" applyBorder="1" applyAlignment="1">
      <alignment horizontal="center" vertical="center"/>
    </xf>
    <xf numFmtId="164" fontId="16" fillId="2" borderId="10" xfId="1" applyNumberFormat="1" applyFont="1" applyFill="1" applyBorder="1" applyAlignment="1">
      <alignment horizontal="center" vertical="center"/>
    </xf>
    <xf numFmtId="0" fontId="0" fillId="0" borderId="0" xfId="0" applyAlignment="1"/>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0" fillId="6" borderId="7" xfId="1" applyFont="1" applyFill="1" applyBorder="1" applyAlignment="1">
      <alignment horizontal="center" vertical="center"/>
    </xf>
    <xf numFmtId="0" fontId="10" fillId="6" borderId="9" xfId="1" applyFont="1" applyFill="1" applyBorder="1" applyAlignment="1">
      <alignment horizontal="center" vertical="center"/>
    </xf>
    <xf numFmtId="1" fontId="12" fillId="0" borderId="0" xfId="2" applyNumberFormat="1" applyFont="1" applyAlignment="1">
      <alignment horizontal="center" vertical="center" wrapTex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6" fillId="4" borderId="1"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4" fillId="3" borderId="10" xfId="42" applyFont="1" applyFill="1" applyBorder="1" applyAlignment="1">
      <alignment horizontal="center" vertical="center"/>
    </xf>
    <xf numFmtId="0" fontId="0" fillId="3" borderId="10" xfId="0" applyFill="1" applyBorder="1" applyAlignment="1"/>
    <xf numFmtId="14" fontId="0" fillId="3" borderId="10" xfId="0" applyNumberFormat="1" applyFill="1" applyBorder="1" applyAlignment="1">
      <alignment horizontal="left" vertical="center"/>
    </xf>
    <xf numFmtId="0" fontId="0" fillId="3" borderId="10" xfId="0" applyFill="1" applyBorder="1" applyAlignment="1">
      <alignment horizontal="left" vertical="center"/>
    </xf>
    <xf numFmtId="0" fontId="19" fillId="3" borderId="10" xfId="0" applyFont="1" applyFill="1" applyBorder="1" applyAlignment="1">
      <alignment horizontal="center"/>
    </xf>
    <xf numFmtId="0" fontId="19" fillId="3" borderId="10" xfId="0" applyFont="1" applyFill="1" applyBorder="1" applyAlignment="1">
      <alignment horizontal="center" vertical="center"/>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1" xfId="0" applyFont="1" applyBorder="1" applyAlignment="1">
      <alignment horizontal="center" vertical="top"/>
    </xf>
    <xf numFmtId="0" fontId="19" fillId="0" borderId="8" xfId="0" applyFont="1" applyBorder="1" applyAlignment="1">
      <alignment horizontal="center" vertical="top"/>
    </xf>
    <xf numFmtId="0" fontId="19" fillId="0" borderId="40" xfId="0" applyFont="1" applyBorder="1" applyAlignment="1">
      <alignment horizontal="center" vertical="top"/>
    </xf>
    <xf numFmtId="14" fontId="42" fillId="0" borderId="7" xfId="0" applyNumberFormat="1" applyFont="1" applyBorder="1" applyAlignment="1">
      <alignment horizontal="center" vertical="center"/>
    </xf>
    <xf numFmtId="14" fontId="42" fillId="0" borderId="8" xfId="0" applyNumberFormat="1" applyFont="1" applyBorder="1" applyAlignment="1">
      <alignment horizontal="center" vertical="center"/>
    </xf>
    <xf numFmtId="14" fontId="42" fillId="0" borderId="9" xfId="0" applyNumberFormat="1" applyFont="1" applyBorder="1" applyAlignment="1">
      <alignment horizontal="center" vertical="center"/>
    </xf>
    <xf numFmtId="14" fontId="42" fillId="0" borderId="40" xfId="0" applyNumberFormat="1" applyFont="1" applyBorder="1" applyAlignment="1">
      <alignment horizontal="center" vertical="center"/>
    </xf>
    <xf numFmtId="0" fontId="40" fillId="0" borderId="22" xfId="15" applyFont="1" applyBorder="1" applyAlignment="1">
      <alignment horizontal="left" vertical="center" wrapText="1"/>
    </xf>
    <xf numFmtId="0" fontId="40" fillId="0" borderId="10" xfId="15" applyFont="1" applyBorder="1" applyAlignment="1">
      <alignment horizontal="left" vertical="center" wrapText="1"/>
    </xf>
    <xf numFmtId="0" fontId="42" fillId="0" borderId="41" xfId="0" applyFont="1" applyBorder="1" applyAlignment="1">
      <alignment horizontal="center"/>
    </xf>
    <xf numFmtId="0" fontId="42" fillId="0" borderId="8" xfId="0" applyFont="1" applyBorder="1" applyAlignment="1">
      <alignment horizontal="center"/>
    </xf>
    <xf numFmtId="0" fontId="42" fillId="0" borderId="40" xfId="0" applyFont="1" applyBorder="1" applyAlignment="1">
      <alignment horizontal="center"/>
    </xf>
    <xf numFmtId="0" fontId="40" fillId="0" borderId="41" xfId="15" applyFont="1" applyBorder="1" applyAlignment="1">
      <alignment horizontal="left" vertical="center" wrapText="1"/>
    </xf>
    <xf numFmtId="0" fontId="40" fillId="0" borderId="9" xfId="15" applyFont="1" applyBorder="1" applyAlignment="1">
      <alignment horizontal="left" vertical="center" wrapText="1"/>
    </xf>
    <xf numFmtId="0" fontId="0" fillId="0" borderId="32" xfId="0" applyBorder="1" applyAlignment="1">
      <alignment horizontal="center"/>
    </xf>
    <xf numFmtId="0" fontId="0" fillId="0" borderId="36" xfId="0" applyBorder="1" applyAlignment="1">
      <alignment horizontal="center"/>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39" fillId="0" borderId="37" xfId="0" applyFont="1" applyBorder="1" applyAlignment="1">
      <alignment horizontal="center" vertical="center"/>
    </xf>
    <xf numFmtId="0" fontId="39" fillId="0" borderId="0" xfId="0" applyFont="1" applyBorder="1" applyAlignment="1">
      <alignment horizontal="center" vertical="center"/>
    </xf>
    <xf numFmtId="0" fontId="39" fillId="0" borderId="39" xfId="0" applyFont="1" applyBorder="1" applyAlignment="1">
      <alignment horizontal="center" vertical="center"/>
    </xf>
    <xf numFmtId="0" fontId="39" fillId="0" borderId="5" xfId="0" applyFont="1" applyBorder="1" applyAlignment="1">
      <alignment horizontal="center" vertical="center"/>
    </xf>
    <xf numFmtId="0" fontId="26" fillId="8" borderId="10" xfId="0" applyFont="1" applyFill="1" applyBorder="1" applyAlignment="1">
      <alignment horizontal="center" vertical="center" wrapText="1"/>
    </xf>
    <xf numFmtId="0" fontId="27" fillId="0" borderId="0" xfId="0" applyFont="1" applyAlignment="1">
      <alignment horizontal="center" vertical="center"/>
    </xf>
    <xf numFmtId="0" fontId="20" fillId="0" borderId="0" xfId="4" applyFont="1" applyAlignment="1">
      <alignment horizontal="center" vertical="center" wrapText="1"/>
    </xf>
    <xf numFmtId="0" fontId="22" fillId="0" borderId="0" xfId="4" applyFont="1" applyAlignment="1">
      <alignment horizontal="center" vertical="center"/>
    </xf>
    <xf numFmtId="0" fontId="7" fillId="0" borderId="5" xfId="0" applyFont="1" applyBorder="1" applyAlignment="1">
      <alignment horizontal="left" vertical="center"/>
    </xf>
    <xf numFmtId="0" fontId="26" fillId="8" borderId="10" xfId="0" applyFont="1" applyFill="1" applyBorder="1" applyAlignment="1">
      <alignment horizontal="center" vertical="center"/>
    </xf>
    <xf numFmtId="0" fontId="26" fillId="8" borderId="11" xfId="0" applyFont="1" applyFill="1" applyBorder="1" applyAlignment="1">
      <alignment horizontal="center" vertical="center"/>
    </xf>
    <xf numFmtId="0" fontId="26" fillId="8" borderId="19" xfId="0" applyFont="1" applyFill="1" applyBorder="1" applyAlignment="1">
      <alignment horizontal="center" vertical="center"/>
    </xf>
    <xf numFmtId="0" fontId="27" fillId="8" borderId="7"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19" xfId="0" applyFont="1" applyFill="1" applyBorder="1" applyAlignment="1">
      <alignment horizontal="center" vertical="center" wrapText="1"/>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cellXfs>
  <cellStyles count="46">
    <cellStyle name="Comma 2" xfId="5"/>
    <cellStyle name="Comma 2 2" xfId="6"/>
    <cellStyle name="Comma 2 3" xfId="44"/>
    <cellStyle name="Comma 3" xfId="9"/>
    <cellStyle name="Comma 3 2" xfId="10"/>
    <cellStyle name="Comma 3 2 2" xfId="45"/>
    <cellStyle name="Comma 3 3" xfId="37"/>
    <cellStyle name="Comma 4" xfId="36"/>
    <cellStyle name="Comma 5" xfId="3"/>
    <cellStyle name="Comma 6" xfId="38"/>
    <cellStyle name="Comma 7" xfId="39"/>
    <cellStyle name="Comma 8" xfId="40"/>
    <cellStyle name="Comma 9" xfId="43"/>
    <cellStyle name="Normal" xfId="0" builtinId="0"/>
    <cellStyle name="Normal 10" xfId="41"/>
    <cellStyle name="Normal 104 2" xfId="33"/>
    <cellStyle name="Normal 143" xfId="11"/>
    <cellStyle name="Normal 145" xfId="12"/>
    <cellStyle name="Normal 147" xfId="13"/>
    <cellStyle name="Normal 18" xfId="34"/>
    <cellStyle name="Normal 2" xfId="4"/>
    <cellStyle name="Normal 2 10" xfId="14"/>
    <cellStyle name="Normal 2 2" xfId="15"/>
    <cellStyle name="Normal 2 3" xfId="16"/>
    <cellStyle name="Normal 2 3 2" xfId="17"/>
    <cellStyle name="Normal 2 4" xfId="18"/>
    <cellStyle name="Normal 2 4 2" xfId="19"/>
    <cellStyle name="Normal 2 5" xfId="20"/>
    <cellStyle name="Normal 2 6" xfId="21"/>
    <cellStyle name="Normal 2 7" xfId="22"/>
    <cellStyle name="Normal 2 8" xfId="23"/>
    <cellStyle name="Normal 2 9" xfId="24"/>
    <cellStyle name="Normal 3" xfId="25"/>
    <cellStyle name="Normal 3 2" xfId="26"/>
    <cellStyle name="Normal 4" xfId="2"/>
    <cellStyle name="Normal 4 2" xfId="27"/>
    <cellStyle name="Normal 5" xfId="7"/>
    <cellStyle name="Normal 5 2" xfId="28"/>
    <cellStyle name="Normal 6" xfId="29"/>
    <cellStyle name="Normal 6 2" xfId="30"/>
    <cellStyle name="Normal 7" xfId="8"/>
    <cellStyle name="Normal 8" xfId="31"/>
    <cellStyle name="Normal 8 2" xfId="32"/>
    <cellStyle name="Normal 9" xfId="1"/>
    <cellStyle name="Normal_Pol07 - QAQC Plan lab forms" xfId="42"/>
    <cellStyle name="Percent 2" xfId="3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styles" Target="styles.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sharedStrings" Target="sharedStrings.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495300</xdr:colOff>
      <xdr:row>3</xdr:row>
      <xdr:rowOff>142875</xdr:rowOff>
    </xdr:to>
    <xdr:pic>
      <xdr:nvPicPr>
        <xdr:cNvPr id="2" name="Picture 1">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390525" cy="714375"/>
        </a:xfrm>
        <a:prstGeom prst="rect">
          <a:avLst/>
        </a:prstGeom>
        <a:noFill/>
      </xdr:spPr>
    </xdr:pic>
    <xdr:clientData/>
  </xdr:twoCellAnchor>
  <xdr:twoCellAnchor editAs="oneCell">
    <xdr:from>
      <xdr:col>11</xdr:col>
      <xdr:colOff>384174</xdr:colOff>
      <xdr:row>0</xdr:row>
      <xdr:rowOff>28575</xdr:rowOff>
    </xdr:from>
    <xdr:to>
      <xdr:col>11</xdr:col>
      <xdr:colOff>809625</xdr:colOff>
      <xdr:row>3</xdr:row>
      <xdr:rowOff>190450</xdr:rowOff>
    </xdr:to>
    <xdr:pic>
      <xdr:nvPicPr>
        <xdr:cNvPr id="3" name="Picture 2" descr="Image result for jal jeevan mission logo">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5849" y="28575"/>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1</xdr:rowOff>
    </xdr:from>
    <xdr:to>
      <xdr:col>9</xdr:col>
      <xdr:colOff>447675</xdr:colOff>
      <xdr:row>3</xdr:row>
      <xdr:rowOff>129271</xdr:rowOff>
    </xdr:to>
    <xdr:pic>
      <xdr:nvPicPr>
        <xdr:cNvPr id="4" name="Picture 3" descr="Image result for MEDHAJ LOGO">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914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0</xdr:row>
      <xdr:rowOff>0</xdr:rowOff>
    </xdr:from>
    <xdr:to>
      <xdr:col>10</xdr:col>
      <xdr:colOff>533400</xdr:colOff>
      <xdr:row>3</xdr:row>
      <xdr:rowOff>76200</xdr:rowOff>
    </xdr:to>
    <xdr:pic>
      <xdr:nvPicPr>
        <xdr:cNvPr id="5" name="Picture 4">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58200"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142875</xdr:colOff>
      <xdr:row>0</xdr:row>
      <xdr:rowOff>19050</xdr:rowOff>
    </xdr:from>
    <xdr:ext cx="390525" cy="714375"/>
    <xdr:pic>
      <xdr:nvPicPr>
        <xdr:cNvPr id="6" name="Picture 5">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3375" y="19050"/>
          <a:ext cx="390525" cy="714375"/>
        </a:xfrm>
        <a:prstGeom prst="rect">
          <a:avLst/>
        </a:prstGeom>
        <a:noFill/>
      </xdr:spPr>
    </xdr:pic>
    <xdr:clientData/>
  </xdr:oneCellAnchor>
  <xdr:oneCellAnchor>
    <xdr:from>
      <xdr:col>24</xdr:col>
      <xdr:colOff>384174</xdr:colOff>
      <xdr:row>0</xdr:row>
      <xdr:rowOff>28575</xdr:rowOff>
    </xdr:from>
    <xdr:ext cx="425451" cy="733375"/>
    <xdr:pic>
      <xdr:nvPicPr>
        <xdr:cNvPr id="7" name="Picture 6" descr="Image result for jal jeevan mission logo">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53374" y="28575"/>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76200</xdr:colOff>
      <xdr:row>0</xdr:row>
      <xdr:rowOff>1</xdr:rowOff>
    </xdr:from>
    <xdr:ext cx="371475" cy="700770"/>
    <xdr:pic>
      <xdr:nvPicPr>
        <xdr:cNvPr id="8" name="Picture 7" descr="Image result for MEDHAJ LOGO">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916650"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171450</xdr:colOff>
      <xdr:row>0</xdr:row>
      <xdr:rowOff>0</xdr:rowOff>
    </xdr:from>
    <xdr:ext cx="361950" cy="647700"/>
    <xdr:pic>
      <xdr:nvPicPr>
        <xdr:cNvPr id="9" name="Picture 8">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4532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142875</xdr:colOff>
      <xdr:row>0</xdr:row>
      <xdr:rowOff>19050</xdr:rowOff>
    </xdr:from>
    <xdr:ext cx="390525" cy="714375"/>
    <xdr:pic>
      <xdr:nvPicPr>
        <xdr:cNvPr id="10" name="Picture 9">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0" y="19050"/>
          <a:ext cx="390525" cy="714375"/>
        </a:xfrm>
        <a:prstGeom prst="rect">
          <a:avLst/>
        </a:prstGeom>
        <a:noFill/>
      </xdr:spPr>
    </xdr:pic>
    <xdr:clientData/>
  </xdr:oneCellAnchor>
  <xdr:oneCellAnchor>
    <xdr:from>
      <xdr:col>37</xdr:col>
      <xdr:colOff>117474</xdr:colOff>
      <xdr:row>0</xdr:row>
      <xdr:rowOff>0</xdr:rowOff>
    </xdr:from>
    <xdr:ext cx="425451" cy="733375"/>
    <xdr:pic>
      <xdr:nvPicPr>
        <xdr:cNvPr id="11" name="Picture 10" descr="Image result for jal jeevan mission logo">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1649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35</xdr:col>
      <xdr:colOff>76200</xdr:colOff>
      <xdr:row>0</xdr:row>
      <xdr:rowOff>1</xdr:rowOff>
    </xdr:from>
    <xdr:ext cx="371475" cy="700770"/>
    <xdr:pic>
      <xdr:nvPicPr>
        <xdr:cNvPr id="12" name="Picture 11" descr="Image result for MEDHAJ LOGO">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1560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171450</xdr:colOff>
      <xdr:row>0</xdr:row>
      <xdr:rowOff>0</xdr:rowOff>
    </xdr:from>
    <xdr:ext cx="361950" cy="647700"/>
    <xdr:pic>
      <xdr:nvPicPr>
        <xdr:cNvPr id="13" name="Picture 12">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86087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142875</xdr:colOff>
      <xdr:row>0</xdr:row>
      <xdr:rowOff>19050</xdr:rowOff>
    </xdr:from>
    <xdr:ext cx="390525" cy="714375"/>
    <xdr:pic>
      <xdr:nvPicPr>
        <xdr:cNvPr id="14" name="Picture 13">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61100" y="19050"/>
          <a:ext cx="390525" cy="714375"/>
        </a:xfrm>
        <a:prstGeom prst="rect">
          <a:avLst/>
        </a:prstGeom>
        <a:noFill/>
      </xdr:spPr>
    </xdr:pic>
    <xdr:clientData/>
  </xdr:oneCellAnchor>
  <xdr:oneCellAnchor>
    <xdr:from>
      <xdr:col>50</xdr:col>
      <xdr:colOff>117474</xdr:colOff>
      <xdr:row>0</xdr:row>
      <xdr:rowOff>0</xdr:rowOff>
    </xdr:from>
    <xdr:ext cx="425451" cy="733375"/>
    <xdr:pic>
      <xdr:nvPicPr>
        <xdr:cNvPr id="15" name="Picture 14" descr="Image result for jal jeevan mission logo">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84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48</xdr:col>
      <xdr:colOff>76200</xdr:colOff>
      <xdr:row>0</xdr:row>
      <xdr:rowOff>1</xdr:rowOff>
    </xdr:from>
    <xdr:ext cx="371475" cy="700770"/>
    <xdr:pic>
      <xdr:nvPicPr>
        <xdr:cNvPr id="16" name="Picture 15" descr="Image result for MEDHAJ LOGO">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81437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49</xdr:col>
      <xdr:colOff>171450</xdr:colOff>
      <xdr:row>0</xdr:row>
      <xdr:rowOff>0</xdr:rowOff>
    </xdr:from>
    <xdr:ext cx="361950" cy="647700"/>
    <xdr:pic>
      <xdr:nvPicPr>
        <xdr:cNvPr id="17" name="Picture 16">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51922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52</xdr:col>
      <xdr:colOff>142875</xdr:colOff>
      <xdr:row>0</xdr:row>
      <xdr:rowOff>19050</xdr:rowOff>
    </xdr:from>
    <xdr:ext cx="390525" cy="714375"/>
    <xdr:pic>
      <xdr:nvPicPr>
        <xdr:cNvPr id="18" name="Picture 17">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19450" y="19050"/>
          <a:ext cx="390525" cy="714375"/>
        </a:xfrm>
        <a:prstGeom prst="rect">
          <a:avLst/>
        </a:prstGeom>
        <a:noFill/>
      </xdr:spPr>
    </xdr:pic>
    <xdr:clientData/>
  </xdr:oneCellAnchor>
  <xdr:oneCellAnchor>
    <xdr:from>
      <xdr:col>63</xdr:col>
      <xdr:colOff>117474</xdr:colOff>
      <xdr:row>0</xdr:row>
      <xdr:rowOff>0</xdr:rowOff>
    </xdr:from>
    <xdr:ext cx="425451" cy="733375"/>
    <xdr:pic>
      <xdr:nvPicPr>
        <xdr:cNvPr id="19" name="Picture 18" descr="Image result for jal jeevan mission logo">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3319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61</xdr:col>
      <xdr:colOff>76200</xdr:colOff>
      <xdr:row>0</xdr:row>
      <xdr:rowOff>1</xdr:rowOff>
    </xdr:from>
    <xdr:ext cx="371475" cy="700770"/>
    <xdr:pic>
      <xdr:nvPicPr>
        <xdr:cNvPr id="20" name="Picture 19" descr="Image result for MEDHAJ LOGO">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4727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62</xdr:col>
      <xdr:colOff>171450</xdr:colOff>
      <xdr:row>0</xdr:row>
      <xdr:rowOff>0</xdr:rowOff>
    </xdr:from>
    <xdr:ext cx="361950" cy="647700"/>
    <xdr:pic>
      <xdr:nvPicPr>
        <xdr:cNvPr id="21" name="Picture 20">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17757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1</xdr:row>
      <xdr:rowOff>66675</xdr:rowOff>
    </xdr:from>
    <xdr:to>
      <xdr:col>2</xdr:col>
      <xdr:colOff>276226</xdr:colOff>
      <xdr:row>5</xdr:row>
      <xdr:rowOff>28576</xdr:rowOff>
    </xdr:to>
    <xdr:pic>
      <xdr:nvPicPr>
        <xdr:cNvPr id="2" name="Picture 1" descr="Power Mech Symble.jpg">
          <a:extLst>
            <a:ext uri="{FF2B5EF4-FFF2-40B4-BE49-F238E27FC236}">
              <a16:creationId xmlns:a16="http://schemas.microsoft.com/office/drawing/2014/main" xmlns="" id="{9AE35A42-5EBA-49C7-9F57-C0979337053E}"/>
            </a:ext>
          </a:extLst>
        </xdr:cNvPr>
        <xdr:cNvPicPr>
          <a:picLocks noChangeAspect="1"/>
        </xdr:cNvPicPr>
      </xdr:nvPicPr>
      <xdr:blipFill>
        <a:blip xmlns:r="http://schemas.openxmlformats.org/officeDocument/2006/relationships" r:embed="rId1"/>
        <a:stretch>
          <a:fillRect/>
        </a:stretch>
      </xdr:blipFill>
      <xdr:spPr>
        <a:xfrm>
          <a:off x="247651" y="114300"/>
          <a:ext cx="876300" cy="89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Users/P%20M%20P%20PROJECTS/Downloads/RA%20BILL-10%20Shukla%20Constructions%20Aug'23%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Abstract "/>
      <sheetName val="WQ Vs Execution"/>
      <sheetName val="Shukla Constructions"/>
      <sheetName val="HT_Rampur"/>
      <sheetName val="Crossings"/>
      <sheetName val="Restoration_Badusi"/>
      <sheetName val="FHTCs_Rampur Prtan"/>
      <sheetName val="Bhadausi &amp; Rampur Praan_JMR "/>
      <sheetName val="Karanpur Khujhi"/>
      <sheetName val="Karanpur Khuji_Restoration"/>
      <sheetName val="Sangrampur_Restoration"/>
      <sheetName val="Malaak"/>
      <sheetName val="Laulipokhtakam"/>
      <sheetName val="Shivapur khurd"/>
      <sheetName val="Sangrampur "/>
      <sheetName val="Sangrampur(JMR)"/>
      <sheetName val="Reconsilation Statement AB "/>
      <sheetName val="kARANPUR kHUJHI(aS PER dpr)"/>
    </sheetNames>
    <sheetDataSet>
      <sheetData sheetId="0"/>
      <sheetData sheetId="1">
        <row r="4">
          <cell r="C4" t="str">
            <v>Name of the Contractor  : 209892_M/s.  Shukla Construction</v>
          </cell>
        </row>
        <row r="6">
          <cell r="M6" t="str">
            <v>RA Bill-10</v>
          </cell>
        </row>
      </sheetData>
      <sheetData sheetId="2">
        <row r="9">
          <cell r="D9">
            <v>19966.000000000004</v>
          </cell>
          <cell r="I9">
            <v>6502</v>
          </cell>
          <cell r="S9">
            <v>16213</v>
          </cell>
        </row>
        <row r="10">
          <cell r="D10">
            <v>2918.7</v>
          </cell>
          <cell r="I10">
            <v>1072</v>
          </cell>
          <cell r="S10">
            <v>198</v>
          </cell>
        </row>
        <row r="11">
          <cell r="D11">
            <v>2123</v>
          </cell>
          <cell r="I11">
            <v>871</v>
          </cell>
          <cell r="S11">
            <v>1090</v>
          </cell>
        </row>
        <row r="12">
          <cell r="D12">
            <v>3656.7</v>
          </cell>
          <cell r="I12">
            <v>0</v>
          </cell>
          <cell r="S12">
            <v>685</v>
          </cell>
        </row>
        <row r="13">
          <cell r="I13">
            <v>344</v>
          </cell>
          <cell r="S13">
            <v>0</v>
          </cell>
        </row>
        <row r="14">
          <cell r="D14">
            <v>718.8</v>
          </cell>
          <cell r="I14">
            <v>408</v>
          </cell>
          <cell r="S14">
            <v>350</v>
          </cell>
          <cell r="AH14">
            <v>2803.1000000000004</v>
          </cell>
        </row>
        <row r="15">
          <cell r="D15">
            <v>755.5</v>
          </cell>
          <cell r="I15">
            <v>272</v>
          </cell>
          <cell r="S15">
            <v>0</v>
          </cell>
          <cell r="AH15">
            <v>1651.1000000000001</v>
          </cell>
        </row>
        <row r="16">
          <cell r="D16">
            <v>950.5</v>
          </cell>
          <cell r="AH16">
            <v>950.5</v>
          </cell>
        </row>
        <row r="17">
          <cell r="AH17">
            <v>67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refreshError="1"/>
      <sheetData sheetId="2068"/>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sheetData sheetId="2199" refreshError="1"/>
      <sheetData sheetId="2200" refreshError="1"/>
      <sheetData sheetId="2201" refreshError="1"/>
      <sheetData sheetId="2202" refreshError="1"/>
      <sheetData sheetId="2203" refreshError="1"/>
      <sheetData sheetId="2204" refreshError="1"/>
      <sheetData sheetId="2205">
        <row r="1">
          <cell r="B1" t="str">
            <v>220 kV SUB-STATION</v>
          </cell>
        </row>
      </sheetData>
      <sheetData sheetId="2206">
        <row r="1">
          <cell r="B1" t="str">
            <v>220 kV SUB-STATION</v>
          </cell>
        </row>
      </sheetData>
      <sheetData sheetId="2207"/>
      <sheetData sheetId="2208"/>
      <sheetData sheetId="2209"/>
      <sheetData sheetId="2210" refreshError="1"/>
      <sheetData sheetId="2211" refreshError="1"/>
      <sheetData sheetId="2212" refreshError="1"/>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sheetData sheetId="2239" refreshError="1"/>
      <sheetData sheetId="2240"/>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ow r="1">
          <cell r="B1" t="str">
            <v>220 kV SUB-STATION</v>
          </cell>
        </row>
      </sheetData>
      <sheetData sheetId="2265"/>
      <sheetData sheetId="2266"/>
      <sheetData sheetId="2267"/>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refreshError="1"/>
      <sheetData sheetId="2602" refreshError="1"/>
      <sheetData sheetId="2603" refreshError="1"/>
      <sheetData sheetId="2604" refreshError="1"/>
      <sheetData sheetId="2605" refreshError="1"/>
      <sheetData sheetId="2606" refreshError="1"/>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sheetData sheetId="3574"/>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sheetData sheetId="3606"/>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refreshError="1"/>
      <sheetData sheetId="634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 sheetId="15369"/>
      <sheetData sheetId="15370" refreshError="1"/>
      <sheetData sheetId="15371"/>
      <sheetData sheetId="1537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7"/>
  <sheetViews>
    <sheetView topLeftCell="A164" workbookViewId="0">
      <selection activeCell="T163" sqref="T163"/>
    </sheetView>
  </sheetViews>
  <sheetFormatPr defaultRowHeight="15"/>
  <cols>
    <col min="1" max="1" width="11.42578125" customWidth="1"/>
    <col min="2" max="2" width="14.140625" bestFit="1" customWidth="1"/>
    <col min="3" max="3" width="14.5703125" bestFit="1" customWidth="1"/>
    <col min="4" max="4" width="14.140625" bestFit="1" customWidth="1"/>
    <col min="5" max="5" width="17.28515625" bestFit="1" customWidth="1"/>
    <col min="6" max="6" width="14" bestFit="1" customWidth="1"/>
    <col min="7" max="7" width="17.42578125" customWidth="1"/>
    <col min="8" max="10" width="14" bestFit="1" customWidth="1"/>
    <col min="11" max="11" width="12.42578125" bestFit="1" customWidth="1"/>
    <col min="12" max="12" width="0.42578125" customWidth="1"/>
    <col min="13" max="13" width="9.140625" hidden="1" customWidth="1"/>
    <col min="14" max="14" width="14" hidden="1" customWidth="1"/>
    <col min="15" max="15" width="15.140625" customWidth="1"/>
  </cols>
  <sheetData>
    <row r="1" spans="1:18" ht="19.5">
      <c r="A1" s="160" t="s">
        <v>0</v>
      </c>
      <c r="B1" s="161"/>
      <c r="C1" s="161"/>
      <c r="D1" s="161"/>
      <c r="E1" s="161"/>
      <c r="F1" s="161"/>
      <c r="G1" s="161"/>
      <c r="H1" s="161"/>
      <c r="I1" s="161"/>
      <c r="J1" s="161"/>
      <c r="K1" s="161"/>
      <c r="L1" s="161"/>
      <c r="M1" s="161"/>
      <c r="N1" s="161"/>
      <c r="O1" s="161"/>
      <c r="P1" s="162"/>
    </row>
    <row r="2" spans="1:18" ht="19.5">
      <c r="A2" s="163" t="s">
        <v>163</v>
      </c>
      <c r="B2" s="164"/>
      <c r="C2" s="164"/>
      <c r="D2" s="164"/>
      <c r="E2" s="164"/>
      <c r="F2" s="164"/>
      <c r="G2" s="164"/>
      <c r="H2" s="164"/>
      <c r="I2" s="164"/>
      <c r="J2" s="164"/>
      <c r="K2" s="164"/>
      <c r="L2" s="164"/>
      <c r="M2" s="164"/>
      <c r="N2" s="164"/>
      <c r="O2" s="164"/>
      <c r="P2" s="165"/>
    </row>
    <row r="3" spans="1:18" ht="19.5">
      <c r="A3" s="166" t="s">
        <v>164</v>
      </c>
      <c r="B3" s="167"/>
      <c r="C3" s="167"/>
      <c r="D3" s="167"/>
      <c r="E3" s="167"/>
      <c r="F3" s="167"/>
      <c r="G3" s="167"/>
      <c r="H3" s="167"/>
      <c r="I3" s="167"/>
      <c r="J3" s="167"/>
      <c r="K3" s="167"/>
      <c r="L3" s="167"/>
      <c r="M3" s="167"/>
      <c r="N3" s="167"/>
      <c r="O3" s="167"/>
      <c r="P3" s="168"/>
    </row>
    <row r="4" spans="1:18" ht="18.75">
      <c r="A4" s="169" t="s">
        <v>1</v>
      </c>
      <c r="B4" s="169" t="s">
        <v>2</v>
      </c>
      <c r="C4" s="159" t="s">
        <v>3</v>
      </c>
      <c r="D4" s="159" t="s">
        <v>4</v>
      </c>
      <c r="E4" s="159" t="s">
        <v>5</v>
      </c>
      <c r="F4" s="159" t="s">
        <v>6</v>
      </c>
      <c r="G4" s="170" t="s">
        <v>7</v>
      </c>
      <c r="H4" s="171"/>
      <c r="I4" s="171"/>
      <c r="J4" s="171"/>
      <c r="K4" s="171"/>
      <c r="L4" s="171"/>
      <c r="M4" s="171"/>
      <c r="N4" s="172"/>
      <c r="O4" s="159" t="s">
        <v>8</v>
      </c>
      <c r="P4" s="159" t="s">
        <v>9</v>
      </c>
    </row>
    <row r="5" spans="1:18" ht="18.75" customHeight="1">
      <c r="A5" s="169"/>
      <c r="B5" s="169"/>
      <c r="C5" s="159"/>
      <c r="D5" s="159"/>
      <c r="E5" s="159"/>
      <c r="F5" s="159"/>
      <c r="G5" s="1" t="s">
        <v>10</v>
      </c>
      <c r="H5" s="1" t="s">
        <v>11</v>
      </c>
      <c r="I5" s="1" t="s">
        <v>12</v>
      </c>
      <c r="J5" s="1" t="s">
        <v>13</v>
      </c>
      <c r="K5" s="1" t="s">
        <v>14</v>
      </c>
      <c r="L5" s="1" t="s">
        <v>15</v>
      </c>
      <c r="M5" s="1" t="s">
        <v>16</v>
      </c>
      <c r="N5" s="1" t="s">
        <v>17</v>
      </c>
      <c r="O5" s="159"/>
      <c r="P5" s="159"/>
    </row>
    <row r="6" spans="1:18">
      <c r="A6" s="2">
        <v>1</v>
      </c>
      <c r="B6" s="2" t="s">
        <v>55</v>
      </c>
      <c r="C6" s="2" t="s">
        <v>56</v>
      </c>
      <c r="D6" s="2"/>
      <c r="E6" s="52"/>
      <c r="F6" s="2" t="s">
        <v>52</v>
      </c>
      <c r="G6" s="5">
        <v>460.7</v>
      </c>
      <c r="H6" s="5"/>
      <c r="I6" s="5"/>
      <c r="J6" s="2"/>
      <c r="K6" s="2"/>
      <c r="L6" s="2"/>
      <c r="M6" s="2"/>
      <c r="N6" s="4"/>
      <c r="O6" s="4"/>
      <c r="P6" s="4"/>
    </row>
    <row r="7" spans="1:18">
      <c r="A7" s="2">
        <f>+A6+1</f>
        <v>2</v>
      </c>
      <c r="B7" s="2" t="s">
        <v>56</v>
      </c>
      <c r="C7" s="2" t="s">
        <v>57</v>
      </c>
      <c r="D7" s="2"/>
      <c r="E7" s="2"/>
      <c r="F7" s="2" t="s">
        <v>52</v>
      </c>
      <c r="G7" s="5">
        <v>40.5</v>
      </c>
      <c r="H7" s="5"/>
      <c r="I7" s="5"/>
      <c r="J7" s="2"/>
      <c r="K7" s="2"/>
      <c r="L7" s="2"/>
      <c r="M7" s="2"/>
      <c r="N7" s="4"/>
      <c r="O7" s="4"/>
      <c r="P7" s="4"/>
      <c r="R7" s="3">
        <v>14</v>
      </c>
    </row>
    <row r="8" spans="1:18">
      <c r="A8" s="2">
        <f t="shared" ref="A8:A71" si="0">+A7+1</f>
        <v>3</v>
      </c>
      <c r="B8" s="2" t="s">
        <v>57</v>
      </c>
      <c r="C8" s="2" t="s">
        <v>58</v>
      </c>
      <c r="D8" s="2"/>
      <c r="E8" s="2"/>
      <c r="F8" s="2" t="s">
        <v>52</v>
      </c>
      <c r="G8" s="5">
        <v>58.4</v>
      </c>
      <c r="H8" s="5"/>
      <c r="I8" s="5"/>
      <c r="J8" s="2"/>
      <c r="K8" s="2"/>
      <c r="L8" s="2"/>
      <c r="M8" s="2"/>
      <c r="N8" s="4"/>
      <c r="O8" s="4"/>
      <c r="P8" s="4"/>
      <c r="R8" s="3">
        <v>105</v>
      </c>
    </row>
    <row r="9" spans="1:18">
      <c r="A9" s="2">
        <f t="shared" si="0"/>
        <v>4</v>
      </c>
      <c r="B9" s="2" t="s">
        <v>58</v>
      </c>
      <c r="C9" s="2" t="s">
        <v>59</v>
      </c>
      <c r="D9" s="2"/>
      <c r="E9" s="2"/>
      <c r="F9" s="2" t="s">
        <v>52</v>
      </c>
      <c r="G9" s="5">
        <v>52.3</v>
      </c>
      <c r="H9" s="5"/>
      <c r="I9" s="5"/>
      <c r="J9" s="2"/>
      <c r="K9" s="2"/>
      <c r="L9" s="2"/>
      <c r="M9" s="2"/>
      <c r="N9" s="4"/>
      <c r="O9" s="4"/>
      <c r="P9" s="4"/>
      <c r="R9" s="3">
        <v>78.5</v>
      </c>
    </row>
    <row r="10" spans="1:18">
      <c r="A10" s="2">
        <f t="shared" si="0"/>
        <v>5</v>
      </c>
      <c r="B10" s="2" t="s">
        <v>58</v>
      </c>
      <c r="C10" s="2" t="s">
        <v>60</v>
      </c>
      <c r="D10" s="2"/>
      <c r="E10" s="2"/>
      <c r="F10" s="2" t="s">
        <v>52</v>
      </c>
      <c r="G10" s="5">
        <v>23</v>
      </c>
      <c r="H10" s="5"/>
      <c r="I10" s="5"/>
      <c r="J10" s="2"/>
      <c r="K10" s="2"/>
      <c r="L10" s="2"/>
      <c r="M10" s="2"/>
      <c r="N10" s="4"/>
      <c r="O10" s="4"/>
      <c r="P10" s="4"/>
      <c r="R10" s="3">
        <v>23.8</v>
      </c>
    </row>
    <row r="11" spans="1:18">
      <c r="A11" s="2">
        <f t="shared" si="0"/>
        <v>6</v>
      </c>
      <c r="B11" s="2" t="s">
        <v>60</v>
      </c>
      <c r="C11" s="2" t="s">
        <v>61</v>
      </c>
      <c r="D11" s="2"/>
      <c r="E11" s="2"/>
      <c r="F11" s="2" t="s">
        <v>52</v>
      </c>
      <c r="G11" s="5">
        <v>33.299999999999997</v>
      </c>
      <c r="H11" s="5"/>
      <c r="I11" s="5"/>
      <c r="J11" s="2"/>
      <c r="K11" s="2"/>
      <c r="L11" s="2"/>
      <c r="M11" s="2"/>
      <c r="N11" s="4"/>
      <c r="O11" s="4"/>
      <c r="P11" s="4"/>
      <c r="R11" s="3">
        <v>41.2</v>
      </c>
    </row>
    <row r="12" spans="1:18">
      <c r="A12" s="2">
        <f t="shared" si="0"/>
        <v>7</v>
      </c>
      <c r="B12" s="2" t="s">
        <v>62</v>
      </c>
      <c r="C12" s="2" t="s">
        <v>63</v>
      </c>
      <c r="D12" s="2"/>
      <c r="E12" s="2"/>
      <c r="F12" s="2" t="s">
        <v>52</v>
      </c>
      <c r="G12" s="5">
        <v>19.100000000000001</v>
      </c>
      <c r="H12" s="5"/>
      <c r="I12" s="5"/>
      <c r="J12" s="2"/>
      <c r="K12" s="2"/>
      <c r="L12" s="2"/>
      <c r="M12" s="2"/>
      <c r="N12" s="4"/>
      <c r="O12" s="4"/>
      <c r="P12" s="4"/>
      <c r="R12" s="3">
        <v>74.8</v>
      </c>
    </row>
    <row r="13" spans="1:18">
      <c r="A13" s="2">
        <f t="shared" si="0"/>
        <v>8</v>
      </c>
      <c r="B13" s="2" t="s">
        <v>62</v>
      </c>
      <c r="C13" s="2" t="s">
        <v>64</v>
      </c>
      <c r="D13" s="2"/>
      <c r="E13" s="2"/>
      <c r="F13" s="2" t="s">
        <v>52</v>
      </c>
      <c r="G13" s="5">
        <v>14.2</v>
      </c>
      <c r="H13" s="5"/>
      <c r="I13" s="5"/>
      <c r="J13" s="2"/>
      <c r="K13" s="2"/>
      <c r="L13" s="2"/>
      <c r="M13" s="2"/>
      <c r="N13" s="4"/>
      <c r="O13" s="4"/>
      <c r="P13" s="4"/>
      <c r="R13" s="3">
        <v>24.5</v>
      </c>
    </row>
    <row r="14" spans="1:18">
      <c r="A14" s="2">
        <f t="shared" si="0"/>
        <v>9</v>
      </c>
      <c r="B14" s="2" t="s">
        <v>65</v>
      </c>
      <c r="C14" s="2" t="s">
        <v>66</v>
      </c>
      <c r="D14" s="2"/>
      <c r="E14" s="2"/>
      <c r="F14" s="2" t="s">
        <v>52</v>
      </c>
      <c r="G14" s="5">
        <v>25.7</v>
      </c>
      <c r="H14" s="5"/>
      <c r="I14" s="5"/>
      <c r="J14" s="2"/>
      <c r="K14" s="2"/>
      <c r="L14" s="2"/>
      <c r="M14" s="2"/>
      <c r="N14" s="4"/>
      <c r="O14" s="4"/>
      <c r="P14" s="4"/>
      <c r="R14" s="3">
        <v>18.5</v>
      </c>
    </row>
    <row r="15" spans="1:18">
      <c r="A15" s="2">
        <f t="shared" si="0"/>
        <v>10</v>
      </c>
      <c r="B15" s="2" t="s">
        <v>67</v>
      </c>
      <c r="C15" s="2" t="s">
        <v>68</v>
      </c>
      <c r="D15" s="2"/>
      <c r="E15" s="2"/>
      <c r="F15" s="2" t="s">
        <v>52</v>
      </c>
      <c r="G15" s="5">
        <f>125.8+8</f>
        <v>133.80000000000001</v>
      </c>
      <c r="H15" s="5"/>
      <c r="I15" s="5"/>
      <c r="J15" s="2"/>
      <c r="K15" s="2"/>
      <c r="L15" s="2"/>
      <c r="M15" s="2"/>
      <c r="N15" s="4"/>
      <c r="O15" s="4"/>
      <c r="P15" s="4"/>
      <c r="R15" s="3">
        <v>60</v>
      </c>
    </row>
    <row r="16" spans="1:18">
      <c r="A16" s="2">
        <f t="shared" si="0"/>
        <v>11</v>
      </c>
      <c r="B16" s="2" t="s">
        <v>67</v>
      </c>
      <c r="C16" s="2" t="s">
        <v>68</v>
      </c>
      <c r="D16" s="2" t="s">
        <v>69</v>
      </c>
      <c r="E16" s="2"/>
      <c r="F16" s="2" t="s">
        <v>52</v>
      </c>
      <c r="G16" s="5">
        <v>2.6</v>
      </c>
      <c r="H16" s="5"/>
      <c r="I16" s="5"/>
      <c r="J16" s="2"/>
      <c r="K16" s="2"/>
      <c r="L16" s="2"/>
      <c r="M16" s="2"/>
      <c r="N16" s="4"/>
      <c r="O16" s="4"/>
      <c r="P16" s="4"/>
      <c r="R16" s="3">
        <v>29.5</v>
      </c>
    </row>
    <row r="17" spans="1:18">
      <c r="A17" s="2">
        <f t="shared" si="0"/>
        <v>12</v>
      </c>
      <c r="B17" s="2" t="s">
        <v>70</v>
      </c>
      <c r="C17" s="2" t="s">
        <v>71</v>
      </c>
      <c r="D17" s="2"/>
      <c r="E17" s="2"/>
      <c r="F17" s="2" t="s">
        <v>52</v>
      </c>
      <c r="G17" s="5">
        <v>77.400000000000006</v>
      </c>
      <c r="H17" s="5"/>
      <c r="I17" s="5"/>
      <c r="J17" s="2"/>
      <c r="K17" s="2"/>
      <c r="L17" s="2"/>
      <c r="M17" s="2"/>
      <c r="N17" s="4"/>
      <c r="O17" s="4"/>
      <c r="P17" s="4"/>
      <c r="R17" s="3">
        <v>55.4</v>
      </c>
    </row>
    <row r="18" spans="1:18">
      <c r="A18" s="2">
        <f t="shared" si="0"/>
        <v>13</v>
      </c>
      <c r="B18" s="2" t="s">
        <v>71</v>
      </c>
      <c r="C18" s="2" t="s">
        <v>72</v>
      </c>
      <c r="D18" s="2" t="s">
        <v>69</v>
      </c>
      <c r="E18" s="2"/>
      <c r="F18" s="2" t="s">
        <v>52</v>
      </c>
      <c r="G18" s="5">
        <v>33.4</v>
      </c>
      <c r="H18" s="5"/>
      <c r="I18" s="5"/>
      <c r="J18" s="2"/>
      <c r="K18" s="2"/>
      <c r="L18" s="2"/>
      <c r="M18" s="2"/>
      <c r="N18" s="4"/>
      <c r="O18" s="4"/>
      <c r="P18" s="4"/>
      <c r="R18" s="3">
        <v>25.4</v>
      </c>
    </row>
    <row r="19" spans="1:18">
      <c r="A19" s="2">
        <f t="shared" si="0"/>
        <v>14</v>
      </c>
      <c r="B19" s="2" t="s">
        <v>71</v>
      </c>
      <c r="C19" s="2" t="s">
        <v>72</v>
      </c>
      <c r="D19" s="2" t="s">
        <v>69</v>
      </c>
      <c r="E19" s="2"/>
      <c r="F19" s="2" t="s">
        <v>52</v>
      </c>
      <c r="G19" s="5">
        <v>10.4</v>
      </c>
      <c r="H19" s="5"/>
      <c r="I19" s="5"/>
      <c r="J19" s="2"/>
      <c r="K19" s="2"/>
      <c r="L19" s="2"/>
      <c r="M19" s="2"/>
      <c r="N19" s="4"/>
      <c r="O19" s="4"/>
      <c r="P19" s="4"/>
      <c r="R19" s="3">
        <v>15.4</v>
      </c>
    </row>
    <row r="20" spans="1:18">
      <c r="A20" s="2">
        <f t="shared" si="0"/>
        <v>15</v>
      </c>
      <c r="B20" s="2" t="s">
        <v>71</v>
      </c>
      <c r="C20" s="2" t="s">
        <v>73</v>
      </c>
      <c r="D20" s="2"/>
      <c r="E20" s="2"/>
      <c r="F20" s="2" t="s">
        <v>52</v>
      </c>
      <c r="G20" s="5">
        <v>25.1</v>
      </c>
      <c r="H20" s="5"/>
      <c r="I20" s="5"/>
      <c r="J20" s="2"/>
      <c r="K20" s="2"/>
      <c r="L20" s="2"/>
      <c r="M20" s="2"/>
      <c r="N20" s="4"/>
      <c r="O20" s="4"/>
      <c r="P20" s="4"/>
      <c r="R20" s="3">
        <v>77.3</v>
      </c>
    </row>
    <row r="21" spans="1:18">
      <c r="A21" s="2">
        <f t="shared" si="0"/>
        <v>16</v>
      </c>
      <c r="B21" s="2" t="s">
        <v>71</v>
      </c>
      <c r="C21" s="2" t="s">
        <v>73</v>
      </c>
      <c r="D21" s="2" t="s">
        <v>69</v>
      </c>
      <c r="E21" s="2"/>
      <c r="F21" s="2" t="s">
        <v>52</v>
      </c>
      <c r="G21" s="5">
        <v>15</v>
      </c>
      <c r="H21" s="5"/>
      <c r="I21" s="5"/>
      <c r="J21" s="2"/>
      <c r="K21" s="2"/>
      <c r="L21" s="2"/>
      <c r="M21" s="2"/>
      <c r="N21" s="4"/>
      <c r="O21" s="4"/>
      <c r="P21" s="4"/>
      <c r="R21" s="3">
        <v>24.5</v>
      </c>
    </row>
    <row r="22" spans="1:18">
      <c r="A22" s="2">
        <f>+A20+1</f>
        <v>16</v>
      </c>
      <c r="B22" s="2" t="s">
        <v>73</v>
      </c>
      <c r="C22" s="2" t="s">
        <v>74</v>
      </c>
      <c r="E22" s="2"/>
      <c r="F22" s="2" t="s">
        <v>52</v>
      </c>
      <c r="G22" s="5">
        <f>94.3+57.3+42.7</f>
        <v>194.3</v>
      </c>
      <c r="H22" s="5"/>
      <c r="I22" s="5"/>
      <c r="J22" s="2"/>
      <c r="K22" s="2"/>
      <c r="L22" s="2"/>
      <c r="M22" s="2"/>
      <c r="N22" s="4"/>
      <c r="O22" s="4"/>
      <c r="P22" s="4"/>
      <c r="R22" s="3">
        <v>22.1</v>
      </c>
    </row>
    <row r="23" spans="1:18">
      <c r="A23" s="2">
        <f t="shared" si="0"/>
        <v>17</v>
      </c>
      <c r="B23" s="2" t="s">
        <v>73</v>
      </c>
      <c r="C23" s="2" t="s">
        <v>74</v>
      </c>
      <c r="D23" s="2"/>
      <c r="E23" s="2"/>
      <c r="F23" s="2" t="s">
        <v>52</v>
      </c>
      <c r="G23" s="5">
        <v>3</v>
      </c>
      <c r="H23" s="5"/>
      <c r="I23" s="5"/>
      <c r="J23" s="2"/>
      <c r="K23" s="2"/>
      <c r="L23" s="2"/>
      <c r="M23" s="2"/>
      <c r="N23" s="4"/>
      <c r="O23" s="4"/>
      <c r="P23" s="4"/>
      <c r="R23" s="3">
        <v>47.5</v>
      </c>
    </row>
    <row r="24" spans="1:18">
      <c r="A24" s="2">
        <f t="shared" si="0"/>
        <v>18</v>
      </c>
      <c r="B24" s="2" t="s">
        <v>73</v>
      </c>
      <c r="C24" s="2" t="s">
        <v>74</v>
      </c>
      <c r="D24" s="2" t="s">
        <v>69</v>
      </c>
      <c r="E24" s="2"/>
      <c r="F24" s="2" t="s">
        <v>52</v>
      </c>
      <c r="G24" s="5">
        <f>48.8+14.1</f>
        <v>62.9</v>
      </c>
      <c r="H24" s="5"/>
      <c r="I24" s="5"/>
      <c r="J24" s="2"/>
      <c r="K24" s="2"/>
      <c r="L24" s="2"/>
      <c r="M24" s="2"/>
      <c r="N24" s="4"/>
      <c r="O24" s="4"/>
      <c r="P24" s="4"/>
      <c r="R24" s="3">
        <v>19</v>
      </c>
    </row>
    <row r="25" spans="1:18">
      <c r="A25" s="2">
        <f t="shared" si="0"/>
        <v>19</v>
      </c>
      <c r="B25" s="2" t="s">
        <v>75</v>
      </c>
      <c r="C25" s="2" t="s">
        <v>73</v>
      </c>
      <c r="D25" s="2" t="s">
        <v>69</v>
      </c>
      <c r="E25" s="2"/>
      <c r="F25" s="2" t="s">
        <v>52</v>
      </c>
      <c r="G25" s="5">
        <v>14.4</v>
      </c>
      <c r="H25" s="5"/>
      <c r="I25" s="5"/>
      <c r="J25" s="2"/>
      <c r="K25" s="2"/>
      <c r="L25" s="2"/>
      <c r="M25" s="2"/>
      <c r="N25" s="4"/>
      <c r="O25" s="4"/>
      <c r="P25" s="4"/>
      <c r="R25" s="3">
        <v>39.9</v>
      </c>
    </row>
    <row r="26" spans="1:18">
      <c r="A26" s="2">
        <f t="shared" si="0"/>
        <v>20</v>
      </c>
      <c r="B26" s="2" t="s">
        <v>75</v>
      </c>
      <c r="C26" s="2" t="s">
        <v>73</v>
      </c>
      <c r="D26" s="2"/>
      <c r="E26" s="2"/>
      <c r="F26" s="2" t="s">
        <v>52</v>
      </c>
      <c r="G26" s="5">
        <v>7.5</v>
      </c>
      <c r="H26" s="5"/>
      <c r="I26" s="5"/>
      <c r="J26" s="2"/>
      <c r="K26" s="2"/>
      <c r="L26" s="2"/>
      <c r="M26" s="2"/>
      <c r="N26" s="4"/>
      <c r="O26" s="4"/>
      <c r="P26" s="4"/>
      <c r="R26" s="3">
        <v>18.399999999999999</v>
      </c>
    </row>
    <row r="27" spans="1:18">
      <c r="A27" s="2">
        <f t="shared" si="0"/>
        <v>21</v>
      </c>
      <c r="B27" s="2" t="s">
        <v>76</v>
      </c>
      <c r="C27" s="2" t="s">
        <v>77</v>
      </c>
      <c r="D27" s="2" t="s">
        <v>69</v>
      </c>
      <c r="E27" s="2"/>
      <c r="F27" s="2" t="s">
        <v>52</v>
      </c>
      <c r="G27" s="5">
        <v>89.4</v>
      </c>
      <c r="H27" s="5"/>
      <c r="I27" s="5"/>
      <c r="J27" s="2"/>
      <c r="K27" s="2"/>
      <c r="L27" s="2"/>
      <c r="M27" s="2"/>
      <c r="N27" s="4"/>
      <c r="O27" s="4"/>
      <c r="P27" s="4"/>
      <c r="R27" s="3">
        <v>123.5</v>
      </c>
    </row>
    <row r="28" spans="1:18">
      <c r="A28" s="2">
        <f t="shared" si="0"/>
        <v>22</v>
      </c>
      <c r="B28" s="2" t="s">
        <v>76</v>
      </c>
      <c r="C28" s="2" t="s">
        <v>78</v>
      </c>
      <c r="D28" s="2"/>
      <c r="E28" s="2"/>
      <c r="F28" s="2" t="s">
        <v>52</v>
      </c>
      <c r="G28" s="5">
        <v>141.5</v>
      </c>
      <c r="H28" s="5"/>
      <c r="I28" s="5"/>
      <c r="J28" s="2"/>
      <c r="K28" s="2"/>
      <c r="L28" s="2"/>
      <c r="M28" s="2"/>
      <c r="N28" s="4"/>
      <c r="O28" s="4"/>
      <c r="P28" s="4"/>
      <c r="R28" s="3">
        <v>68.2</v>
      </c>
    </row>
    <row r="29" spans="1:18">
      <c r="A29" s="2">
        <f t="shared" si="0"/>
        <v>23</v>
      </c>
      <c r="B29" s="2" t="s">
        <v>76</v>
      </c>
      <c r="C29" s="2" t="s">
        <v>18</v>
      </c>
      <c r="D29" s="2"/>
      <c r="E29" s="2"/>
      <c r="F29" s="2" t="s">
        <v>52</v>
      </c>
      <c r="G29" s="5">
        <v>101.5</v>
      </c>
      <c r="H29" s="5"/>
      <c r="I29" s="5"/>
      <c r="J29" s="2"/>
      <c r="K29" s="2"/>
      <c r="L29" s="2"/>
      <c r="M29" s="2"/>
      <c r="N29" s="4"/>
      <c r="O29" s="4"/>
      <c r="P29" s="4"/>
      <c r="R29" s="3">
        <v>95.7</v>
      </c>
    </row>
    <row r="30" spans="1:18">
      <c r="A30" s="2">
        <f t="shared" si="0"/>
        <v>24</v>
      </c>
      <c r="B30" s="2" t="s">
        <v>76</v>
      </c>
      <c r="C30" s="2" t="s">
        <v>79</v>
      </c>
      <c r="D30" s="2" t="s">
        <v>80</v>
      </c>
      <c r="E30" s="2"/>
      <c r="F30" s="2" t="s">
        <v>52</v>
      </c>
      <c r="G30" s="5">
        <v>4.2</v>
      </c>
      <c r="H30" s="5"/>
      <c r="I30" s="5"/>
      <c r="J30" s="2"/>
      <c r="K30" s="2"/>
      <c r="L30" s="2"/>
      <c r="M30" s="2"/>
      <c r="N30" s="4"/>
      <c r="O30" s="4"/>
      <c r="P30" s="4"/>
      <c r="R30" s="3">
        <v>61.5</v>
      </c>
    </row>
    <row r="31" spans="1:18">
      <c r="A31" s="2">
        <f t="shared" si="0"/>
        <v>25</v>
      </c>
      <c r="B31" s="2" t="s">
        <v>76</v>
      </c>
      <c r="C31" s="2" t="s">
        <v>79</v>
      </c>
      <c r="D31" s="2"/>
      <c r="E31" s="2"/>
      <c r="F31" s="2" t="s">
        <v>52</v>
      </c>
      <c r="G31" s="5">
        <v>85.7</v>
      </c>
      <c r="H31" s="5"/>
      <c r="I31" s="5"/>
      <c r="J31" s="2"/>
      <c r="K31" s="2"/>
      <c r="L31" s="2"/>
      <c r="M31" s="2"/>
      <c r="N31" s="4"/>
      <c r="O31" s="4"/>
      <c r="P31" s="4"/>
      <c r="R31" s="3">
        <v>8.4</v>
      </c>
    </row>
    <row r="32" spans="1:18">
      <c r="A32" s="2">
        <f t="shared" si="0"/>
        <v>26</v>
      </c>
      <c r="B32" s="2" t="s">
        <v>79</v>
      </c>
      <c r="C32" s="2" t="s">
        <v>78</v>
      </c>
      <c r="D32" s="2"/>
      <c r="E32" s="2"/>
      <c r="F32" s="2" t="s">
        <v>52</v>
      </c>
      <c r="G32" s="5">
        <v>165.5</v>
      </c>
      <c r="H32" s="5"/>
      <c r="I32" s="5"/>
      <c r="J32" s="2"/>
      <c r="K32" s="2"/>
      <c r="L32" s="2"/>
      <c r="M32" s="2"/>
      <c r="N32" s="4"/>
      <c r="O32" s="4"/>
      <c r="P32" s="4"/>
      <c r="R32" s="3">
        <v>157</v>
      </c>
    </row>
    <row r="33" spans="1:18">
      <c r="A33" s="2">
        <f t="shared" si="0"/>
        <v>27</v>
      </c>
      <c r="B33" s="2" t="s">
        <v>79</v>
      </c>
      <c r="C33" s="2" t="s">
        <v>81</v>
      </c>
      <c r="D33" s="2"/>
      <c r="E33" s="2"/>
      <c r="F33" s="2" t="s">
        <v>52</v>
      </c>
      <c r="G33" s="5">
        <v>86.5</v>
      </c>
      <c r="H33" s="5"/>
      <c r="I33" s="5"/>
      <c r="J33" s="2"/>
      <c r="K33" s="2"/>
      <c r="L33" s="2"/>
      <c r="M33" s="2"/>
      <c r="N33" s="4"/>
      <c r="O33" s="4"/>
      <c r="P33" s="4"/>
      <c r="R33" s="3">
        <v>22.2</v>
      </c>
    </row>
    <row r="34" spans="1:18">
      <c r="A34" s="2">
        <f t="shared" si="0"/>
        <v>28</v>
      </c>
      <c r="B34" s="2" t="s">
        <v>82</v>
      </c>
      <c r="C34" s="2" t="s">
        <v>81</v>
      </c>
      <c r="D34" s="2" t="s">
        <v>80</v>
      </c>
      <c r="E34" s="2"/>
      <c r="F34" s="2" t="s">
        <v>52</v>
      </c>
      <c r="G34" s="5">
        <v>4.2</v>
      </c>
      <c r="H34" s="5"/>
      <c r="I34" s="5"/>
      <c r="J34" s="2"/>
      <c r="K34" s="2"/>
      <c r="L34" s="2"/>
      <c r="M34" s="2"/>
      <c r="N34" s="4"/>
      <c r="O34" s="4"/>
      <c r="P34" s="4"/>
      <c r="R34" s="3">
        <v>69.8</v>
      </c>
    </row>
    <row r="35" spans="1:18">
      <c r="A35" s="2">
        <f t="shared" si="0"/>
        <v>29</v>
      </c>
      <c r="B35" s="2" t="s">
        <v>82</v>
      </c>
      <c r="C35" s="2" t="s">
        <v>81</v>
      </c>
      <c r="D35" s="2"/>
      <c r="E35" s="2"/>
      <c r="F35" s="2" t="s">
        <v>52</v>
      </c>
      <c r="G35" s="5">
        <v>4.0999999999999996</v>
      </c>
      <c r="H35" s="5"/>
      <c r="I35" s="5"/>
      <c r="J35" s="2"/>
      <c r="K35" s="2"/>
      <c r="L35" s="2"/>
      <c r="M35" s="2"/>
      <c r="N35" s="4"/>
      <c r="O35" s="4"/>
      <c r="P35" s="4"/>
      <c r="R35" s="3">
        <v>84.2</v>
      </c>
    </row>
    <row r="36" spans="1:18">
      <c r="A36" s="2">
        <f t="shared" si="0"/>
        <v>30</v>
      </c>
      <c r="B36" s="2" t="s">
        <v>81</v>
      </c>
      <c r="C36" s="2" t="s">
        <v>83</v>
      </c>
      <c r="D36" s="2"/>
      <c r="E36" s="2"/>
      <c r="F36" s="2" t="s">
        <v>52</v>
      </c>
      <c r="G36" s="5">
        <f>179.2+6.3</f>
        <v>185.5</v>
      </c>
      <c r="H36" s="5"/>
      <c r="I36" s="5"/>
      <c r="J36" s="2"/>
      <c r="K36" s="2"/>
      <c r="L36" s="2"/>
      <c r="M36" s="2"/>
      <c r="N36" s="4"/>
      <c r="O36" s="4"/>
      <c r="P36" s="4"/>
      <c r="R36" s="3">
        <v>28.5</v>
      </c>
    </row>
    <row r="37" spans="1:18">
      <c r="A37" s="2">
        <f t="shared" si="0"/>
        <v>31</v>
      </c>
      <c r="B37" s="2" t="s">
        <v>81</v>
      </c>
      <c r="C37" s="2" t="s">
        <v>83</v>
      </c>
      <c r="D37" s="2" t="s">
        <v>69</v>
      </c>
      <c r="E37" s="2"/>
      <c r="F37" s="2" t="s">
        <v>52</v>
      </c>
      <c r="G37" s="5">
        <v>49.5</v>
      </c>
      <c r="H37" s="5"/>
      <c r="I37" s="5"/>
      <c r="J37" s="2"/>
      <c r="K37" s="2"/>
      <c r="L37" s="2"/>
      <c r="M37" s="2"/>
      <c r="N37" s="4"/>
      <c r="O37" s="4"/>
      <c r="P37" s="4"/>
      <c r="R37" s="3">
        <v>117.2</v>
      </c>
    </row>
    <row r="38" spans="1:18">
      <c r="A38" s="2">
        <f t="shared" si="0"/>
        <v>32</v>
      </c>
      <c r="B38" s="2" t="s">
        <v>83</v>
      </c>
      <c r="C38" s="2" t="s">
        <v>84</v>
      </c>
      <c r="D38" s="2" t="s">
        <v>69</v>
      </c>
      <c r="E38" s="2"/>
      <c r="F38" s="2" t="s">
        <v>52</v>
      </c>
      <c r="G38" s="5">
        <v>3</v>
      </c>
      <c r="H38" s="5"/>
      <c r="I38" s="5"/>
      <c r="J38" s="2"/>
      <c r="K38" s="2"/>
      <c r="L38" s="2"/>
      <c r="M38" s="2"/>
      <c r="N38" s="4"/>
      <c r="O38" s="4"/>
      <c r="P38" s="4"/>
      <c r="R38" s="3">
        <v>16</v>
      </c>
    </row>
    <row r="39" spans="1:18">
      <c r="A39" s="2">
        <f t="shared" si="0"/>
        <v>33</v>
      </c>
      <c r="B39" s="2" t="s">
        <v>83</v>
      </c>
      <c r="C39" s="2" t="s">
        <v>84</v>
      </c>
      <c r="D39" s="2"/>
      <c r="E39" s="2"/>
      <c r="F39" s="2" t="s">
        <v>52</v>
      </c>
      <c r="G39" s="5">
        <v>73.2</v>
      </c>
      <c r="H39" s="5"/>
      <c r="I39" s="5"/>
      <c r="J39" s="2"/>
      <c r="K39" s="2"/>
      <c r="L39" s="2"/>
      <c r="M39" s="2"/>
      <c r="N39" s="4"/>
      <c r="O39" s="4"/>
      <c r="P39" s="4"/>
      <c r="R39" s="3">
        <v>96.3</v>
      </c>
    </row>
    <row r="40" spans="1:18">
      <c r="A40" s="2">
        <f t="shared" si="0"/>
        <v>34</v>
      </c>
      <c r="B40" s="2" t="s">
        <v>84</v>
      </c>
      <c r="C40" s="2" t="s">
        <v>85</v>
      </c>
      <c r="D40" s="2"/>
      <c r="E40" s="2"/>
      <c r="F40" s="2" t="s">
        <v>52</v>
      </c>
      <c r="G40" s="5">
        <v>51.6</v>
      </c>
      <c r="H40" s="5"/>
      <c r="I40" s="5"/>
      <c r="J40" s="2"/>
      <c r="K40" s="2"/>
      <c r="L40" s="2"/>
      <c r="M40" s="2"/>
      <c r="N40" s="4"/>
      <c r="O40" s="4"/>
      <c r="P40" s="4"/>
      <c r="R40" s="3">
        <v>288.8</v>
      </c>
    </row>
    <row r="41" spans="1:18">
      <c r="A41" s="2">
        <f t="shared" si="0"/>
        <v>35</v>
      </c>
      <c r="B41" s="2" t="s">
        <v>84</v>
      </c>
      <c r="C41" s="2" t="s">
        <v>86</v>
      </c>
      <c r="D41" s="2" t="s">
        <v>80</v>
      </c>
      <c r="E41" s="2"/>
      <c r="F41" s="2" t="s">
        <v>52</v>
      </c>
      <c r="G41" s="5">
        <v>3</v>
      </c>
      <c r="H41" s="5"/>
      <c r="I41" s="5"/>
      <c r="J41" s="2"/>
      <c r="K41" s="2"/>
      <c r="L41" s="2"/>
      <c r="M41" s="2"/>
      <c r="N41" s="4"/>
      <c r="O41" s="4"/>
      <c r="P41" s="4"/>
      <c r="R41" s="3">
        <v>115.1</v>
      </c>
    </row>
    <row r="42" spans="1:18">
      <c r="A42" s="2">
        <f t="shared" si="0"/>
        <v>36</v>
      </c>
      <c r="B42" s="2" t="s">
        <v>84</v>
      </c>
      <c r="C42" s="2" t="s">
        <v>86</v>
      </c>
      <c r="D42" s="2"/>
      <c r="E42" s="2"/>
      <c r="F42" s="2" t="s">
        <v>52</v>
      </c>
      <c r="G42" s="5">
        <v>41.4</v>
      </c>
      <c r="H42" s="5"/>
      <c r="I42" s="5"/>
      <c r="J42" s="2"/>
      <c r="K42" s="2"/>
      <c r="L42" s="2"/>
      <c r="M42" s="2"/>
      <c r="N42" s="4"/>
      <c r="O42" s="4"/>
      <c r="P42" s="4"/>
      <c r="R42" s="3">
        <v>34.200000000000003</v>
      </c>
    </row>
    <row r="43" spans="1:18">
      <c r="A43" s="2">
        <f t="shared" si="0"/>
        <v>37</v>
      </c>
      <c r="B43" s="2" t="s">
        <v>87</v>
      </c>
      <c r="C43" s="2" t="s">
        <v>54</v>
      </c>
      <c r="D43" s="2" t="s">
        <v>69</v>
      </c>
      <c r="E43" s="2"/>
      <c r="F43" s="2" t="s">
        <v>52</v>
      </c>
      <c r="G43" s="5">
        <v>7.8</v>
      </c>
      <c r="H43" s="5"/>
      <c r="I43" s="5"/>
      <c r="J43" s="2"/>
      <c r="K43" s="2"/>
      <c r="L43" s="2"/>
      <c r="M43" s="2"/>
      <c r="N43" s="4"/>
      <c r="O43" s="4"/>
      <c r="P43" s="4"/>
      <c r="R43" s="3">
        <v>73.5</v>
      </c>
    </row>
    <row r="44" spans="1:18">
      <c r="A44" s="2">
        <f t="shared" si="0"/>
        <v>38</v>
      </c>
      <c r="B44" s="2" t="s">
        <v>87</v>
      </c>
      <c r="C44" s="2" t="s">
        <v>54</v>
      </c>
      <c r="D44" s="2"/>
      <c r="E44" s="2"/>
      <c r="F44" s="2" t="s">
        <v>52</v>
      </c>
      <c r="G44" s="5">
        <v>48.5</v>
      </c>
      <c r="H44" s="5"/>
      <c r="I44" s="5"/>
      <c r="J44" s="2"/>
      <c r="K44" s="2"/>
      <c r="L44" s="2"/>
      <c r="M44" s="2"/>
      <c r="N44" s="4"/>
      <c r="O44" s="4"/>
      <c r="P44" s="4"/>
      <c r="R44" s="3">
        <v>47</v>
      </c>
    </row>
    <row r="45" spans="1:18">
      <c r="A45" s="2">
        <f t="shared" si="0"/>
        <v>39</v>
      </c>
      <c r="B45" s="2" t="s">
        <v>54</v>
      </c>
      <c r="C45" s="2" t="s">
        <v>88</v>
      </c>
      <c r="D45" s="2" t="s">
        <v>69</v>
      </c>
      <c r="E45" s="2"/>
      <c r="F45" s="2" t="s">
        <v>52</v>
      </c>
      <c r="G45" s="5">
        <v>5.8</v>
      </c>
      <c r="H45" s="5"/>
      <c r="I45" s="5"/>
      <c r="J45" s="2"/>
      <c r="K45" s="2"/>
      <c r="L45" s="2"/>
      <c r="M45" s="2"/>
      <c r="N45" s="4"/>
      <c r="O45" s="4"/>
      <c r="P45" s="4"/>
      <c r="R45" s="3">
        <v>637</v>
      </c>
    </row>
    <row r="46" spans="1:18">
      <c r="A46" s="2">
        <f t="shared" si="0"/>
        <v>40</v>
      </c>
      <c r="B46" s="2" t="s">
        <v>54</v>
      </c>
      <c r="C46" s="2" t="s">
        <v>88</v>
      </c>
      <c r="D46" s="2"/>
      <c r="E46" s="2"/>
      <c r="F46" s="2" t="s">
        <v>52</v>
      </c>
      <c r="G46" s="5">
        <v>9</v>
      </c>
      <c r="H46" s="5"/>
      <c r="I46" s="5"/>
      <c r="J46" s="2"/>
      <c r="K46" s="2"/>
      <c r="L46" s="2"/>
      <c r="M46" s="2"/>
      <c r="N46" s="4"/>
      <c r="O46" s="4"/>
      <c r="P46" s="4"/>
      <c r="R46" s="3">
        <v>7</v>
      </c>
    </row>
    <row r="47" spans="1:18">
      <c r="A47" s="2">
        <f t="shared" si="0"/>
        <v>41</v>
      </c>
      <c r="B47" s="2" t="s">
        <v>54</v>
      </c>
      <c r="C47" s="2" t="s">
        <v>88</v>
      </c>
      <c r="D47" s="2"/>
      <c r="E47" s="2"/>
      <c r="F47" s="2" t="s">
        <v>52</v>
      </c>
      <c r="G47" s="5">
        <v>32.5</v>
      </c>
      <c r="H47" s="5"/>
      <c r="I47" s="5"/>
      <c r="J47" s="2"/>
      <c r="K47" s="2"/>
      <c r="L47" s="2"/>
      <c r="M47" s="2"/>
      <c r="N47" s="4"/>
      <c r="O47" s="4"/>
      <c r="P47" s="4"/>
      <c r="R47" s="3">
        <f>282.6-7</f>
        <v>275.60000000000002</v>
      </c>
    </row>
    <row r="48" spans="1:18">
      <c r="A48" s="2">
        <f t="shared" si="0"/>
        <v>42</v>
      </c>
      <c r="B48" s="2" t="s">
        <v>54</v>
      </c>
      <c r="C48" s="2" t="s">
        <v>89</v>
      </c>
      <c r="D48" s="2" t="s">
        <v>69</v>
      </c>
      <c r="E48" s="2"/>
      <c r="F48" s="2" t="s">
        <v>52</v>
      </c>
      <c r="G48" s="5">
        <v>6.1</v>
      </c>
      <c r="H48" s="5"/>
      <c r="I48" s="5"/>
      <c r="J48" s="2"/>
      <c r="K48" s="2"/>
      <c r="L48" s="2"/>
      <c r="M48" s="2"/>
      <c r="N48" s="4"/>
      <c r="O48" s="4"/>
      <c r="P48" s="4"/>
      <c r="R48" s="3">
        <v>11</v>
      </c>
    </row>
    <row r="49" spans="1:18">
      <c r="A49" s="2">
        <f t="shared" si="0"/>
        <v>43</v>
      </c>
      <c r="B49" s="2" t="s">
        <v>54</v>
      </c>
      <c r="C49" s="2" t="s">
        <v>89</v>
      </c>
      <c r="D49" s="2"/>
      <c r="E49" s="2"/>
      <c r="F49" s="2" t="s">
        <v>52</v>
      </c>
      <c r="G49" s="5">
        <f>8.81+7.3</f>
        <v>16.11</v>
      </c>
      <c r="H49" s="5"/>
      <c r="I49" s="5"/>
      <c r="J49" s="2"/>
      <c r="K49" s="2"/>
      <c r="L49" s="2"/>
      <c r="M49" s="2"/>
      <c r="N49" s="4"/>
      <c r="O49" s="4"/>
      <c r="P49" s="4"/>
      <c r="R49" s="3">
        <v>3</v>
      </c>
    </row>
    <row r="50" spans="1:18">
      <c r="A50" s="2">
        <f t="shared" si="0"/>
        <v>44</v>
      </c>
      <c r="B50" s="2" t="s">
        <v>54</v>
      </c>
      <c r="C50" s="2" t="s">
        <v>89</v>
      </c>
      <c r="D50" s="2"/>
      <c r="E50" s="2"/>
      <c r="F50" s="2" t="s">
        <v>52</v>
      </c>
      <c r="G50" s="5">
        <v>9</v>
      </c>
      <c r="H50" s="5"/>
      <c r="I50" s="5"/>
      <c r="J50" s="2"/>
      <c r="K50" s="2"/>
      <c r="L50" s="2"/>
      <c r="M50" s="2"/>
      <c r="N50" s="4"/>
      <c r="O50" s="4"/>
      <c r="P50" s="4"/>
      <c r="R50" s="3">
        <v>8</v>
      </c>
    </row>
    <row r="51" spans="1:18">
      <c r="A51" s="2">
        <f t="shared" si="0"/>
        <v>45</v>
      </c>
      <c r="B51" s="2" t="s">
        <v>89</v>
      </c>
      <c r="C51" s="2" t="s">
        <v>90</v>
      </c>
      <c r="D51" s="2"/>
      <c r="E51" s="2"/>
      <c r="F51" s="2" t="s">
        <v>52</v>
      </c>
      <c r="G51" s="5">
        <f>2.5+1.5</f>
        <v>4</v>
      </c>
      <c r="H51" s="5"/>
      <c r="I51" s="5"/>
      <c r="J51" s="2"/>
      <c r="K51" s="2"/>
      <c r="L51" s="2"/>
      <c r="M51" s="2"/>
      <c r="N51" s="4"/>
      <c r="O51" s="4"/>
      <c r="P51" s="4"/>
      <c r="R51" s="51"/>
    </row>
    <row r="52" spans="1:18">
      <c r="A52" s="2">
        <f t="shared" si="0"/>
        <v>46</v>
      </c>
      <c r="B52" s="2" t="s">
        <v>89</v>
      </c>
      <c r="C52" s="2" t="s">
        <v>90</v>
      </c>
      <c r="D52" s="2" t="s">
        <v>69</v>
      </c>
      <c r="E52" s="2"/>
      <c r="F52" s="2" t="s">
        <v>52</v>
      </c>
      <c r="G52" s="5">
        <v>3.8</v>
      </c>
      <c r="H52" s="5"/>
      <c r="I52" s="5"/>
      <c r="J52" s="2"/>
      <c r="K52" s="2"/>
      <c r="L52" s="2"/>
      <c r="M52" s="2"/>
      <c r="N52" s="4"/>
      <c r="O52" s="4"/>
      <c r="P52" s="4"/>
      <c r="R52" s="51"/>
    </row>
    <row r="53" spans="1:18">
      <c r="A53" s="2">
        <f t="shared" si="0"/>
        <v>47</v>
      </c>
      <c r="B53" s="2" t="s">
        <v>90</v>
      </c>
      <c r="C53" s="2" t="s">
        <v>91</v>
      </c>
      <c r="D53" s="2" t="s">
        <v>69</v>
      </c>
      <c r="E53" s="2"/>
      <c r="F53" s="2" t="s">
        <v>52</v>
      </c>
      <c r="G53" s="5">
        <v>9.8000000000000007</v>
      </c>
      <c r="H53" s="5"/>
      <c r="I53" s="5"/>
      <c r="J53" s="2"/>
      <c r="K53" s="2"/>
      <c r="L53" s="2"/>
      <c r="M53" s="2"/>
      <c r="N53" s="4"/>
      <c r="O53" s="4"/>
      <c r="P53" s="4"/>
      <c r="R53" s="51"/>
    </row>
    <row r="54" spans="1:18">
      <c r="A54" s="2">
        <f t="shared" si="0"/>
        <v>48</v>
      </c>
      <c r="B54" s="2" t="s">
        <v>90</v>
      </c>
      <c r="C54" s="2" t="s">
        <v>91</v>
      </c>
      <c r="D54" s="2"/>
      <c r="E54" s="2"/>
      <c r="F54" s="2" t="s">
        <v>52</v>
      </c>
      <c r="G54" s="5">
        <f>22.5+15.1</f>
        <v>37.6</v>
      </c>
      <c r="H54" s="5"/>
      <c r="I54" s="5"/>
      <c r="J54" s="2"/>
      <c r="K54" s="2"/>
      <c r="L54" s="2"/>
      <c r="M54" s="2"/>
      <c r="N54" s="4"/>
      <c r="O54" s="4"/>
      <c r="P54" s="4"/>
      <c r="R54" s="51"/>
    </row>
    <row r="55" spans="1:18">
      <c r="A55" s="2">
        <f t="shared" si="0"/>
        <v>49</v>
      </c>
      <c r="B55" s="2" t="s">
        <v>91</v>
      </c>
      <c r="C55" s="2" t="s">
        <v>92</v>
      </c>
      <c r="D55" s="2"/>
      <c r="E55" s="2"/>
      <c r="F55" s="2" t="s">
        <v>52</v>
      </c>
      <c r="G55" s="5">
        <v>49</v>
      </c>
      <c r="H55" s="5"/>
      <c r="I55" s="5"/>
      <c r="J55" s="2"/>
      <c r="K55" s="2"/>
      <c r="L55" s="2"/>
      <c r="M55" s="2"/>
      <c r="N55" s="4"/>
      <c r="O55" s="4"/>
      <c r="P55" s="4"/>
      <c r="R55" s="51"/>
    </row>
    <row r="56" spans="1:18">
      <c r="A56" s="2">
        <f t="shared" si="0"/>
        <v>50</v>
      </c>
      <c r="B56" s="2" t="s">
        <v>91</v>
      </c>
      <c r="C56" s="2" t="s">
        <v>93</v>
      </c>
      <c r="D56" s="2"/>
      <c r="E56" s="2"/>
      <c r="F56" s="2" t="s">
        <v>52</v>
      </c>
      <c r="G56" s="5">
        <v>104.7</v>
      </c>
      <c r="H56" s="5"/>
      <c r="I56" s="5"/>
      <c r="J56" s="2"/>
      <c r="K56" s="2"/>
      <c r="L56" s="2"/>
      <c r="M56" s="2"/>
      <c r="N56" s="4"/>
      <c r="O56" s="4"/>
      <c r="P56" s="4"/>
      <c r="R56" s="51"/>
    </row>
    <row r="57" spans="1:18">
      <c r="A57" s="2">
        <f t="shared" si="0"/>
        <v>51</v>
      </c>
      <c r="B57" s="2" t="s">
        <v>93</v>
      </c>
      <c r="C57" s="2" t="s">
        <v>94</v>
      </c>
      <c r="D57" s="2"/>
      <c r="E57" s="2"/>
      <c r="F57" s="2" t="s">
        <v>52</v>
      </c>
      <c r="G57" s="5">
        <v>27.2</v>
      </c>
      <c r="H57" s="5"/>
      <c r="I57" s="5"/>
      <c r="J57" s="2"/>
      <c r="K57" s="2"/>
      <c r="L57" s="2"/>
      <c r="M57" s="2"/>
      <c r="N57" s="4"/>
      <c r="O57" s="4"/>
      <c r="P57" s="4"/>
      <c r="R57" s="51"/>
    </row>
    <row r="58" spans="1:18">
      <c r="A58" s="2">
        <f t="shared" si="0"/>
        <v>52</v>
      </c>
      <c r="B58" s="2" t="s">
        <v>91</v>
      </c>
      <c r="C58" s="2" t="s">
        <v>95</v>
      </c>
      <c r="D58" s="2"/>
      <c r="E58" s="2"/>
      <c r="F58" s="2" t="s">
        <v>52</v>
      </c>
      <c r="G58" s="5">
        <f>3.9+5.1</f>
        <v>9</v>
      </c>
      <c r="H58" s="5"/>
      <c r="I58" s="5"/>
      <c r="J58" s="2"/>
      <c r="K58" s="2"/>
      <c r="L58" s="2"/>
      <c r="M58" s="2"/>
      <c r="N58" s="4"/>
      <c r="O58" s="4"/>
      <c r="P58" s="4"/>
      <c r="R58" s="51"/>
    </row>
    <row r="59" spans="1:18">
      <c r="A59" s="2">
        <f t="shared" si="0"/>
        <v>53</v>
      </c>
      <c r="B59" s="2" t="s">
        <v>91</v>
      </c>
      <c r="C59" s="2" t="s">
        <v>95</v>
      </c>
      <c r="D59" s="2" t="s">
        <v>69</v>
      </c>
      <c r="E59" s="2"/>
      <c r="F59" s="2" t="s">
        <v>52</v>
      </c>
      <c r="G59" s="5">
        <v>11</v>
      </c>
      <c r="H59" s="5"/>
      <c r="I59" s="5"/>
      <c r="J59" s="2"/>
      <c r="K59" s="2"/>
      <c r="L59" s="2"/>
      <c r="M59" s="2"/>
      <c r="N59" s="4"/>
      <c r="O59" s="4"/>
      <c r="P59" s="4"/>
      <c r="R59" s="51"/>
    </row>
    <row r="60" spans="1:18">
      <c r="A60" s="2">
        <f t="shared" si="0"/>
        <v>54</v>
      </c>
      <c r="B60" s="2" t="s">
        <v>90</v>
      </c>
      <c r="C60" s="2" t="s">
        <v>96</v>
      </c>
      <c r="D60" s="2"/>
      <c r="E60" s="2"/>
      <c r="F60" s="2" t="s">
        <v>52</v>
      </c>
      <c r="G60" s="5">
        <v>35.5</v>
      </c>
      <c r="H60" s="5"/>
      <c r="I60" s="5"/>
      <c r="J60" s="2"/>
      <c r="K60" s="2"/>
      <c r="L60" s="2"/>
      <c r="M60" s="2"/>
      <c r="N60" s="4"/>
      <c r="O60" s="4"/>
      <c r="P60" s="4"/>
      <c r="R60" s="51"/>
    </row>
    <row r="61" spans="1:18">
      <c r="A61" s="2">
        <f t="shared" si="0"/>
        <v>55</v>
      </c>
      <c r="B61" s="2" t="s">
        <v>89</v>
      </c>
      <c r="C61" s="2" t="s">
        <v>97</v>
      </c>
      <c r="D61" s="2" t="s">
        <v>69</v>
      </c>
      <c r="E61" s="2"/>
      <c r="F61" s="2" t="s">
        <v>52</v>
      </c>
      <c r="G61" s="5">
        <v>85.2</v>
      </c>
      <c r="H61" s="5"/>
      <c r="I61" s="5"/>
      <c r="J61" s="2"/>
      <c r="K61" s="2"/>
      <c r="L61" s="2"/>
      <c r="M61" s="2"/>
      <c r="N61" s="4"/>
      <c r="O61" s="4"/>
      <c r="P61" s="4"/>
      <c r="R61" s="51"/>
    </row>
    <row r="62" spans="1:18">
      <c r="A62" s="2">
        <f t="shared" si="0"/>
        <v>56</v>
      </c>
      <c r="B62" s="2" t="s">
        <v>89</v>
      </c>
      <c r="C62" s="2" t="s">
        <v>97</v>
      </c>
      <c r="D62" s="2"/>
      <c r="E62" s="2"/>
      <c r="F62" s="2" t="s">
        <v>52</v>
      </c>
      <c r="G62" s="5">
        <v>15.7</v>
      </c>
      <c r="H62" s="5"/>
      <c r="I62" s="5"/>
      <c r="J62" s="2"/>
      <c r="K62" s="2"/>
      <c r="L62" s="2"/>
      <c r="M62" s="2"/>
      <c r="N62" s="4"/>
      <c r="O62" s="4"/>
      <c r="P62" s="4"/>
      <c r="R62" s="51"/>
    </row>
    <row r="63" spans="1:18">
      <c r="A63" s="2">
        <f t="shared" si="0"/>
        <v>57</v>
      </c>
      <c r="B63" s="2" t="s">
        <v>57</v>
      </c>
      <c r="C63" s="2" t="s">
        <v>98</v>
      </c>
      <c r="D63" s="2"/>
      <c r="E63" s="2"/>
      <c r="F63" s="2" t="s">
        <v>52</v>
      </c>
      <c r="G63" s="5">
        <v>22.9</v>
      </c>
      <c r="H63" s="5"/>
      <c r="I63" s="5"/>
      <c r="J63" s="2"/>
      <c r="K63" s="2"/>
      <c r="L63" s="2"/>
      <c r="M63" s="2"/>
      <c r="N63" s="4"/>
      <c r="O63" s="4"/>
      <c r="P63" s="4"/>
      <c r="R63" s="51"/>
    </row>
    <row r="64" spans="1:18">
      <c r="A64" s="2">
        <f t="shared" si="0"/>
        <v>58</v>
      </c>
      <c r="B64" s="2" t="s">
        <v>99</v>
      </c>
      <c r="C64" s="2" t="s">
        <v>100</v>
      </c>
      <c r="D64" s="2" t="s">
        <v>69</v>
      </c>
      <c r="E64" s="2"/>
      <c r="F64" s="2" t="s">
        <v>52</v>
      </c>
      <c r="G64" s="5">
        <v>1.9</v>
      </c>
      <c r="H64" s="5"/>
      <c r="I64" s="5"/>
      <c r="J64" s="2"/>
      <c r="K64" s="2"/>
      <c r="L64" s="2"/>
      <c r="M64" s="2"/>
      <c r="N64" s="4"/>
      <c r="O64" s="4"/>
      <c r="P64" s="4"/>
      <c r="R64" s="51"/>
    </row>
    <row r="65" spans="1:18">
      <c r="A65" s="2">
        <f t="shared" si="0"/>
        <v>59</v>
      </c>
      <c r="B65" s="2" t="s">
        <v>99</v>
      </c>
      <c r="C65" s="2" t="s">
        <v>100</v>
      </c>
      <c r="D65" s="2"/>
      <c r="E65" s="2"/>
      <c r="F65" s="2" t="s">
        <v>52</v>
      </c>
      <c r="G65" s="5">
        <v>14.5</v>
      </c>
      <c r="H65" s="5"/>
      <c r="I65" s="5"/>
      <c r="J65" s="2"/>
      <c r="K65" s="2"/>
      <c r="L65" s="2"/>
      <c r="M65" s="2"/>
      <c r="N65" s="4"/>
      <c r="O65" s="4"/>
      <c r="P65" s="4"/>
      <c r="R65" s="51"/>
    </row>
    <row r="66" spans="1:18">
      <c r="A66" s="2">
        <f t="shared" si="0"/>
        <v>60</v>
      </c>
      <c r="B66" s="2" t="s">
        <v>101</v>
      </c>
      <c r="C66" s="2" t="s">
        <v>102</v>
      </c>
      <c r="D66" s="2"/>
      <c r="E66" s="2"/>
      <c r="F66" s="2" t="s">
        <v>52</v>
      </c>
      <c r="G66" s="5">
        <v>42.4</v>
      </c>
      <c r="H66" s="5"/>
      <c r="I66" s="5"/>
      <c r="J66" s="2"/>
      <c r="K66" s="2"/>
      <c r="L66" s="2"/>
      <c r="M66" s="2"/>
      <c r="N66" s="4"/>
      <c r="O66" s="4"/>
      <c r="P66" s="4"/>
      <c r="R66" s="51"/>
    </row>
    <row r="67" spans="1:18">
      <c r="A67" s="2">
        <f t="shared" si="0"/>
        <v>61</v>
      </c>
      <c r="B67" s="2" t="s">
        <v>103</v>
      </c>
      <c r="C67" s="2" t="s">
        <v>104</v>
      </c>
      <c r="D67" s="2"/>
      <c r="E67" s="2"/>
      <c r="F67" s="2" t="s">
        <v>52</v>
      </c>
      <c r="G67" s="5">
        <v>10.3</v>
      </c>
      <c r="H67" s="5"/>
      <c r="I67" s="5"/>
      <c r="J67" s="2"/>
      <c r="K67" s="2"/>
      <c r="L67" s="2"/>
      <c r="M67" s="2"/>
      <c r="N67" s="4"/>
      <c r="O67" s="4"/>
      <c r="P67" s="4"/>
      <c r="R67" s="51"/>
    </row>
    <row r="68" spans="1:18">
      <c r="A68" s="2">
        <f t="shared" si="0"/>
        <v>62</v>
      </c>
      <c r="B68" s="2" t="s">
        <v>98</v>
      </c>
      <c r="C68" s="2" t="s">
        <v>105</v>
      </c>
      <c r="D68" s="2"/>
      <c r="E68" s="2"/>
      <c r="F68" s="2" t="s">
        <v>52</v>
      </c>
      <c r="G68" s="5">
        <v>6.4</v>
      </c>
      <c r="H68" s="5"/>
      <c r="I68" s="5"/>
      <c r="J68" s="2"/>
      <c r="K68" s="2"/>
      <c r="L68" s="2"/>
      <c r="M68" s="2"/>
      <c r="N68" s="4"/>
      <c r="O68" s="4"/>
      <c r="P68" s="4"/>
      <c r="R68" s="51"/>
    </row>
    <row r="69" spans="1:18">
      <c r="A69" s="2">
        <f t="shared" si="0"/>
        <v>63</v>
      </c>
      <c r="B69" s="2" t="s">
        <v>106</v>
      </c>
      <c r="C69" s="2" t="s">
        <v>107</v>
      </c>
      <c r="D69" s="2"/>
      <c r="E69" s="2"/>
      <c r="F69" s="2" t="s">
        <v>52</v>
      </c>
      <c r="G69" s="5">
        <v>31.1</v>
      </c>
      <c r="H69" s="5"/>
      <c r="I69" s="5"/>
      <c r="J69" s="2"/>
      <c r="K69" s="2"/>
      <c r="L69" s="2"/>
      <c r="M69" s="2"/>
      <c r="N69" s="4"/>
      <c r="O69" s="4"/>
      <c r="P69" s="4"/>
      <c r="R69" s="51"/>
    </row>
    <row r="70" spans="1:18">
      <c r="A70" s="2">
        <f t="shared" si="0"/>
        <v>64</v>
      </c>
      <c r="B70" s="2" t="s">
        <v>105</v>
      </c>
      <c r="C70" s="2" t="s">
        <v>108</v>
      </c>
      <c r="D70" s="2"/>
      <c r="E70" s="2"/>
      <c r="F70" s="2" t="s">
        <v>52</v>
      </c>
      <c r="G70" s="5">
        <f>54+5.4</f>
        <v>59.4</v>
      </c>
      <c r="H70" s="5"/>
      <c r="I70" s="5"/>
      <c r="J70" s="2"/>
      <c r="K70" s="2"/>
      <c r="L70" s="2"/>
      <c r="M70" s="2"/>
      <c r="N70" s="4"/>
      <c r="O70" s="4"/>
      <c r="P70" s="4"/>
      <c r="R70" s="51"/>
    </row>
    <row r="71" spans="1:18">
      <c r="A71" s="2">
        <f t="shared" si="0"/>
        <v>65</v>
      </c>
      <c r="B71" s="2" t="s">
        <v>105</v>
      </c>
      <c r="C71" s="2" t="s">
        <v>108</v>
      </c>
      <c r="D71" s="2" t="s">
        <v>69</v>
      </c>
      <c r="E71" s="2"/>
      <c r="F71" s="2" t="s">
        <v>52</v>
      </c>
      <c r="G71" s="5">
        <v>5.6</v>
      </c>
      <c r="H71" s="5"/>
      <c r="I71" s="5"/>
      <c r="J71" s="2"/>
      <c r="K71" s="2"/>
      <c r="L71" s="2"/>
      <c r="M71" s="2"/>
      <c r="N71" s="4"/>
      <c r="O71" s="4"/>
      <c r="P71" s="4"/>
      <c r="R71" s="51"/>
    </row>
    <row r="72" spans="1:18">
      <c r="A72" s="2">
        <f t="shared" ref="A72:A135" si="1">+A71+1</f>
        <v>66</v>
      </c>
      <c r="B72" s="2" t="s">
        <v>109</v>
      </c>
      <c r="C72" s="2" t="s">
        <v>110</v>
      </c>
      <c r="D72" s="2" t="s">
        <v>80</v>
      </c>
      <c r="E72" s="2"/>
      <c r="F72" s="2" t="s">
        <v>52</v>
      </c>
      <c r="G72" s="5">
        <v>2.4</v>
      </c>
      <c r="H72" s="5"/>
      <c r="I72" s="5"/>
      <c r="J72" s="2"/>
      <c r="K72" s="2"/>
      <c r="L72" s="2"/>
      <c r="M72" s="2"/>
      <c r="N72" s="4"/>
      <c r="O72" s="4"/>
      <c r="P72" s="4"/>
      <c r="R72" s="51"/>
    </row>
    <row r="73" spans="1:18">
      <c r="A73" s="2">
        <f t="shared" si="1"/>
        <v>67</v>
      </c>
      <c r="B73" s="2" t="s">
        <v>109</v>
      </c>
      <c r="C73" s="2" t="s">
        <v>110</v>
      </c>
      <c r="D73" s="2"/>
      <c r="E73" s="2"/>
      <c r="F73" s="2" t="s">
        <v>52</v>
      </c>
      <c r="G73" s="5">
        <v>37.1</v>
      </c>
      <c r="H73" s="5"/>
      <c r="I73" s="5"/>
      <c r="J73" s="2"/>
      <c r="K73" s="2"/>
      <c r="L73" s="2"/>
      <c r="M73" s="2"/>
      <c r="N73" s="4"/>
      <c r="O73" s="4"/>
      <c r="P73" s="4"/>
      <c r="R73" s="51"/>
    </row>
    <row r="74" spans="1:18">
      <c r="A74" s="2">
        <f t="shared" si="1"/>
        <v>68</v>
      </c>
      <c r="B74" s="2" t="s">
        <v>111</v>
      </c>
      <c r="C74" s="2" t="s">
        <v>109</v>
      </c>
      <c r="D74" s="4"/>
      <c r="E74" s="4"/>
      <c r="F74" s="2" t="s">
        <v>52</v>
      </c>
      <c r="G74" s="5">
        <v>3.7</v>
      </c>
      <c r="H74" s="5"/>
      <c r="I74" s="5"/>
      <c r="J74" s="2"/>
      <c r="K74" s="2"/>
      <c r="L74" s="2"/>
      <c r="M74" s="2"/>
      <c r="N74" s="4"/>
      <c r="O74" s="4"/>
      <c r="P74" s="4"/>
      <c r="R74" s="51"/>
    </row>
    <row r="75" spans="1:18">
      <c r="A75" s="2">
        <f t="shared" si="1"/>
        <v>69</v>
      </c>
      <c r="B75" s="2" t="s">
        <v>109</v>
      </c>
      <c r="C75" s="2" t="s">
        <v>112</v>
      </c>
      <c r="D75" s="4"/>
      <c r="E75" s="4"/>
      <c r="F75" s="2" t="s">
        <v>52</v>
      </c>
      <c r="G75" s="5">
        <v>36.6</v>
      </c>
      <c r="H75" s="5"/>
      <c r="I75" s="5"/>
      <c r="J75" s="2"/>
      <c r="K75" s="2"/>
      <c r="L75" s="2"/>
      <c r="M75" s="2"/>
      <c r="N75" s="4"/>
      <c r="O75" s="4"/>
      <c r="P75" s="4"/>
      <c r="R75" s="51"/>
    </row>
    <row r="76" spans="1:18">
      <c r="A76" s="2">
        <f t="shared" si="1"/>
        <v>70</v>
      </c>
      <c r="B76" s="2" t="s">
        <v>112</v>
      </c>
      <c r="C76" s="2" t="s">
        <v>113</v>
      </c>
      <c r="D76" s="4"/>
      <c r="E76" s="4"/>
      <c r="F76" s="2" t="s">
        <v>52</v>
      </c>
      <c r="G76" s="5">
        <f>17.1+48</f>
        <v>65.099999999999994</v>
      </c>
      <c r="H76" s="5"/>
      <c r="I76" s="5"/>
      <c r="J76" s="2"/>
      <c r="K76" s="2"/>
      <c r="L76" s="2"/>
      <c r="M76" s="2"/>
      <c r="N76" s="4"/>
      <c r="O76" s="4"/>
      <c r="P76" s="4"/>
      <c r="R76" s="51"/>
    </row>
    <row r="77" spans="1:18">
      <c r="A77" s="2">
        <f t="shared" si="1"/>
        <v>71</v>
      </c>
      <c r="B77" s="2" t="s">
        <v>112</v>
      </c>
      <c r="C77" s="2" t="s">
        <v>113</v>
      </c>
      <c r="D77" s="2" t="s">
        <v>69</v>
      </c>
      <c r="E77" s="4"/>
      <c r="F77" s="2" t="s">
        <v>52</v>
      </c>
      <c r="G77" s="5">
        <f>43+2.7</f>
        <v>45.7</v>
      </c>
      <c r="H77" s="5"/>
      <c r="I77" s="5"/>
      <c r="J77" s="2"/>
      <c r="K77" s="2"/>
      <c r="L77" s="2"/>
      <c r="M77" s="2"/>
      <c r="N77" s="4"/>
      <c r="O77" s="4"/>
      <c r="P77" s="4"/>
      <c r="R77" s="51"/>
    </row>
    <row r="78" spans="1:18">
      <c r="A78" s="2">
        <f t="shared" si="1"/>
        <v>72</v>
      </c>
      <c r="B78" s="53" t="s">
        <v>112</v>
      </c>
      <c r="C78" s="53" t="s">
        <v>114</v>
      </c>
      <c r="D78" s="2"/>
      <c r="E78" s="4"/>
      <c r="F78" s="2" t="s">
        <v>52</v>
      </c>
      <c r="G78" s="5">
        <v>69.7</v>
      </c>
      <c r="H78" s="5"/>
      <c r="I78" s="5"/>
      <c r="J78" s="2"/>
      <c r="K78" s="2"/>
      <c r="L78" s="2"/>
      <c r="M78" s="2"/>
      <c r="N78" s="4"/>
      <c r="O78" s="4"/>
      <c r="P78" s="4"/>
      <c r="R78" s="51"/>
    </row>
    <row r="79" spans="1:18">
      <c r="A79" s="2">
        <f t="shared" si="1"/>
        <v>73</v>
      </c>
      <c r="B79" s="53" t="s">
        <v>114</v>
      </c>
      <c r="C79" s="53" t="s">
        <v>115</v>
      </c>
      <c r="D79" s="2"/>
      <c r="E79" s="4"/>
      <c r="F79" s="2" t="s">
        <v>52</v>
      </c>
      <c r="G79" s="5">
        <v>54.6</v>
      </c>
      <c r="H79" s="5"/>
      <c r="I79" s="5"/>
      <c r="J79" s="2"/>
      <c r="K79" s="2"/>
      <c r="L79" s="2"/>
      <c r="M79" s="2"/>
      <c r="N79" s="4"/>
      <c r="O79" s="4"/>
      <c r="P79" s="4"/>
      <c r="R79" s="51"/>
    </row>
    <row r="80" spans="1:18">
      <c r="A80" s="2">
        <f t="shared" si="1"/>
        <v>74</v>
      </c>
      <c r="B80" s="53" t="s">
        <v>114</v>
      </c>
      <c r="C80" s="53" t="s">
        <v>115</v>
      </c>
      <c r="D80" s="2" t="s">
        <v>80</v>
      </c>
      <c r="E80" s="4"/>
      <c r="F80" s="2" t="s">
        <v>52</v>
      </c>
      <c r="G80" s="5">
        <v>3.2</v>
      </c>
      <c r="H80" s="5"/>
      <c r="I80" s="5"/>
      <c r="J80" s="2"/>
      <c r="K80" s="2"/>
      <c r="L80" s="2"/>
      <c r="M80" s="2"/>
      <c r="N80" s="4"/>
      <c r="O80" s="4"/>
      <c r="P80" s="4"/>
      <c r="R80" s="51"/>
    </row>
    <row r="81" spans="1:18">
      <c r="A81" s="2">
        <f t="shared" si="1"/>
        <v>75</v>
      </c>
      <c r="B81" s="53" t="s">
        <v>114</v>
      </c>
      <c r="C81" s="53" t="s">
        <v>116</v>
      </c>
      <c r="D81" s="2"/>
      <c r="E81" s="4"/>
      <c r="F81" s="2" t="s">
        <v>52</v>
      </c>
      <c r="G81" s="5">
        <v>52.3</v>
      </c>
      <c r="H81" s="5"/>
      <c r="I81" s="5"/>
      <c r="J81" s="2"/>
      <c r="K81" s="2"/>
      <c r="L81" s="2"/>
      <c r="M81" s="2"/>
      <c r="N81" s="4"/>
      <c r="O81" s="4"/>
      <c r="P81" s="4"/>
      <c r="R81" s="51"/>
    </row>
    <row r="82" spans="1:18">
      <c r="A82" s="2">
        <f t="shared" si="1"/>
        <v>76</v>
      </c>
      <c r="B82" s="53" t="s">
        <v>116</v>
      </c>
      <c r="C82" s="53" t="s">
        <v>117</v>
      </c>
      <c r="D82" s="2"/>
      <c r="E82" s="4"/>
      <c r="F82" s="2" t="s">
        <v>52</v>
      </c>
      <c r="G82" s="5">
        <f>9.6+3</f>
        <v>12.6</v>
      </c>
      <c r="H82" s="5"/>
      <c r="I82" s="5"/>
      <c r="J82" s="2"/>
      <c r="K82" s="2"/>
      <c r="L82" s="2"/>
      <c r="M82" s="2"/>
      <c r="N82" s="4"/>
      <c r="O82" s="4"/>
      <c r="P82" s="4"/>
      <c r="R82" s="51"/>
    </row>
    <row r="83" spans="1:18">
      <c r="A83" s="2">
        <f t="shared" si="1"/>
        <v>77</v>
      </c>
      <c r="B83" s="53" t="s">
        <v>116</v>
      </c>
      <c r="C83" s="53" t="s">
        <v>117</v>
      </c>
      <c r="D83" s="2" t="s">
        <v>69</v>
      </c>
      <c r="E83" s="4"/>
      <c r="F83" s="2" t="s">
        <v>52</v>
      </c>
      <c r="G83" s="5">
        <v>37</v>
      </c>
      <c r="H83" s="5"/>
      <c r="I83" s="5"/>
      <c r="J83" s="2"/>
      <c r="K83" s="2"/>
      <c r="L83" s="2"/>
      <c r="M83" s="2"/>
      <c r="N83" s="4"/>
      <c r="O83" s="4"/>
      <c r="P83" s="4"/>
      <c r="R83" s="51"/>
    </row>
    <row r="84" spans="1:18">
      <c r="A84" s="2">
        <f t="shared" si="1"/>
        <v>78</v>
      </c>
      <c r="B84" s="53" t="s">
        <v>116</v>
      </c>
      <c r="C84" s="53" t="s">
        <v>118</v>
      </c>
      <c r="D84" s="4"/>
      <c r="E84" s="4"/>
      <c r="F84" s="2" t="s">
        <v>52</v>
      </c>
      <c r="G84" s="5">
        <v>284</v>
      </c>
      <c r="H84" s="5"/>
      <c r="I84" s="5"/>
      <c r="J84" s="2"/>
      <c r="K84" s="2"/>
      <c r="L84" s="2"/>
      <c r="M84" s="2"/>
      <c r="N84" s="4"/>
      <c r="O84" s="4"/>
      <c r="P84" s="4"/>
      <c r="R84" s="51"/>
    </row>
    <row r="85" spans="1:18">
      <c r="A85" s="2">
        <f t="shared" si="1"/>
        <v>79</v>
      </c>
      <c r="B85" s="2" t="s">
        <v>119</v>
      </c>
      <c r="C85" s="2" t="s">
        <v>120</v>
      </c>
      <c r="D85" s="2" t="s">
        <v>69</v>
      </c>
      <c r="E85" s="4"/>
      <c r="F85" s="2" t="s">
        <v>52</v>
      </c>
      <c r="G85" s="5">
        <v>3.3</v>
      </c>
      <c r="H85" s="5"/>
      <c r="I85" s="5"/>
      <c r="J85" s="2"/>
      <c r="K85" s="2"/>
      <c r="L85" s="2"/>
      <c r="M85" s="2"/>
      <c r="N85" s="4"/>
      <c r="O85" s="4"/>
      <c r="P85" s="4"/>
      <c r="R85" s="51"/>
    </row>
    <row r="86" spans="1:18">
      <c r="A86" s="2">
        <f t="shared" si="1"/>
        <v>80</v>
      </c>
      <c r="B86" s="2" t="s">
        <v>119</v>
      </c>
      <c r="C86" s="2" t="s">
        <v>120</v>
      </c>
      <c r="D86" s="2"/>
      <c r="E86" s="4"/>
      <c r="F86" s="2" t="s">
        <v>52</v>
      </c>
      <c r="G86" s="5">
        <v>8.1</v>
      </c>
      <c r="H86" s="5"/>
      <c r="I86" s="5"/>
      <c r="J86" s="2"/>
      <c r="K86" s="2"/>
      <c r="L86" s="2"/>
      <c r="M86" s="2"/>
      <c r="N86" s="4"/>
      <c r="O86" s="4"/>
      <c r="P86" s="4"/>
      <c r="R86" s="51"/>
    </row>
    <row r="87" spans="1:18">
      <c r="A87" s="2">
        <f t="shared" si="1"/>
        <v>81</v>
      </c>
      <c r="B87" s="2" t="s">
        <v>119</v>
      </c>
      <c r="C87" s="2" t="s">
        <v>120</v>
      </c>
      <c r="D87" s="2" t="s">
        <v>69</v>
      </c>
      <c r="E87" s="4"/>
      <c r="F87" s="2" t="s">
        <v>52</v>
      </c>
      <c r="G87" s="5">
        <v>6.9</v>
      </c>
      <c r="H87" s="5"/>
      <c r="I87" s="5"/>
      <c r="J87" s="2"/>
      <c r="K87" s="2"/>
      <c r="L87" s="2"/>
      <c r="M87" s="2"/>
      <c r="N87" s="4"/>
      <c r="O87" s="4"/>
      <c r="P87" s="4"/>
      <c r="R87" s="51"/>
    </row>
    <row r="88" spans="1:18">
      <c r="A88" s="2">
        <f t="shared" si="1"/>
        <v>82</v>
      </c>
      <c r="B88" s="2" t="s">
        <v>120</v>
      </c>
      <c r="C88" s="2" t="s">
        <v>121</v>
      </c>
      <c r="D88" s="2" t="s">
        <v>69</v>
      </c>
      <c r="E88" s="4"/>
      <c r="F88" s="2" t="s">
        <v>52</v>
      </c>
      <c r="G88" s="5">
        <v>2.2000000000000002</v>
      </c>
      <c r="H88" s="5"/>
      <c r="I88" s="5"/>
      <c r="J88" s="2"/>
      <c r="K88" s="2"/>
      <c r="L88" s="2"/>
      <c r="M88" s="2"/>
      <c r="N88" s="4"/>
      <c r="O88" s="4"/>
      <c r="P88" s="4"/>
      <c r="R88" s="51"/>
    </row>
    <row r="89" spans="1:18">
      <c r="A89" s="2">
        <f t="shared" si="1"/>
        <v>83</v>
      </c>
      <c r="B89" s="2" t="s">
        <v>120</v>
      </c>
      <c r="C89" s="2" t="s">
        <v>121</v>
      </c>
      <c r="D89" s="2"/>
      <c r="E89" s="4"/>
      <c r="F89" s="2" t="s">
        <v>52</v>
      </c>
      <c r="G89" s="5">
        <v>20.399999999999999</v>
      </c>
      <c r="H89" s="5"/>
      <c r="I89" s="5"/>
      <c r="J89" s="2"/>
      <c r="K89" s="2"/>
      <c r="L89" s="2"/>
      <c r="M89" s="2"/>
      <c r="N89" s="4"/>
      <c r="O89" s="4"/>
      <c r="P89" s="4"/>
      <c r="R89" s="51"/>
    </row>
    <row r="90" spans="1:18">
      <c r="A90" s="2">
        <f t="shared" si="1"/>
        <v>84</v>
      </c>
      <c r="B90" s="2" t="s">
        <v>122</v>
      </c>
      <c r="C90" s="2" t="s">
        <v>123</v>
      </c>
      <c r="D90" s="2" t="s">
        <v>69</v>
      </c>
      <c r="E90" s="4"/>
      <c r="F90" s="2" t="s">
        <v>52</v>
      </c>
      <c r="G90" s="5">
        <v>19.100000000000001</v>
      </c>
      <c r="H90" s="5"/>
      <c r="I90" s="5"/>
      <c r="J90" s="2"/>
      <c r="K90" s="2"/>
      <c r="L90" s="2"/>
      <c r="M90" s="2"/>
      <c r="N90" s="4"/>
      <c r="O90" s="4"/>
      <c r="P90" s="4"/>
      <c r="R90" s="51"/>
    </row>
    <row r="91" spans="1:18">
      <c r="A91" s="2">
        <f t="shared" si="1"/>
        <v>85</v>
      </c>
      <c r="B91" s="2" t="s">
        <v>123</v>
      </c>
      <c r="C91" s="2" t="s">
        <v>124</v>
      </c>
      <c r="D91" s="2" t="s">
        <v>69</v>
      </c>
      <c r="E91" s="4"/>
      <c r="F91" s="2" t="s">
        <v>52</v>
      </c>
      <c r="G91" s="5">
        <v>29.5</v>
      </c>
      <c r="H91" s="5"/>
      <c r="I91" s="5"/>
      <c r="J91" s="2"/>
      <c r="K91" s="2"/>
      <c r="L91" s="2"/>
      <c r="M91" s="2"/>
      <c r="N91" s="4"/>
      <c r="O91" s="4"/>
      <c r="P91" s="4"/>
      <c r="R91" s="51"/>
    </row>
    <row r="92" spans="1:18">
      <c r="A92" s="2">
        <f t="shared" si="1"/>
        <v>86</v>
      </c>
      <c r="B92" s="2" t="s">
        <v>124</v>
      </c>
      <c r="C92" s="2" t="s">
        <v>125</v>
      </c>
      <c r="D92" s="2" t="s">
        <v>69</v>
      </c>
      <c r="E92" s="4"/>
      <c r="F92" s="2" t="s">
        <v>52</v>
      </c>
      <c r="G92" s="5">
        <f>54.2+34</f>
        <v>88.2</v>
      </c>
      <c r="H92" s="5"/>
      <c r="I92" s="5"/>
      <c r="J92" s="2"/>
      <c r="K92" s="2"/>
      <c r="L92" s="2"/>
      <c r="M92" s="2"/>
      <c r="N92" s="4"/>
      <c r="O92" s="4"/>
      <c r="P92" s="4"/>
      <c r="R92" s="51"/>
    </row>
    <row r="93" spans="1:18">
      <c r="A93" s="2">
        <f t="shared" si="1"/>
        <v>87</v>
      </c>
      <c r="B93" s="2" t="s">
        <v>124</v>
      </c>
      <c r="C93" s="2" t="s">
        <v>125</v>
      </c>
      <c r="D93" s="2"/>
      <c r="E93" s="4"/>
      <c r="F93" s="2" t="s">
        <v>52</v>
      </c>
      <c r="G93" s="5">
        <f>13.3+49.8</f>
        <v>63.099999999999994</v>
      </c>
      <c r="H93" s="5"/>
      <c r="I93" s="5"/>
      <c r="J93" s="2"/>
      <c r="K93" s="2"/>
      <c r="L93" s="2"/>
      <c r="M93" s="2"/>
      <c r="N93" s="4"/>
      <c r="O93" s="4"/>
      <c r="P93" s="4"/>
      <c r="R93" s="51"/>
    </row>
    <row r="94" spans="1:18">
      <c r="A94" s="2">
        <f t="shared" si="1"/>
        <v>88</v>
      </c>
      <c r="B94" s="2" t="s">
        <v>124</v>
      </c>
      <c r="C94" s="2" t="s">
        <v>126</v>
      </c>
      <c r="D94" s="2" t="s">
        <v>69</v>
      </c>
      <c r="E94" s="4"/>
      <c r="F94" s="2" t="s">
        <v>52</v>
      </c>
      <c r="G94" s="5">
        <v>20</v>
      </c>
      <c r="H94" s="5"/>
      <c r="I94" s="5"/>
      <c r="J94" s="2"/>
      <c r="K94" s="2"/>
      <c r="L94" s="2"/>
      <c r="M94" s="2"/>
      <c r="N94" s="4"/>
      <c r="O94" s="4"/>
      <c r="P94" s="4"/>
      <c r="R94" s="51"/>
    </row>
    <row r="95" spans="1:18">
      <c r="A95" s="2"/>
      <c r="B95" s="2" t="s">
        <v>124</v>
      </c>
      <c r="C95" s="2" t="s">
        <v>126</v>
      </c>
      <c r="D95" s="2"/>
      <c r="E95" s="4"/>
      <c r="F95" s="2" t="s">
        <v>52</v>
      </c>
      <c r="G95" s="5">
        <f>41.8+13.3</f>
        <v>55.099999999999994</v>
      </c>
      <c r="H95" s="5"/>
      <c r="I95" s="5"/>
      <c r="J95" s="2"/>
      <c r="K95" s="2"/>
      <c r="L95" s="2"/>
      <c r="M95" s="2"/>
      <c r="N95" s="4"/>
      <c r="O95" s="4"/>
      <c r="P95" s="4"/>
      <c r="R95" s="51"/>
    </row>
    <row r="96" spans="1:18">
      <c r="A96" s="2">
        <f>+A94+1</f>
        <v>89</v>
      </c>
      <c r="B96" s="2" t="s">
        <v>127</v>
      </c>
      <c r="C96" s="2" t="s">
        <v>126</v>
      </c>
      <c r="D96" s="2"/>
      <c r="E96" s="4"/>
      <c r="F96" s="2" t="s">
        <v>52</v>
      </c>
      <c r="G96" s="5">
        <v>33.9</v>
      </c>
      <c r="H96" s="5"/>
      <c r="I96" s="5"/>
      <c r="J96" s="2"/>
      <c r="K96" s="2"/>
      <c r="L96" s="2"/>
      <c r="M96" s="2"/>
      <c r="N96" s="4"/>
      <c r="O96" s="4"/>
      <c r="P96" s="4"/>
      <c r="R96" s="51"/>
    </row>
    <row r="97" spans="1:18">
      <c r="A97" s="2">
        <f t="shared" si="1"/>
        <v>90</v>
      </c>
      <c r="B97" s="2" t="s">
        <v>126</v>
      </c>
      <c r="C97" s="2" t="s">
        <v>128</v>
      </c>
      <c r="D97" s="2"/>
      <c r="E97" s="4"/>
      <c r="F97" s="2" t="s">
        <v>52</v>
      </c>
      <c r="G97" s="5">
        <v>34</v>
      </c>
      <c r="H97" s="5"/>
      <c r="I97" s="5"/>
      <c r="J97" s="2"/>
      <c r="K97" s="2"/>
      <c r="L97" s="2"/>
      <c r="M97" s="2"/>
      <c r="N97" s="4"/>
      <c r="O97" s="4"/>
      <c r="P97" s="4"/>
      <c r="R97" s="51"/>
    </row>
    <row r="98" spans="1:18">
      <c r="A98" s="2">
        <f t="shared" si="1"/>
        <v>91</v>
      </c>
      <c r="B98" s="2" t="s">
        <v>129</v>
      </c>
      <c r="C98" s="2" t="s">
        <v>130</v>
      </c>
      <c r="D98" s="2"/>
      <c r="E98" s="4"/>
      <c r="F98" s="2" t="s">
        <v>52</v>
      </c>
      <c r="G98" s="5">
        <v>126.4</v>
      </c>
      <c r="H98" s="5"/>
      <c r="I98" s="5"/>
      <c r="J98" s="2"/>
      <c r="K98" s="2"/>
      <c r="L98" s="2"/>
      <c r="M98" s="2"/>
      <c r="N98" s="4"/>
      <c r="O98" s="4"/>
      <c r="P98" s="4"/>
      <c r="R98" s="51"/>
    </row>
    <row r="99" spans="1:18">
      <c r="A99" s="2">
        <f t="shared" si="1"/>
        <v>92</v>
      </c>
      <c r="B99" s="2" t="s">
        <v>130</v>
      </c>
      <c r="C99" s="2" t="s">
        <v>131</v>
      </c>
      <c r="D99" s="2"/>
      <c r="E99" s="4"/>
      <c r="F99" s="2" t="s">
        <v>52</v>
      </c>
      <c r="G99" s="5">
        <f>40.2+96.4</f>
        <v>136.60000000000002</v>
      </c>
      <c r="H99" s="5"/>
      <c r="I99" s="5"/>
      <c r="J99" s="2"/>
      <c r="K99" s="2"/>
      <c r="L99" s="2"/>
      <c r="M99" s="2"/>
      <c r="N99" s="4"/>
      <c r="O99" s="4"/>
      <c r="P99" s="4"/>
      <c r="R99" s="51"/>
    </row>
    <row r="100" spans="1:18">
      <c r="A100" s="2">
        <f t="shared" si="1"/>
        <v>93</v>
      </c>
      <c r="B100" s="2" t="s">
        <v>130</v>
      </c>
      <c r="C100" s="2" t="s">
        <v>131</v>
      </c>
      <c r="D100" s="2"/>
      <c r="E100" s="4"/>
      <c r="F100" s="2" t="s">
        <v>52</v>
      </c>
      <c r="G100" s="5">
        <v>57.1</v>
      </c>
      <c r="H100" s="5"/>
      <c r="I100" s="5"/>
      <c r="J100" s="2"/>
      <c r="K100" s="2"/>
      <c r="L100" s="2"/>
      <c r="M100" s="2"/>
      <c r="N100" s="4"/>
      <c r="O100" s="4"/>
      <c r="P100" s="4"/>
      <c r="R100" s="51"/>
    </row>
    <row r="101" spans="1:18">
      <c r="A101" s="2">
        <f t="shared" si="1"/>
        <v>94</v>
      </c>
      <c r="B101" s="2" t="s">
        <v>131</v>
      </c>
      <c r="C101" s="2" t="s">
        <v>132</v>
      </c>
      <c r="D101" s="2"/>
      <c r="E101" s="4"/>
      <c r="F101" s="2" t="s">
        <v>52</v>
      </c>
      <c r="G101" s="5">
        <v>55.2</v>
      </c>
      <c r="H101" s="5"/>
      <c r="I101" s="5"/>
      <c r="J101" s="2"/>
      <c r="K101" s="2"/>
      <c r="L101" s="2"/>
      <c r="M101" s="2"/>
      <c r="N101" s="4"/>
      <c r="O101" s="4"/>
      <c r="P101" s="4"/>
      <c r="R101" s="51"/>
    </row>
    <row r="102" spans="1:18">
      <c r="A102" s="2">
        <f t="shared" si="1"/>
        <v>95</v>
      </c>
      <c r="B102" s="2" t="s">
        <v>130</v>
      </c>
      <c r="C102" s="2" t="s">
        <v>133</v>
      </c>
      <c r="D102" s="2"/>
      <c r="E102" s="4"/>
      <c r="F102" s="2" t="s">
        <v>52</v>
      </c>
      <c r="G102" s="5">
        <v>74.7</v>
      </c>
      <c r="H102" s="5"/>
      <c r="I102" s="5"/>
      <c r="J102" s="2"/>
      <c r="K102" s="2"/>
      <c r="L102" s="2"/>
      <c r="M102" s="2"/>
      <c r="N102" s="4"/>
      <c r="O102" s="4"/>
      <c r="P102" s="4"/>
      <c r="R102" s="51"/>
    </row>
    <row r="103" spans="1:18">
      <c r="A103" s="2">
        <f t="shared" si="1"/>
        <v>96</v>
      </c>
      <c r="B103" s="2" t="s">
        <v>133</v>
      </c>
      <c r="C103" s="2" t="s">
        <v>119</v>
      </c>
      <c r="D103" s="2"/>
      <c r="E103" s="4"/>
      <c r="F103" s="2" t="s">
        <v>52</v>
      </c>
      <c r="G103" s="5">
        <v>115.7</v>
      </c>
      <c r="H103" s="5"/>
      <c r="I103" s="5"/>
      <c r="J103" s="2"/>
      <c r="K103" s="2"/>
      <c r="L103" s="2"/>
      <c r="M103" s="2"/>
      <c r="N103" s="4"/>
      <c r="O103" s="4"/>
      <c r="P103" s="4"/>
      <c r="R103" s="51"/>
    </row>
    <row r="104" spans="1:18">
      <c r="A104" s="2">
        <f t="shared" si="1"/>
        <v>97</v>
      </c>
      <c r="B104" s="2" t="s">
        <v>134</v>
      </c>
      <c r="C104" s="2" t="s">
        <v>135</v>
      </c>
      <c r="D104" s="2"/>
      <c r="E104" s="4"/>
      <c r="F104" s="2" t="s">
        <v>52</v>
      </c>
      <c r="G104" s="5">
        <v>128.80000000000001</v>
      </c>
      <c r="H104" s="5"/>
      <c r="I104" s="5"/>
      <c r="J104" s="2"/>
      <c r="K104" s="2"/>
      <c r="L104" s="2"/>
      <c r="M104" s="2"/>
      <c r="N104" s="4"/>
      <c r="O104" s="4"/>
      <c r="P104" s="4"/>
      <c r="R104" s="51"/>
    </row>
    <row r="105" spans="1:18">
      <c r="A105" s="2">
        <f t="shared" si="1"/>
        <v>98</v>
      </c>
      <c r="B105" s="2" t="s">
        <v>136</v>
      </c>
      <c r="C105" s="2" t="s">
        <v>137</v>
      </c>
      <c r="D105" s="2"/>
      <c r="E105" s="4"/>
      <c r="F105" s="2" t="s">
        <v>52</v>
      </c>
      <c r="G105" s="5">
        <v>160</v>
      </c>
      <c r="H105" s="5"/>
      <c r="I105" s="5"/>
      <c r="J105" s="2"/>
      <c r="K105" s="2"/>
      <c r="L105" s="2"/>
      <c r="M105" s="2"/>
      <c r="N105" s="4"/>
      <c r="O105" s="4"/>
      <c r="P105" s="4"/>
      <c r="R105" s="51"/>
    </row>
    <row r="106" spans="1:18">
      <c r="A106" s="2">
        <f t="shared" si="1"/>
        <v>99</v>
      </c>
      <c r="B106" s="2" t="s">
        <v>138</v>
      </c>
      <c r="C106" s="2" t="s">
        <v>137</v>
      </c>
      <c r="D106" s="2"/>
      <c r="E106" s="4"/>
      <c r="F106" s="2" t="s">
        <v>52</v>
      </c>
      <c r="G106" s="5">
        <v>156</v>
      </c>
      <c r="H106" s="5"/>
      <c r="I106" s="5"/>
      <c r="J106" s="2"/>
      <c r="K106" s="2"/>
      <c r="L106" s="2"/>
      <c r="M106" s="2"/>
      <c r="N106" s="4"/>
      <c r="O106" s="4"/>
      <c r="P106" s="4"/>
      <c r="R106" s="51"/>
    </row>
    <row r="107" spans="1:18">
      <c r="A107" s="2">
        <f t="shared" si="1"/>
        <v>100</v>
      </c>
      <c r="B107" s="2" t="s">
        <v>53</v>
      </c>
      <c r="C107" s="2" t="s">
        <v>139</v>
      </c>
      <c r="D107" s="2"/>
      <c r="E107" s="4"/>
      <c r="F107" s="2" t="s">
        <v>52</v>
      </c>
      <c r="G107" s="5">
        <v>115.1</v>
      </c>
      <c r="H107" s="5"/>
      <c r="I107" s="5"/>
      <c r="J107" s="2"/>
      <c r="K107" s="2"/>
      <c r="L107" s="2"/>
      <c r="M107" s="2"/>
      <c r="N107" s="4"/>
      <c r="O107" s="4"/>
      <c r="P107" s="4"/>
      <c r="R107" s="51"/>
    </row>
    <row r="108" spans="1:18">
      <c r="A108" s="2">
        <f t="shared" si="1"/>
        <v>101</v>
      </c>
      <c r="B108" s="2" t="s">
        <v>53</v>
      </c>
      <c r="C108" s="2" t="s">
        <v>140</v>
      </c>
      <c r="D108" s="2"/>
      <c r="E108" s="4"/>
      <c r="F108" s="2" t="s">
        <v>52</v>
      </c>
      <c r="G108" s="5">
        <v>169</v>
      </c>
      <c r="H108" s="5"/>
      <c r="I108" s="5"/>
      <c r="J108" s="2"/>
      <c r="K108" s="2"/>
      <c r="L108" s="2"/>
      <c r="M108" s="2"/>
      <c r="N108" s="4"/>
      <c r="O108" s="4"/>
      <c r="P108" s="4"/>
      <c r="R108" s="51"/>
    </row>
    <row r="109" spans="1:18">
      <c r="A109" s="2">
        <f t="shared" si="1"/>
        <v>102</v>
      </c>
      <c r="B109" s="2" t="s">
        <v>140</v>
      </c>
      <c r="C109" s="2" t="s">
        <v>141</v>
      </c>
      <c r="D109" s="2"/>
      <c r="E109" s="4"/>
      <c r="F109" s="2" t="s">
        <v>52</v>
      </c>
      <c r="G109" s="5">
        <v>27</v>
      </c>
      <c r="H109" s="5"/>
      <c r="I109" s="5"/>
      <c r="J109" s="2"/>
      <c r="K109" s="2"/>
      <c r="L109" s="2"/>
      <c r="M109" s="2"/>
      <c r="N109" s="4"/>
      <c r="O109" s="4"/>
      <c r="P109" s="4"/>
      <c r="R109" s="51"/>
    </row>
    <row r="110" spans="1:18">
      <c r="A110" s="2">
        <f t="shared" si="1"/>
        <v>103</v>
      </c>
      <c r="B110" s="2" t="s">
        <v>140</v>
      </c>
      <c r="C110" s="2" t="s">
        <v>142</v>
      </c>
      <c r="D110" s="2"/>
      <c r="E110" s="4"/>
      <c r="F110" s="2" t="s">
        <v>52</v>
      </c>
      <c r="G110" s="5">
        <v>12.5</v>
      </c>
      <c r="H110" s="5"/>
      <c r="I110" s="5"/>
      <c r="J110" s="2"/>
      <c r="K110" s="2"/>
      <c r="L110" s="2"/>
      <c r="M110" s="2"/>
      <c r="N110" s="4"/>
      <c r="O110" s="4"/>
      <c r="P110" s="4"/>
      <c r="R110" s="51"/>
    </row>
    <row r="111" spans="1:18">
      <c r="A111" s="2">
        <f t="shared" si="1"/>
        <v>104</v>
      </c>
      <c r="B111" s="2" t="s">
        <v>142</v>
      </c>
      <c r="C111" s="2" t="s">
        <v>143</v>
      </c>
      <c r="D111" s="2"/>
      <c r="E111" s="4"/>
      <c r="F111" s="2" t="s">
        <v>52</v>
      </c>
      <c r="G111" s="5">
        <f>4.3+18</f>
        <v>22.3</v>
      </c>
      <c r="H111" s="5"/>
      <c r="I111" s="5"/>
      <c r="J111" s="2"/>
      <c r="K111" s="2"/>
      <c r="L111" s="2"/>
      <c r="M111" s="2"/>
      <c r="N111" s="4"/>
      <c r="O111" s="4"/>
      <c r="P111" s="4"/>
      <c r="R111" s="51"/>
    </row>
    <row r="112" spans="1:18">
      <c r="A112" s="2">
        <f t="shared" si="1"/>
        <v>105</v>
      </c>
      <c r="B112" s="2" t="s">
        <v>142</v>
      </c>
      <c r="C112" s="2" t="s">
        <v>143</v>
      </c>
      <c r="D112" s="2" t="s">
        <v>69</v>
      </c>
      <c r="E112" s="4"/>
      <c r="F112" s="2" t="s">
        <v>52</v>
      </c>
      <c r="G112" s="5">
        <f>16.2+4.4</f>
        <v>20.6</v>
      </c>
      <c r="H112" s="5"/>
      <c r="I112" s="5"/>
      <c r="J112" s="2"/>
      <c r="K112" s="2"/>
      <c r="L112" s="2"/>
      <c r="M112" s="2"/>
      <c r="N112" s="4"/>
      <c r="O112" s="4"/>
      <c r="P112" s="4"/>
      <c r="R112" s="51"/>
    </row>
    <row r="113" spans="1:18">
      <c r="A113" s="2">
        <f t="shared" si="1"/>
        <v>106</v>
      </c>
      <c r="B113" s="2" t="s">
        <v>142</v>
      </c>
      <c r="C113" s="2" t="s">
        <v>108</v>
      </c>
      <c r="D113" s="2"/>
      <c r="E113" s="4"/>
      <c r="F113" s="2" t="s">
        <v>52</v>
      </c>
      <c r="G113" s="5">
        <v>12</v>
      </c>
      <c r="H113" s="5"/>
      <c r="I113" s="5"/>
      <c r="J113" s="2"/>
      <c r="K113" s="2"/>
      <c r="L113" s="2"/>
      <c r="M113" s="2"/>
      <c r="N113" s="4"/>
      <c r="O113" s="4"/>
      <c r="P113" s="4"/>
      <c r="R113" s="51"/>
    </row>
    <row r="114" spans="1:18">
      <c r="A114" s="2">
        <f t="shared" si="1"/>
        <v>107</v>
      </c>
      <c r="B114" s="2" t="s">
        <v>142</v>
      </c>
      <c r="C114" s="2" t="s">
        <v>108</v>
      </c>
      <c r="D114" s="2" t="s">
        <v>144</v>
      </c>
      <c r="E114" s="4"/>
      <c r="F114" s="2" t="s">
        <v>52</v>
      </c>
      <c r="G114" s="5">
        <v>21</v>
      </c>
      <c r="H114" s="5"/>
      <c r="I114" s="5"/>
      <c r="J114" s="2"/>
      <c r="K114" s="2"/>
      <c r="L114" s="2"/>
      <c r="M114" s="2"/>
      <c r="N114" s="4"/>
      <c r="O114" s="4"/>
      <c r="P114" s="4"/>
      <c r="R114" s="51"/>
    </row>
    <row r="115" spans="1:18">
      <c r="A115" s="2">
        <f t="shared" si="1"/>
        <v>108</v>
      </c>
      <c r="B115" s="2" t="s">
        <v>142</v>
      </c>
      <c r="C115" s="2" t="s">
        <v>108</v>
      </c>
      <c r="D115" s="2" t="s">
        <v>69</v>
      </c>
      <c r="E115" s="4"/>
      <c r="F115" s="2" t="s">
        <v>52</v>
      </c>
      <c r="G115" s="5">
        <v>19.8</v>
      </c>
      <c r="H115" s="5"/>
      <c r="I115" s="5"/>
      <c r="J115" s="2"/>
      <c r="K115" s="2"/>
      <c r="L115" s="2"/>
      <c r="M115" s="2"/>
      <c r="N115" s="4"/>
      <c r="O115" s="4"/>
      <c r="P115" s="4"/>
      <c r="R115" s="51"/>
    </row>
    <row r="116" spans="1:18">
      <c r="A116" s="2">
        <f t="shared" si="1"/>
        <v>109</v>
      </c>
      <c r="B116" s="2" t="s">
        <v>142</v>
      </c>
      <c r="C116" s="2" t="s">
        <v>108</v>
      </c>
      <c r="D116" s="2"/>
      <c r="E116" s="4"/>
      <c r="F116" s="2" t="s">
        <v>52</v>
      </c>
      <c r="G116" s="5">
        <v>91</v>
      </c>
      <c r="H116" s="5"/>
      <c r="I116" s="5"/>
      <c r="J116" s="2"/>
      <c r="K116" s="2"/>
      <c r="L116" s="2"/>
      <c r="M116" s="2"/>
      <c r="N116" s="4"/>
      <c r="O116" s="4"/>
      <c r="P116" s="4"/>
      <c r="R116" s="51"/>
    </row>
    <row r="117" spans="1:18">
      <c r="A117" s="2">
        <f t="shared" si="1"/>
        <v>110</v>
      </c>
      <c r="B117" s="2" t="s">
        <v>60</v>
      </c>
      <c r="C117" s="2" t="s">
        <v>145</v>
      </c>
      <c r="D117" s="2"/>
      <c r="E117" s="4"/>
      <c r="F117" s="2" t="s">
        <v>52</v>
      </c>
      <c r="G117" s="5">
        <v>13.2</v>
      </c>
      <c r="H117" s="5"/>
      <c r="I117" s="5"/>
      <c r="J117" s="2"/>
      <c r="K117" s="2"/>
      <c r="L117" s="2"/>
      <c r="M117" s="2"/>
      <c r="N117" s="4"/>
      <c r="O117" s="4"/>
      <c r="P117" s="4"/>
      <c r="R117" s="51"/>
    </row>
    <row r="118" spans="1:18">
      <c r="A118" s="2">
        <f t="shared" si="1"/>
        <v>111</v>
      </c>
      <c r="B118" s="2" t="s">
        <v>60</v>
      </c>
      <c r="C118" s="2" t="s">
        <v>145</v>
      </c>
      <c r="D118" s="2" t="s">
        <v>69</v>
      </c>
      <c r="E118" s="4"/>
      <c r="F118" s="2" t="s">
        <v>52</v>
      </c>
      <c r="G118" s="5">
        <v>32.200000000000003</v>
      </c>
      <c r="H118" s="5"/>
      <c r="I118" s="5"/>
      <c r="J118" s="2"/>
      <c r="K118" s="2"/>
      <c r="L118" s="2"/>
      <c r="M118" s="2"/>
      <c r="N118" s="4"/>
      <c r="O118" s="4"/>
      <c r="P118" s="4"/>
      <c r="R118" s="51"/>
    </row>
    <row r="119" spans="1:18">
      <c r="A119" s="2">
        <f t="shared" si="1"/>
        <v>112</v>
      </c>
      <c r="B119" s="2" t="s">
        <v>145</v>
      </c>
      <c r="C119" s="2" t="s">
        <v>108</v>
      </c>
      <c r="D119" s="2" t="s">
        <v>69</v>
      </c>
      <c r="E119" s="4"/>
      <c r="F119" s="2" t="s">
        <v>52</v>
      </c>
      <c r="G119" s="5">
        <v>30.5</v>
      </c>
      <c r="H119" s="5"/>
      <c r="I119" s="5"/>
      <c r="J119" s="2"/>
      <c r="K119" s="2"/>
      <c r="L119" s="2"/>
      <c r="M119" s="2"/>
      <c r="N119" s="4"/>
      <c r="O119" s="4"/>
      <c r="P119" s="4"/>
      <c r="R119" s="51"/>
    </row>
    <row r="120" spans="1:18">
      <c r="A120" s="2">
        <f t="shared" si="1"/>
        <v>113</v>
      </c>
      <c r="B120" s="2" t="s">
        <v>145</v>
      </c>
      <c r="C120" s="2" t="s">
        <v>146</v>
      </c>
      <c r="D120" s="2" t="s">
        <v>69</v>
      </c>
      <c r="E120" s="4"/>
      <c r="F120" s="2" t="s">
        <v>52</v>
      </c>
      <c r="G120" s="5">
        <v>11.6</v>
      </c>
      <c r="H120" s="5"/>
      <c r="I120" s="5"/>
      <c r="J120" s="2"/>
      <c r="K120" s="2"/>
      <c r="L120" s="2"/>
      <c r="M120" s="2"/>
      <c r="N120" s="4"/>
      <c r="O120" s="4"/>
      <c r="P120" s="4"/>
      <c r="R120" s="51"/>
    </row>
    <row r="121" spans="1:18">
      <c r="A121" s="2">
        <f t="shared" si="1"/>
        <v>114</v>
      </c>
      <c r="B121" s="2" t="s">
        <v>145</v>
      </c>
      <c r="C121" s="2" t="s">
        <v>146</v>
      </c>
      <c r="D121" s="2"/>
      <c r="E121" s="4"/>
      <c r="F121" s="2" t="s">
        <v>52</v>
      </c>
      <c r="G121" s="5">
        <v>52.5</v>
      </c>
      <c r="H121" s="5"/>
      <c r="I121" s="5"/>
      <c r="J121" s="2"/>
      <c r="K121" s="2"/>
      <c r="L121" s="2"/>
      <c r="M121" s="2"/>
      <c r="N121" s="4"/>
      <c r="O121" s="4"/>
      <c r="P121" s="4"/>
      <c r="R121" s="51"/>
    </row>
    <row r="122" spans="1:18">
      <c r="A122" s="2">
        <f t="shared" si="1"/>
        <v>115</v>
      </c>
      <c r="B122" s="2" t="s">
        <v>146</v>
      </c>
      <c r="C122" s="2" t="s">
        <v>147</v>
      </c>
      <c r="D122" s="2"/>
      <c r="E122" s="4"/>
      <c r="F122" s="2" t="s">
        <v>52</v>
      </c>
      <c r="G122" s="5">
        <v>13.6</v>
      </c>
      <c r="H122" s="5"/>
      <c r="I122" s="5"/>
      <c r="J122" s="2"/>
      <c r="K122" s="2"/>
      <c r="L122" s="2"/>
      <c r="M122" s="2"/>
      <c r="N122" s="4"/>
      <c r="O122" s="4"/>
      <c r="P122" s="4"/>
      <c r="R122" s="51"/>
    </row>
    <row r="123" spans="1:18">
      <c r="A123" s="2">
        <f t="shared" si="1"/>
        <v>116</v>
      </c>
      <c r="B123" s="2" t="s">
        <v>146</v>
      </c>
      <c r="C123" s="2" t="s">
        <v>148</v>
      </c>
      <c r="D123" s="2"/>
      <c r="E123" s="4"/>
      <c r="F123" s="2" t="s">
        <v>52</v>
      </c>
      <c r="G123" s="5">
        <v>46.2</v>
      </c>
      <c r="H123" s="5"/>
      <c r="I123" s="5"/>
      <c r="J123" s="2"/>
      <c r="K123" s="2"/>
      <c r="L123" s="2"/>
      <c r="M123" s="2"/>
      <c r="N123" s="4"/>
      <c r="O123" s="4"/>
      <c r="P123" s="4"/>
      <c r="R123" s="51"/>
    </row>
    <row r="124" spans="1:18">
      <c r="A124" s="2">
        <f t="shared" si="1"/>
        <v>117</v>
      </c>
      <c r="B124" s="2" t="s">
        <v>135</v>
      </c>
      <c r="C124" s="2" t="s">
        <v>136</v>
      </c>
      <c r="D124" s="4"/>
      <c r="E124" s="4"/>
      <c r="F124" s="2" t="s">
        <v>52</v>
      </c>
      <c r="G124" s="4"/>
      <c r="H124" s="5">
        <v>128.30000000000001</v>
      </c>
      <c r="I124" s="5"/>
      <c r="J124" s="2"/>
      <c r="K124" s="2"/>
      <c r="L124" s="2"/>
      <c r="M124" s="2"/>
      <c r="N124" s="4"/>
      <c r="O124" s="4"/>
      <c r="P124" s="4"/>
      <c r="R124" s="51"/>
    </row>
    <row r="125" spans="1:18">
      <c r="A125" s="2">
        <f t="shared" si="1"/>
        <v>118</v>
      </c>
      <c r="B125" s="2" t="s">
        <v>135</v>
      </c>
      <c r="C125" s="2" t="s">
        <v>138</v>
      </c>
      <c r="D125" s="4"/>
      <c r="E125" s="4"/>
      <c r="F125" s="2" t="s">
        <v>52</v>
      </c>
      <c r="G125" s="4"/>
      <c r="H125" s="5">
        <v>220</v>
      </c>
      <c r="I125" s="5"/>
      <c r="J125" s="2"/>
      <c r="K125" s="2"/>
      <c r="L125" s="2"/>
      <c r="M125" s="2"/>
      <c r="N125" s="4"/>
      <c r="O125" s="4"/>
      <c r="P125" s="4"/>
      <c r="R125" s="51"/>
    </row>
    <row r="126" spans="1:18">
      <c r="A126" s="2">
        <f t="shared" si="1"/>
        <v>119</v>
      </c>
      <c r="B126" s="2" t="s">
        <v>138</v>
      </c>
      <c r="C126" s="2" t="s">
        <v>149</v>
      </c>
      <c r="D126" s="4"/>
      <c r="E126" s="4"/>
      <c r="F126" s="2" t="s">
        <v>52</v>
      </c>
      <c r="G126" s="4"/>
      <c r="H126" s="5">
        <v>162.30000000000001</v>
      </c>
      <c r="I126" s="5"/>
      <c r="J126" s="2"/>
      <c r="K126" s="2"/>
      <c r="L126" s="2"/>
      <c r="M126" s="2"/>
      <c r="N126" s="4"/>
      <c r="O126" s="4"/>
      <c r="P126" s="4"/>
      <c r="R126" s="51"/>
    </row>
    <row r="127" spans="1:18">
      <c r="A127" s="2">
        <f t="shared" si="1"/>
        <v>120</v>
      </c>
      <c r="B127" s="2" t="s">
        <v>133</v>
      </c>
      <c r="C127" s="2" t="s">
        <v>136</v>
      </c>
      <c r="D127" s="4"/>
      <c r="E127" s="4"/>
      <c r="F127" s="2" t="s">
        <v>52</v>
      </c>
      <c r="G127" s="4"/>
      <c r="H127" s="5">
        <v>122.5</v>
      </c>
      <c r="I127" s="5"/>
      <c r="J127" s="2"/>
      <c r="K127" s="2"/>
      <c r="L127" s="2"/>
      <c r="M127" s="2"/>
      <c r="N127" s="4"/>
      <c r="O127" s="4"/>
      <c r="P127" s="4"/>
      <c r="R127" s="51"/>
    </row>
    <row r="128" spans="1:18">
      <c r="A128" s="2">
        <f t="shared" si="1"/>
        <v>121</v>
      </c>
      <c r="B128" s="2" t="s">
        <v>133</v>
      </c>
      <c r="C128" s="2" t="s">
        <v>136</v>
      </c>
      <c r="D128" s="4"/>
      <c r="E128" s="4"/>
      <c r="F128" s="2" t="s">
        <v>52</v>
      </c>
      <c r="G128" s="4"/>
      <c r="H128" s="5">
        <v>748</v>
      </c>
      <c r="I128" s="5"/>
      <c r="J128" s="2"/>
      <c r="K128" s="2"/>
      <c r="L128" s="2"/>
      <c r="M128" s="2"/>
      <c r="N128" s="4"/>
      <c r="O128" s="4"/>
      <c r="P128" s="4"/>
      <c r="R128" s="51"/>
    </row>
    <row r="129" spans="1:18">
      <c r="A129" s="2">
        <f t="shared" si="1"/>
        <v>122</v>
      </c>
      <c r="B129" s="2" t="s">
        <v>149</v>
      </c>
      <c r="C129" s="2" t="s">
        <v>150</v>
      </c>
      <c r="D129" s="4"/>
      <c r="E129" s="4"/>
      <c r="F129" s="2" t="s">
        <v>52</v>
      </c>
      <c r="G129" s="4"/>
      <c r="H129" s="5">
        <f>44+68+150</f>
        <v>262</v>
      </c>
      <c r="I129" s="5"/>
      <c r="J129" s="2"/>
      <c r="K129" s="2"/>
      <c r="L129" s="2"/>
      <c r="M129" s="2"/>
      <c r="N129" s="4"/>
      <c r="O129" s="4"/>
      <c r="P129" s="4"/>
      <c r="R129" s="51"/>
    </row>
    <row r="130" spans="1:18">
      <c r="A130" s="2">
        <f t="shared" si="1"/>
        <v>123</v>
      </c>
      <c r="B130" s="2" t="s">
        <v>150</v>
      </c>
      <c r="C130" s="2" t="s">
        <v>53</v>
      </c>
      <c r="D130" s="4"/>
      <c r="E130" s="4"/>
      <c r="F130" s="2" t="s">
        <v>52</v>
      </c>
      <c r="G130" s="4"/>
      <c r="H130" s="5">
        <v>163</v>
      </c>
      <c r="I130" s="5"/>
      <c r="J130" s="2"/>
      <c r="K130" s="2"/>
      <c r="L130" s="2"/>
      <c r="M130" s="2"/>
      <c r="N130" s="4"/>
      <c r="O130" s="4"/>
      <c r="P130" s="4"/>
      <c r="R130" s="51"/>
    </row>
    <row r="131" spans="1:18">
      <c r="A131" s="2">
        <f t="shared" si="1"/>
        <v>124</v>
      </c>
      <c r="B131" s="2" t="s">
        <v>146</v>
      </c>
      <c r="C131" s="2" t="s">
        <v>151</v>
      </c>
      <c r="D131" s="4"/>
      <c r="E131" s="4"/>
      <c r="F131" s="2" t="s">
        <v>52</v>
      </c>
      <c r="G131" s="4"/>
      <c r="H131" s="5">
        <f>111+12</f>
        <v>123</v>
      </c>
      <c r="I131" s="5"/>
      <c r="J131" s="2"/>
      <c r="K131" s="2"/>
      <c r="L131" s="2"/>
      <c r="M131" s="2"/>
      <c r="N131" s="4"/>
      <c r="O131" s="4"/>
      <c r="P131" s="4"/>
      <c r="R131" s="51"/>
    </row>
    <row r="132" spans="1:18">
      <c r="A132" s="2">
        <f t="shared" si="1"/>
        <v>125</v>
      </c>
      <c r="B132" s="2" t="s">
        <v>148</v>
      </c>
      <c r="C132" s="2" t="s">
        <v>151</v>
      </c>
      <c r="D132" s="2" t="s">
        <v>80</v>
      </c>
      <c r="E132" s="4"/>
      <c r="F132" s="2" t="s">
        <v>52</v>
      </c>
      <c r="G132" s="4"/>
      <c r="H132" s="5">
        <v>3.8</v>
      </c>
      <c r="I132" s="5"/>
      <c r="J132" s="2"/>
      <c r="K132" s="2"/>
      <c r="L132" s="2"/>
      <c r="M132" s="2"/>
      <c r="N132" s="4"/>
      <c r="O132" s="4"/>
      <c r="P132" s="4"/>
      <c r="R132" s="51"/>
    </row>
    <row r="133" spans="1:18">
      <c r="A133" s="2">
        <f t="shared" si="1"/>
        <v>126</v>
      </c>
      <c r="B133" s="2" t="s">
        <v>151</v>
      </c>
      <c r="C133" s="2" t="s">
        <v>150</v>
      </c>
      <c r="D133" s="2"/>
      <c r="E133" s="4"/>
      <c r="F133" s="2" t="s">
        <v>52</v>
      </c>
      <c r="G133" s="4"/>
      <c r="H133" s="5">
        <v>241.9</v>
      </c>
      <c r="I133" s="5"/>
      <c r="J133" s="2"/>
      <c r="K133" s="2"/>
      <c r="L133" s="2"/>
      <c r="M133" s="2"/>
      <c r="N133" s="4"/>
      <c r="O133" s="4"/>
      <c r="P133" s="4"/>
      <c r="R133" s="51"/>
    </row>
    <row r="134" spans="1:18">
      <c r="A134" s="2">
        <f t="shared" si="1"/>
        <v>127</v>
      </c>
      <c r="B134" s="2" t="s">
        <v>151</v>
      </c>
      <c r="C134" s="2" t="s">
        <v>150</v>
      </c>
      <c r="D134" s="2" t="s">
        <v>80</v>
      </c>
      <c r="E134" s="4"/>
      <c r="F134" s="2" t="s">
        <v>52</v>
      </c>
      <c r="G134" s="4"/>
      <c r="H134" s="5">
        <v>3</v>
      </c>
      <c r="I134" s="5"/>
      <c r="J134" s="2"/>
      <c r="K134" s="2"/>
      <c r="L134" s="2"/>
      <c r="M134" s="2"/>
      <c r="N134" s="4"/>
      <c r="O134" s="4"/>
      <c r="P134" s="4"/>
      <c r="R134" s="51"/>
    </row>
    <row r="135" spans="1:18">
      <c r="A135" s="2">
        <f t="shared" si="1"/>
        <v>128</v>
      </c>
      <c r="B135" s="2" t="s">
        <v>151</v>
      </c>
      <c r="C135" s="2" t="s">
        <v>152</v>
      </c>
      <c r="D135" s="4"/>
      <c r="E135" s="4"/>
      <c r="F135" s="2" t="s">
        <v>52</v>
      </c>
      <c r="G135" s="4"/>
      <c r="H135" s="5">
        <v>55.5</v>
      </c>
      <c r="I135" s="5"/>
      <c r="J135" s="2"/>
      <c r="K135" s="2"/>
      <c r="L135" s="2"/>
      <c r="M135" s="2"/>
      <c r="N135" s="4"/>
      <c r="O135" s="4"/>
      <c r="P135" s="4"/>
      <c r="R135" s="51"/>
    </row>
    <row r="136" spans="1:18">
      <c r="A136" s="2">
        <f t="shared" ref="A136:A145" si="2">+A135+1</f>
        <v>129</v>
      </c>
      <c r="B136" s="2" t="s">
        <v>153</v>
      </c>
      <c r="C136" s="2" t="s">
        <v>152</v>
      </c>
      <c r="D136" s="4"/>
      <c r="E136" s="4"/>
      <c r="F136" s="2" t="s">
        <v>52</v>
      </c>
      <c r="G136" s="4"/>
      <c r="H136" s="5">
        <v>116.1</v>
      </c>
      <c r="I136" s="5"/>
      <c r="J136" s="2"/>
      <c r="K136" s="2"/>
      <c r="L136" s="2"/>
      <c r="M136" s="2"/>
      <c r="N136" s="4"/>
      <c r="O136" s="4"/>
      <c r="P136" s="4"/>
      <c r="R136" s="51"/>
    </row>
    <row r="137" spans="1:18">
      <c r="A137" s="2">
        <f t="shared" si="2"/>
        <v>130</v>
      </c>
      <c r="B137" s="2" t="s">
        <v>154</v>
      </c>
      <c r="C137" s="2" t="s">
        <v>155</v>
      </c>
      <c r="D137" s="4"/>
      <c r="E137" s="4"/>
      <c r="F137" s="2" t="s">
        <v>52</v>
      </c>
      <c r="G137" s="4"/>
      <c r="H137" s="5">
        <v>8.6999999999999993</v>
      </c>
      <c r="I137" s="5"/>
      <c r="J137" s="2"/>
      <c r="K137" s="2"/>
      <c r="L137" s="2"/>
      <c r="M137" s="2"/>
      <c r="N137" s="4"/>
      <c r="O137" s="4"/>
      <c r="P137" s="4"/>
      <c r="R137" s="51"/>
    </row>
    <row r="138" spans="1:18">
      <c r="A138" s="2">
        <f t="shared" si="2"/>
        <v>131</v>
      </c>
      <c r="B138" s="2" t="s">
        <v>156</v>
      </c>
      <c r="C138" s="2" t="s">
        <v>157</v>
      </c>
      <c r="D138" s="4"/>
      <c r="E138" s="4"/>
      <c r="F138" s="2" t="s">
        <v>52</v>
      </c>
      <c r="G138" s="4"/>
      <c r="H138" s="5">
        <f>116.6+80.8</f>
        <v>197.39999999999998</v>
      </c>
      <c r="I138" s="5"/>
      <c r="J138" s="2"/>
      <c r="K138" s="2"/>
      <c r="L138" s="2"/>
      <c r="M138" s="2"/>
      <c r="N138" s="4"/>
      <c r="O138" s="4"/>
      <c r="P138" s="4"/>
      <c r="R138" s="51"/>
    </row>
    <row r="139" spans="1:18">
      <c r="A139" s="2">
        <f t="shared" si="2"/>
        <v>132</v>
      </c>
      <c r="B139" s="2" t="s">
        <v>158</v>
      </c>
      <c r="C139" s="2" t="s">
        <v>68</v>
      </c>
      <c r="D139" s="2" t="s">
        <v>69</v>
      </c>
      <c r="E139" s="4"/>
      <c r="F139" s="2" t="s">
        <v>52</v>
      </c>
      <c r="G139" s="4"/>
      <c r="H139" s="5">
        <f>5.7-0.6</f>
        <v>5.1000000000000005</v>
      </c>
      <c r="I139" s="5"/>
      <c r="J139" s="2"/>
      <c r="K139" s="2"/>
      <c r="L139" s="2"/>
      <c r="M139" s="2"/>
      <c r="N139" s="4"/>
      <c r="O139" s="4"/>
      <c r="P139" s="4"/>
      <c r="R139" s="51"/>
    </row>
    <row r="140" spans="1:18">
      <c r="A140" s="2">
        <f t="shared" si="2"/>
        <v>133</v>
      </c>
      <c r="B140" s="2" t="s">
        <v>158</v>
      </c>
      <c r="C140" s="2" t="s">
        <v>68</v>
      </c>
      <c r="D140" s="4"/>
      <c r="E140" s="4"/>
      <c r="F140" s="2" t="s">
        <v>52</v>
      </c>
      <c r="G140" s="4"/>
      <c r="H140" s="5">
        <v>305.60000000000002</v>
      </c>
      <c r="I140" s="5"/>
      <c r="J140" s="2"/>
      <c r="K140" s="2"/>
      <c r="L140" s="2"/>
      <c r="M140" s="2"/>
      <c r="N140" s="4"/>
      <c r="O140" s="4"/>
      <c r="P140" s="4"/>
      <c r="R140" s="51"/>
    </row>
    <row r="141" spans="1:18">
      <c r="A141" s="2">
        <f t="shared" si="2"/>
        <v>134</v>
      </c>
      <c r="B141" s="2" t="s">
        <v>159</v>
      </c>
      <c r="C141" s="2" t="s">
        <v>160</v>
      </c>
      <c r="D141" s="4"/>
      <c r="E141" s="4"/>
      <c r="F141" s="2" t="s">
        <v>52</v>
      </c>
      <c r="G141" s="4"/>
      <c r="H141" s="5">
        <v>34.799999999999997</v>
      </c>
      <c r="I141" s="5"/>
      <c r="J141" s="2"/>
      <c r="K141" s="2"/>
      <c r="L141" s="2"/>
      <c r="M141" s="2"/>
      <c r="N141" s="4"/>
      <c r="O141" s="4"/>
      <c r="P141" s="4"/>
      <c r="R141" s="51"/>
    </row>
    <row r="142" spans="1:18">
      <c r="A142" s="2">
        <f t="shared" si="2"/>
        <v>135</v>
      </c>
      <c r="B142" s="2" t="s">
        <v>151</v>
      </c>
      <c r="C142" s="2" t="s">
        <v>159</v>
      </c>
      <c r="D142" s="2"/>
      <c r="E142" s="2"/>
      <c r="F142" s="2" t="s">
        <v>52</v>
      </c>
      <c r="G142" s="5"/>
      <c r="H142" s="5"/>
      <c r="I142" s="5">
        <v>13.1</v>
      </c>
      <c r="J142" s="2"/>
      <c r="K142" s="2"/>
      <c r="L142" s="2"/>
      <c r="M142" s="2"/>
      <c r="N142" s="4"/>
      <c r="O142" s="4"/>
      <c r="P142" s="4"/>
      <c r="R142" s="51"/>
    </row>
    <row r="143" spans="1:18">
      <c r="A143" s="2">
        <f t="shared" si="2"/>
        <v>136</v>
      </c>
      <c r="B143" s="2" t="s">
        <v>159</v>
      </c>
      <c r="C143" s="2" t="s">
        <v>161</v>
      </c>
      <c r="D143" s="2"/>
      <c r="E143" s="2"/>
      <c r="F143" s="2" t="s">
        <v>52</v>
      </c>
      <c r="G143" s="4"/>
      <c r="H143" s="5"/>
      <c r="I143" s="5"/>
      <c r="J143" s="5">
        <v>15.6</v>
      </c>
      <c r="K143" s="2"/>
      <c r="L143" s="2"/>
      <c r="M143" s="2"/>
      <c r="N143" s="4"/>
      <c r="O143" s="4"/>
      <c r="P143" s="4"/>
      <c r="R143" s="51"/>
    </row>
    <row r="144" spans="1:18">
      <c r="A144" s="2">
        <f t="shared" si="2"/>
        <v>137</v>
      </c>
      <c r="B144" s="2" t="s">
        <v>161</v>
      </c>
      <c r="C144" s="2" t="s">
        <v>156</v>
      </c>
      <c r="D144" s="2"/>
      <c r="E144" s="2"/>
      <c r="F144" s="2" t="s">
        <v>52</v>
      </c>
      <c r="G144" s="4"/>
      <c r="H144" s="5"/>
      <c r="I144" s="5"/>
      <c r="J144" s="5">
        <v>68.900000000000006</v>
      </c>
      <c r="K144" s="2"/>
      <c r="L144" s="2"/>
      <c r="M144" s="2"/>
      <c r="N144" s="4"/>
      <c r="O144" s="4"/>
      <c r="P144" s="4"/>
      <c r="R144" s="51"/>
    </row>
    <row r="145" spans="1:18">
      <c r="A145" s="2">
        <f t="shared" si="2"/>
        <v>138</v>
      </c>
      <c r="B145" s="2" t="s">
        <v>162</v>
      </c>
      <c r="C145" s="2" t="s">
        <v>156</v>
      </c>
      <c r="D145" s="2"/>
      <c r="E145" s="2"/>
      <c r="F145" s="2" t="s">
        <v>52</v>
      </c>
      <c r="G145" s="4"/>
      <c r="H145" s="5"/>
      <c r="I145" s="5"/>
      <c r="J145" s="2"/>
      <c r="K145" s="5">
        <v>29.6</v>
      </c>
      <c r="L145" s="2"/>
      <c r="M145" s="2"/>
      <c r="N145" s="4"/>
      <c r="O145" s="4"/>
      <c r="P145" s="4"/>
      <c r="R145" s="51"/>
    </row>
    <row r="146" spans="1:18" ht="18.75">
      <c r="A146" s="176" t="s">
        <v>19</v>
      </c>
      <c r="B146" s="176"/>
      <c r="C146" s="176"/>
      <c r="D146" s="176"/>
      <c r="E146" s="176"/>
      <c r="F146" s="176"/>
      <c r="G146" s="6">
        <f t="shared" ref="G146:L146" si="3">+SUM(G6:G145)</f>
        <v>5927.01</v>
      </c>
      <c r="H146" s="6">
        <f t="shared" si="3"/>
        <v>2900.9999999999995</v>
      </c>
      <c r="I146" s="6">
        <f t="shared" si="3"/>
        <v>13.1</v>
      </c>
      <c r="J146" s="6">
        <f t="shared" si="3"/>
        <v>84.5</v>
      </c>
      <c r="K146" s="6">
        <f t="shared" si="3"/>
        <v>29.6</v>
      </c>
      <c r="L146" s="6">
        <f t="shared" si="3"/>
        <v>0</v>
      </c>
      <c r="M146" s="6"/>
      <c r="N146" s="6"/>
      <c r="O146" s="49">
        <f>+SUM(G146:K146)</f>
        <v>8955.2100000000009</v>
      </c>
      <c r="P146" s="44"/>
    </row>
    <row r="147" spans="1:18" ht="19.5" thickBot="1">
      <c r="A147" s="177" t="s">
        <v>20</v>
      </c>
      <c r="B147" s="178"/>
      <c r="C147" s="178"/>
      <c r="D147" s="178"/>
      <c r="E147" s="178"/>
      <c r="F147" s="179"/>
      <c r="G147" s="7"/>
      <c r="H147" s="7"/>
      <c r="I147" s="7"/>
      <c r="J147" s="7"/>
      <c r="K147" s="7"/>
      <c r="L147" s="7"/>
      <c r="M147" s="7"/>
      <c r="N147" s="7"/>
      <c r="O147" s="45"/>
      <c r="P147" s="46"/>
    </row>
    <row r="148" spans="1:18" ht="19.5" thickBot="1">
      <c r="A148" s="180" t="s">
        <v>21</v>
      </c>
      <c r="B148" s="181"/>
      <c r="C148" s="181"/>
      <c r="D148" s="181"/>
      <c r="E148" s="181"/>
      <c r="F148" s="181"/>
      <c r="G148" s="8"/>
      <c r="H148" s="8"/>
      <c r="I148" s="8"/>
      <c r="J148" s="8"/>
      <c r="K148" s="8"/>
      <c r="L148" s="8"/>
      <c r="M148" s="8"/>
      <c r="N148" s="8"/>
      <c r="O148" s="47"/>
      <c r="P148" s="48"/>
    </row>
    <row r="150" spans="1:18" ht="4.5" customHeight="1"/>
    <row r="151" spans="1:18" ht="22.5" customHeight="1" thickBot="1">
      <c r="A151" s="182" t="s">
        <v>22</v>
      </c>
      <c r="B151" s="183"/>
      <c r="C151" s="183"/>
      <c r="D151" s="184"/>
      <c r="E151" s="184"/>
      <c r="F151" s="184"/>
      <c r="G151" s="184"/>
      <c r="H151" s="184"/>
      <c r="I151" s="184"/>
      <c r="J151" s="184"/>
      <c r="K151" s="184"/>
      <c r="L151" s="184"/>
      <c r="M151" s="184"/>
      <c r="N151" s="184"/>
      <c r="O151" s="184"/>
      <c r="P151" s="185"/>
    </row>
    <row r="152" spans="1:18" ht="24" thickBot="1">
      <c r="A152" s="186">
        <v>1</v>
      </c>
      <c r="B152" s="188" t="s">
        <v>23</v>
      </c>
      <c r="C152" s="190" t="s">
        <v>24</v>
      </c>
      <c r="D152" s="192" t="s">
        <v>25</v>
      </c>
      <c r="E152" s="193"/>
      <c r="F152" s="193"/>
      <c r="G152" s="194"/>
      <c r="H152" s="195" t="s">
        <v>26</v>
      </c>
      <c r="I152" s="196"/>
      <c r="J152" s="196"/>
      <c r="K152" s="197"/>
      <c r="L152" s="41"/>
      <c r="M152" s="40"/>
      <c r="N152" s="41"/>
      <c r="O152" s="192" t="s">
        <v>27</v>
      </c>
      <c r="P152" s="193"/>
      <c r="Q152" s="194"/>
    </row>
    <row r="153" spans="1:18" ht="45.75" customHeight="1" thickBot="1">
      <c r="A153" s="187"/>
      <c r="B153" s="189"/>
      <c r="C153" s="191"/>
      <c r="D153" s="9" t="s">
        <v>28</v>
      </c>
      <c r="E153" s="10" t="s">
        <v>29</v>
      </c>
      <c r="F153" s="10" t="s">
        <v>30</v>
      </c>
      <c r="G153" s="11" t="s">
        <v>31</v>
      </c>
      <c r="H153" s="37" t="s">
        <v>24</v>
      </c>
      <c r="I153" s="9" t="s">
        <v>32</v>
      </c>
      <c r="J153" s="10" t="s">
        <v>33</v>
      </c>
      <c r="K153" s="11" t="s">
        <v>34</v>
      </c>
      <c r="L153" s="9" t="s">
        <v>35</v>
      </c>
      <c r="M153" s="10" t="s">
        <v>36</v>
      </c>
      <c r="N153" s="11" t="s">
        <v>37</v>
      </c>
      <c r="O153" s="9" t="s">
        <v>38</v>
      </c>
      <c r="P153" s="10" t="s">
        <v>39</v>
      </c>
      <c r="Q153" s="11" t="s">
        <v>40</v>
      </c>
      <c r="R153" s="12" t="s">
        <v>9</v>
      </c>
    </row>
    <row r="154" spans="1:18" ht="15.75">
      <c r="A154" s="13">
        <v>1.1000000000000001</v>
      </c>
      <c r="B154" s="14" t="s">
        <v>41</v>
      </c>
      <c r="C154" s="156">
        <v>7371</v>
      </c>
      <c r="D154" s="156">
        <f>+G146</f>
        <v>5927.01</v>
      </c>
      <c r="E154" s="156">
        <v>5927.01</v>
      </c>
      <c r="F154" s="157">
        <v>1711</v>
      </c>
      <c r="G154" s="157">
        <f>+E154-F154</f>
        <v>4216.01</v>
      </c>
      <c r="H154" s="36"/>
      <c r="I154" s="15"/>
      <c r="J154" s="35"/>
      <c r="K154" s="17">
        <f>+I154</f>
        <v>0</v>
      </c>
      <c r="L154" s="42">
        <v>10411.899999999998</v>
      </c>
      <c r="M154" s="15"/>
      <c r="N154" s="17">
        <f>L154-M154</f>
        <v>10411.899999999998</v>
      </c>
      <c r="O154" s="15"/>
      <c r="P154" s="16"/>
      <c r="Q154" s="17">
        <f>+O154-P154</f>
        <v>0</v>
      </c>
      <c r="R154" s="18"/>
    </row>
    <row r="155" spans="1:18" ht="15.75">
      <c r="A155" s="13">
        <v>1.2</v>
      </c>
      <c r="B155" s="14" t="s">
        <v>42</v>
      </c>
      <c r="C155" s="156">
        <v>2841</v>
      </c>
      <c r="D155" s="156">
        <f>+H146</f>
        <v>2900.9999999999995</v>
      </c>
      <c r="E155" s="156">
        <v>2900.9999999999995</v>
      </c>
      <c r="F155" s="157">
        <v>2228</v>
      </c>
      <c r="G155" s="157">
        <f t="shared" ref="G155:G158" si="4">+E155-F155</f>
        <v>672.99999999999955</v>
      </c>
      <c r="H155" s="36"/>
      <c r="I155" s="19"/>
      <c r="J155" s="34"/>
      <c r="K155" s="17">
        <f t="shared" ref="K155:K160" si="5">+I155</f>
        <v>0</v>
      </c>
      <c r="L155" s="43">
        <v>2054.4</v>
      </c>
      <c r="M155" s="19"/>
      <c r="N155" s="17">
        <f t="shared" ref="N155:N162" si="6">L155-M155</f>
        <v>2054.4</v>
      </c>
      <c r="O155" s="19"/>
      <c r="P155" s="20"/>
      <c r="Q155" s="21">
        <f>+O155-P155</f>
        <v>0</v>
      </c>
      <c r="R155" s="18"/>
    </row>
    <row r="156" spans="1:18" ht="15.75">
      <c r="A156" s="13">
        <v>1.3</v>
      </c>
      <c r="B156" s="14" t="s">
        <v>43</v>
      </c>
      <c r="C156" s="156">
        <v>21</v>
      </c>
      <c r="D156" s="156">
        <f>+I146</f>
        <v>13.1</v>
      </c>
      <c r="E156" s="156">
        <v>13.1</v>
      </c>
      <c r="F156" s="156"/>
      <c r="G156" s="157">
        <f t="shared" si="4"/>
        <v>13.1</v>
      </c>
      <c r="H156" s="36"/>
      <c r="I156" s="19"/>
      <c r="J156" s="34"/>
      <c r="K156" s="17">
        <f t="shared" si="5"/>
        <v>0</v>
      </c>
      <c r="L156" s="43">
        <v>1402.8</v>
      </c>
      <c r="M156" s="19"/>
      <c r="N156" s="17">
        <f t="shared" si="6"/>
        <v>1402.8</v>
      </c>
      <c r="O156" s="19"/>
      <c r="P156" s="20"/>
      <c r="Q156" s="21">
        <f t="shared" ref="Q156:Q161" si="7">+O156-P156</f>
        <v>0</v>
      </c>
      <c r="R156" s="18"/>
    </row>
    <row r="157" spans="1:18" ht="15.75">
      <c r="A157" s="13">
        <v>1.4</v>
      </c>
      <c r="B157" s="14" t="s">
        <v>44</v>
      </c>
      <c r="C157" s="156">
        <v>63</v>
      </c>
      <c r="D157" s="156">
        <f>+J146</f>
        <v>84.5</v>
      </c>
      <c r="E157" s="156">
        <v>84.5</v>
      </c>
      <c r="F157" s="156"/>
      <c r="G157" s="157">
        <f t="shared" si="4"/>
        <v>84.5</v>
      </c>
      <c r="H157" s="36"/>
      <c r="I157" s="19"/>
      <c r="J157" s="34"/>
      <c r="K157" s="17">
        <f t="shared" si="5"/>
        <v>0</v>
      </c>
      <c r="L157" s="43">
        <v>1819</v>
      </c>
      <c r="M157" s="19"/>
      <c r="N157" s="17">
        <f t="shared" si="6"/>
        <v>1819</v>
      </c>
      <c r="O157" s="19"/>
      <c r="P157" s="20"/>
      <c r="Q157" s="21">
        <f t="shared" si="7"/>
        <v>0</v>
      </c>
      <c r="R157" s="18"/>
    </row>
    <row r="158" spans="1:18" ht="15.75">
      <c r="A158" s="13">
        <v>1.5</v>
      </c>
      <c r="B158" s="14" t="s">
        <v>45</v>
      </c>
      <c r="C158" s="156">
        <v>42</v>
      </c>
      <c r="D158" s="156">
        <f>+K145</f>
        <v>29.6</v>
      </c>
      <c r="E158" s="156">
        <v>29.6</v>
      </c>
      <c r="F158" s="156"/>
      <c r="G158" s="157">
        <f t="shared" si="4"/>
        <v>29.6</v>
      </c>
      <c r="H158" s="36"/>
      <c r="I158" s="19"/>
      <c r="J158" s="34"/>
      <c r="K158" s="17">
        <f t="shared" si="5"/>
        <v>0</v>
      </c>
      <c r="L158" s="43">
        <v>528</v>
      </c>
      <c r="M158" s="19"/>
      <c r="N158" s="17">
        <f t="shared" si="6"/>
        <v>528</v>
      </c>
      <c r="O158" s="19"/>
      <c r="P158" s="20"/>
      <c r="Q158" s="21">
        <f t="shared" si="7"/>
        <v>0</v>
      </c>
      <c r="R158" s="18"/>
    </row>
    <row r="159" spans="1:18" ht="15.75">
      <c r="A159" s="13">
        <v>1.6</v>
      </c>
      <c r="B159" s="14" t="s">
        <v>46</v>
      </c>
      <c r="C159" s="36"/>
      <c r="D159" s="36">
        <f t="shared" ref="D159" si="8">+G151</f>
        <v>0</v>
      </c>
      <c r="E159" s="36">
        <f t="shared" ref="E159:F161" si="9">+D159</f>
        <v>0</v>
      </c>
      <c r="F159" s="36">
        <f t="shared" si="9"/>
        <v>0</v>
      </c>
      <c r="G159" s="21"/>
      <c r="H159" s="36"/>
      <c r="I159" s="19"/>
      <c r="J159" s="34"/>
      <c r="K159" s="17">
        <f t="shared" si="5"/>
        <v>0</v>
      </c>
      <c r="L159" s="43">
        <v>982</v>
      </c>
      <c r="M159" s="19"/>
      <c r="N159" s="17">
        <f t="shared" si="6"/>
        <v>982</v>
      </c>
      <c r="O159" s="19"/>
      <c r="P159" s="20"/>
      <c r="Q159" s="21">
        <f t="shared" si="7"/>
        <v>0</v>
      </c>
      <c r="R159" s="18"/>
    </row>
    <row r="160" spans="1:18" ht="15.75">
      <c r="A160" s="13">
        <v>1.7</v>
      </c>
      <c r="B160" s="14" t="s">
        <v>47</v>
      </c>
      <c r="C160" s="36"/>
      <c r="D160" s="32"/>
      <c r="E160" s="36">
        <f t="shared" si="9"/>
        <v>0</v>
      </c>
      <c r="F160" s="36">
        <f t="shared" si="9"/>
        <v>0</v>
      </c>
      <c r="G160" s="21"/>
      <c r="H160" s="36"/>
      <c r="I160" s="19"/>
      <c r="J160" s="34"/>
      <c r="K160" s="17">
        <f t="shared" si="5"/>
        <v>0</v>
      </c>
      <c r="L160" s="43">
        <v>228</v>
      </c>
      <c r="M160" s="19"/>
      <c r="N160" s="17">
        <f t="shared" si="6"/>
        <v>228</v>
      </c>
      <c r="O160" s="19"/>
      <c r="P160" s="20"/>
      <c r="Q160" s="21">
        <f t="shared" si="7"/>
        <v>0</v>
      </c>
      <c r="R160" s="18"/>
    </row>
    <row r="161" spans="1:18" ht="15.75">
      <c r="A161" s="13">
        <v>1.8</v>
      </c>
      <c r="B161" s="14" t="s">
        <v>48</v>
      </c>
      <c r="C161" s="36"/>
      <c r="D161" s="32"/>
      <c r="E161" s="36">
        <f t="shared" si="9"/>
        <v>0</v>
      </c>
      <c r="F161" s="36">
        <f t="shared" si="9"/>
        <v>0</v>
      </c>
      <c r="G161" s="21">
        <f t="shared" ref="G161" si="10">+E161-F161</f>
        <v>0</v>
      </c>
      <c r="H161" s="38"/>
      <c r="I161" s="19">
        <v>0</v>
      </c>
      <c r="J161" s="20"/>
      <c r="K161" s="21">
        <v>0</v>
      </c>
      <c r="L161" s="38"/>
      <c r="M161" s="20"/>
      <c r="N161" s="17">
        <f t="shared" si="6"/>
        <v>0</v>
      </c>
      <c r="O161" s="19"/>
      <c r="P161" s="20"/>
      <c r="Q161" s="21">
        <f t="shared" si="7"/>
        <v>0</v>
      </c>
      <c r="R161" s="18"/>
    </row>
    <row r="162" spans="1:18" ht="15.75">
      <c r="A162" s="13">
        <v>1.9</v>
      </c>
      <c r="B162" s="14" t="s">
        <v>49</v>
      </c>
      <c r="C162" s="50"/>
      <c r="D162" s="33"/>
      <c r="E162" s="33"/>
      <c r="F162" s="29"/>
      <c r="G162" s="21">
        <f>+E162-F162</f>
        <v>0</v>
      </c>
      <c r="H162" s="38"/>
      <c r="I162" s="19">
        <v>0</v>
      </c>
      <c r="J162" s="20"/>
      <c r="K162" s="21">
        <v>0</v>
      </c>
      <c r="L162" s="38"/>
      <c r="M162" s="20"/>
      <c r="N162" s="17">
        <f t="shared" si="6"/>
        <v>0</v>
      </c>
      <c r="O162" s="19"/>
      <c r="P162" s="20"/>
      <c r="Q162" s="21">
        <f>+O162-P162</f>
        <v>0</v>
      </c>
      <c r="R162" s="18"/>
    </row>
    <row r="163" spans="1:18" ht="19.5" thickBot="1">
      <c r="A163" s="173" t="s">
        <v>50</v>
      </c>
      <c r="B163" s="174"/>
      <c r="C163" s="22">
        <f>SUM(C154:C162)</f>
        <v>10338</v>
      </c>
      <c r="D163" s="30">
        <f t="shared" ref="D163:Q163" si="11">SUM(D154:D162)</f>
        <v>8955.2100000000009</v>
      </c>
      <c r="E163" s="31">
        <f t="shared" si="11"/>
        <v>8955.2100000000009</v>
      </c>
      <c r="F163" s="31">
        <f t="shared" si="11"/>
        <v>3939</v>
      </c>
      <c r="G163" s="25">
        <f t="shared" si="11"/>
        <v>5016.2100000000009</v>
      </c>
      <c r="H163" s="39"/>
      <c r="I163" s="23"/>
      <c r="J163" s="24"/>
      <c r="K163" s="25"/>
      <c r="L163" s="39"/>
      <c r="M163" s="24">
        <f t="shared" si="11"/>
        <v>0</v>
      </c>
      <c r="N163" s="25">
        <f t="shared" si="11"/>
        <v>17426.099999999999</v>
      </c>
      <c r="O163" s="23">
        <f t="shared" si="11"/>
        <v>0</v>
      </c>
      <c r="P163" s="24">
        <f t="shared" si="11"/>
        <v>0</v>
      </c>
      <c r="Q163" s="25">
        <f t="shared" si="11"/>
        <v>0</v>
      </c>
      <c r="R163" s="26"/>
    </row>
    <row r="164" spans="1:18">
      <c r="A164" s="27"/>
      <c r="B164" s="27"/>
      <c r="C164" s="28"/>
      <c r="D164" s="28"/>
      <c r="E164" s="28"/>
      <c r="F164" s="28"/>
      <c r="G164" s="28"/>
      <c r="H164" s="28"/>
      <c r="I164" s="28"/>
      <c r="J164" s="28"/>
      <c r="K164" s="28"/>
      <c r="L164" s="28"/>
      <c r="M164" s="28"/>
      <c r="N164" s="28"/>
      <c r="O164" s="28"/>
      <c r="P164" s="28"/>
    </row>
    <row r="165" spans="1:18">
      <c r="A165" s="27"/>
      <c r="B165" s="27"/>
      <c r="C165" s="28"/>
      <c r="D165" s="28"/>
      <c r="E165" s="28"/>
      <c r="F165" s="28"/>
      <c r="G165" s="28"/>
      <c r="H165" s="28"/>
      <c r="I165" s="28"/>
      <c r="J165" s="28"/>
      <c r="K165" s="28"/>
      <c r="L165" s="28"/>
      <c r="M165" s="28"/>
      <c r="N165" s="28"/>
      <c r="O165" s="28"/>
      <c r="P165" s="28"/>
    </row>
    <row r="166" spans="1:18" ht="19.5">
      <c r="A166" s="175" t="s">
        <v>51</v>
      </c>
      <c r="B166" s="175"/>
      <c r="C166" s="175"/>
      <c r="D166" s="175"/>
      <c r="E166" s="175"/>
      <c r="F166" s="175"/>
      <c r="G166" s="175"/>
      <c r="H166" s="175"/>
      <c r="I166" s="175"/>
      <c r="J166" s="175"/>
      <c r="K166" s="175"/>
      <c r="L166" s="175"/>
      <c r="M166" s="175"/>
      <c r="N166" s="175"/>
      <c r="O166" s="175"/>
      <c r="P166" s="175"/>
    </row>
    <row r="169" spans="1:18">
      <c r="D169" s="153"/>
      <c r="E169" s="153"/>
      <c r="F169" s="153"/>
      <c r="G169" s="153"/>
      <c r="H169" s="153"/>
    </row>
    <row r="170" spans="1:18">
      <c r="D170" s="153"/>
      <c r="E170" s="153"/>
      <c r="F170" s="153"/>
      <c r="G170" s="153"/>
      <c r="H170" s="153"/>
    </row>
    <row r="171" spans="1:18">
      <c r="D171" s="153"/>
      <c r="E171" s="153"/>
      <c r="F171" s="153"/>
      <c r="G171" s="153"/>
      <c r="H171" s="153"/>
    </row>
    <row r="172" spans="1:18">
      <c r="D172" s="153"/>
      <c r="E172" s="153"/>
      <c r="F172" s="153"/>
      <c r="G172" s="153"/>
      <c r="H172" s="153"/>
    </row>
    <row r="173" spans="1:18">
      <c r="D173" s="153"/>
      <c r="E173" s="153"/>
      <c r="F173" s="153"/>
      <c r="G173" s="153"/>
      <c r="H173" s="153"/>
    </row>
    <row r="174" spans="1:18">
      <c r="D174" s="153"/>
      <c r="E174" s="153"/>
      <c r="F174" s="153"/>
      <c r="G174" s="153"/>
      <c r="H174" s="153"/>
    </row>
    <row r="175" spans="1:18">
      <c r="D175" s="153"/>
      <c r="E175" s="153"/>
      <c r="F175" s="153"/>
      <c r="G175" s="153"/>
      <c r="H175" s="153"/>
    </row>
    <row r="176" spans="1:18">
      <c r="D176" s="153"/>
      <c r="E176" s="153"/>
      <c r="F176" s="153"/>
      <c r="G176" s="153"/>
      <c r="H176" s="153"/>
    </row>
    <row r="177" spans="4:8">
      <c r="D177" s="154"/>
      <c r="E177" s="154"/>
      <c r="F177" s="154"/>
      <c r="G177" s="154"/>
      <c r="H177" s="154"/>
    </row>
  </sheetData>
  <mergeCells count="24">
    <mergeCell ref="A163:B163"/>
    <mergeCell ref="A166:P166"/>
    <mergeCell ref="A146:F146"/>
    <mergeCell ref="A147:F147"/>
    <mergeCell ref="A148:F148"/>
    <mergeCell ref="A151:P151"/>
    <mergeCell ref="A152:A153"/>
    <mergeCell ref="B152:B153"/>
    <mergeCell ref="C152:C153"/>
    <mergeCell ref="D152:G152"/>
    <mergeCell ref="H152:K152"/>
    <mergeCell ref="O152:Q152"/>
    <mergeCell ref="O4:O5"/>
    <mergeCell ref="P4:P5"/>
    <mergeCell ref="A1:P1"/>
    <mergeCell ref="A2:P2"/>
    <mergeCell ref="A3:P3"/>
    <mergeCell ref="A4:A5"/>
    <mergeCell ref="B4:B5"/>
    <mergeCell ref="C4:C5"/>
    <mergeCell ref="D4:D5"/>
    <mergeCell ref="E4:E5"/>
    <mergeCell ref="F4:F5"/>
    <mergeCell ref="G4:N4"/>
  </mergeCells>
  <conditionalFormatting sqref="C162 I154:Q162 H161:H162 F154:G162">
    <cfRule type="cellIs" dxfId="22" priority="42" operator="lessThan">
      <formula>0</formula>
    </cfRule>
  </conditionalFormatting>
  <conditionalFormatting sqref="I154 O154 L154:M154">
    <cfRule type="cellIs" dxfId="21" priority="41" operator="greaterThan">
      <formula>$G$32</formula>
    </cfRule>
  </conditionalFormatting>
  <conditionalFormatting sqref="I155 O155 L155:M155">
    <cfRule type="cellIs" dxfId="20" priority="40" operator="greaterThan">
      <formula>$G$33</formula>
    </cfRule>
  </conditionalFormatting>
  <conditionalFormatting sqref="I156 O156 L156:M156">
    <cfRule type="cellIs" dxfId="19" priority="39" operator="greaterThan">
      <formula>$G$34</formula>
    </cfRule>
  </conditionalFormatting>
  <conditionalFormatting sqref="I157 O157 L157:M157">
    <cfRule type="cellIs" dxfId="18" priority="38" operator="greaterThan">
      <formula>$G$35</formula>
    </cfRule>
  </conditionalFormatting>
  <conditionalFormatting sqref="I158 O158 L158:M158">
    <cfRule type="cellIs" dxfId="17" priority="37" operator="greaterThan">
      <formula>$G$36</formula>
    </cfRule>
  </conditionalFormatting>
  <conditionalFormatting sqref="I159 O159 L159:M159">
    <cfRule type="cellIs" dxfId="16" priority="36" operator="greaterThan">
      <formula>$G$37</formula>
    </cfRule>
  </conditionalFormatting>
  <conditionalFormatting sqref="I160 O160 L160:M160">
    <cfRule type="cellIs" dxfId="15" priority="35" operator="greaterThan">
      <formula>$G$38</formula>
    </cfRule>
  </conditionalFormatting>
  <conditionalFormatting sqref="I161 O161">
    <cfRule type="cellIs" dxfId="14" priority="34" operator="greaterThan">
      <formula>$G$39</formula>
    </cfRule>
  </conditionalFormatting>
  <conditionalFormatting sqref="I162 O162">
    <cfRule type="cellIs" dxfId="13" priority="33" operator="greaterThan">
      <formula>$G$40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8"/>
  <sheetViews>
    <sheetView topLeftCell="G13" workbookViewId="0">
      <selection activeCell="T80" sqref="T80"/>
    </sheetView>
  </sheetViews>
  <sheetFormatPr defaultRowHeight="15"/>
  <cols>
    <col min="2" max="2" width="13.5703125" customWidth="1"/>
    <col min="3" max="3" width="13.7109375" customWidth="1"/>
    <col min="7" max="7" width="16.42578125" customWidth="1"/>
    <col min="8" max="8" width="11.28515625" customWidth="1"/>
    <col min="9" max="9" width="11.42578125" customWidth="1"/>
    <col min="10" max="10" width="11.5703125" customWidth="1"/>
    <col min="11" max="11" width="19.5703125" customWidth="1"/>
    <col min="12" max="12" width="17.5703125" customWidth="1"/>
    <col min="14" max="14" width="10.85546875" customWidth="1"/>
    <col min="17" max="17" width="10.42578125" bestFit="1" customWidth="1"/>
    <col min="20" max="20" width="35.140625" bestFit="1" customWidth="1"/>
    <col min="23" max="23" width="11" customWidth="1"/>
    <col min="24" max="24" width="10.42578125" customWidth="1"/>
    <col min="25" max="25" width="14.7109375" customWidth="1"/>
    <col min="33" max="33" width="35.140625" bestFit="1" customWidth="1"/>
    <col min="46" max="46" width="35.140625" bestFit="1" customWidth="1"/>
    <col min="59" max="59" width="35.140625" bestFit="1" customWidth="1"/>
  </cols>
  <sheetData>
    <row r="1" spans="1:64">
      <c r="A1" s="227"/>
      <c r="B1" s="229" t="s">
        <v>271</v>
      </c>
      <c r="C1" s="230"/>
      <c r="D1" s="230"/>
      <c r="E1" s="230"/>
      <c r="F1" s="230"/>
      <c r="G1" s="230"/>
      <c r="H1" s="230"/>
      <c r="I1" s="230"/>
      <c r="J1" s="122"/>
      <c r="K1" s="122"/>
      <c r="L1" s="123"/>
      <c r="N1" s="227"/>
      <c r="O1" s="229" t="s">
        <v>271</v>
      </c>
      <c r="P1" s="230"/>
      <c r="Q1" s="230"/>
      <c r="R1" s="230"/>
      <c r="S1" s="230"/>
      <c r="T1" s="230"/>
      <c r="U1" s="230"/>
      <c r="V1" s="230"/>
      <c r="W1" s="122"/>
      <c r="X1" s="122"/>
      <c r="Y1" s="123"/>
      <c r="AA1" s="227"/>
      <c r="AB1" s="229" t="s">
        <v>271</v>
      </c>
      <c r="AC1" s="230"/>
      <c r="AD1" s="230"/>
      <c r="AE1" s="230"/>
      <c r="AF1" s="230"/>
      <c r="AG1" s="230"/>
      <c r="AH1" s="230"/>
      <c r="AI1" s="230"/>
      <c r="AJ1" s="122"/>
      <c r="AK1" s="122"/>
      <c r="AL1" s="123"/>
      <c r="AN1" s="227"/>
      <c r="AO1" s="229" t="s">
        <v>271</v>
      </c>
      <c r="AP1" s="230"/>
      <c r="AQ1" s="230"/>
      <c r="AR1" s="230"/>
      <c r="AS1" s="230"/>
      <c r="AT1" s="230"/>
      <c r="AU1" s="230"/>
      <c r="AV1" s="230"/>
      <c r="AW1" s="122"/>
      <c r="AX1" s="122"/>
      <c r="AY1" s="123"/>
      <c r="BA1" s="227"/>
      <c r="BB1" s="229" t="s">
        <v>271</v>
      </c>
      <c r="BC1" s="230"/>
      <c r="BD1" s="230"/>
      <c r="BE1" s="230"/>
      <c r="BF1" s="230"/>
      <c r="BG1" s="230"/>
      <c r="BH1" s="230"/>
      <c r="BI1" s="230"/>
      <c r="BJ1" s="122"/>
      <c r="BK1" s="122"/>
      <c r="BL1" s="123"/>
    </row>
    <row r="2" spans="1:64">
      <c r="A2" s="228"/>
      <c r="B2" s="231"/>
      <c r="C2" s="232"/>
      <c r="D2" s="232"/>
      <c r="E2" s="232"/>
      <c r="F2" s="232"/>
      <c r="G2" s="232"/>
      <c r="H2" s="232"/>
      <c r="I2" s="232"/>
      <c r="J2" s="124"/>
      <c r="K2" s="124"/>
      <c r="L2" s="125"/>
      <c r="N2" s="228"/>
      <c r="O2" s="231"/>
      <c r="P2" s="232"/>
      <c r="Q2" s="232"/>
      <c r="R2" s="232"/>
      <c r="S2" s="232"/>
      <c r="T2" s="232"/>
      <c r="U2" s="232"/>
      <c r="V2" s="232"/>
      <c r="W2" s="124"/>
      <c r="X2" s="124"/>
      <c r="Y2" s="125"/>
      <c r="AA2" s="228"/>
      <c r="AB2" s="231"/>
      <c r="AC2" s="232"/>
      <c r="AD2" s="232"/>
      <c r="AE2" s="232"/>
      <c r="AF2" s="232"/>
      <c r="AG2" s="232"/>
      <c r="AH2" s="232"/>
      <c r="AI2" s="232"/>
      <c r="AJ2" s="124"/>
      <c r="AK2" s="124"/>
      <c r="AL2" s="125"/>
      <c r="AN2" s="228"/>
      <c r="AO2" s="231"/>
      <c r="AP2" s="232"/>
      <c r="AQ2" s="232"/>
      <c r="AR2" s="232"/>
      <c r="AS2" s="232"/>
      <c r="AT2" s="232"/>
      <c r="AU2" s="232"/>
      <c r="AV2" s="232"/>
      <c r="AW2" s="124"/>
      <c r="AX2" s="124"/>
      <c r="AY2" s="125"/>
      <c r="BA2" s="228"/>
      <c r="BB2" s="231"/>
      <c r="BC2" s="232"/>
      <c r="BD2" s="232"/>
      <c r="BE2" s="232"/>
      <c r="BF2" s="232"/>
      <c r="BG2" s="232"/>
      <c r="BH2" s="232"/>
      <c r="BI2" s="232"/>
      <c r="BJ2" s="124"/>
      <c r="BK2" s="124"/>
      <c r="BL2" s="125"/>
    </row>
    <row r="3" spans="1:64">
      <c r="A3" s="228"/>
      <c r="B3" s="231"/>
      <c r="C3" s="232"/>
      <c r="D3" s="232"/>
      <c r="E3" s="232"/>
      <c r="F3" s="232"/>
      <c r="G3" s="232"/>
      <c r="H3" s="232"/>
      <c r="I3" s="232"/>
      <c r="J3" s="124"/>
      <c r="K3" s="124"/>
      <c r="L3" s="125"/>
      <c r="N3" s="228"/>
      <c r="O3" s="231"/>
      <c r="P3" s="232"/>
      <c r="Q3" s="232"/>
      <c r="R3" s="232"/>
      <c r="S3" s="232"/>
      <c r="T3" s="232"/>
      <c r="U3" s="232"/>
      <c r="V3" s="232"/>
      <c r="W3" s="124"/>
      <c r="X3" s="124"/>
      <c r="Y3" s="125"/>
      <c r="AA3" s="228"/>
      <c r="AB3" s="231"/>
      <c r="AC3" s="232"/>
      <c r="AD3" s="232"/>
      <c r="AE3" s="232"/>
      <c r="AF3" s="232"/>
      <c r="AG3" s="232"/>
      <c r="AH3" s="232"/>
      <c r="AI3" s="232"/>
      <c r="AJ3" s="124"/>
      <c r="AK3" s="124"/>
      <c r="AL3" s="125"/>
      <c r="AN3" s="228"/>
      <c r="AO3" s="231"/>
      <c r="AP3" s="232"/>
      <c r="AQ3" s="232"/>
      <c r="AR3" s="232"/>
      <c r="AS3" s="232"/>
      <c r="AT3" s="232"/>
      <c r="AU3" s="232"/>
      <c r="AV3" s="232"/>
      <c r="AW3" s="124"/>
      <c r="AX3" s="124"/>
      <c r="AY3" s="125"/>
      <c r="BA3" s="228"/>
      <c r="BB3" s="231"/>
      <c r="BC3" s="232"/>
      <c r="BD3" s="232"/>
      <c r="BE3" s="232"/>
      <c r="BF3" s="232"/>
      <c r="BG3" s="232"/>
      <c r="BH3" s="232"/>
      <c r="BI3" s="232"/>
      <c r="BJ3" s="124"/>
      <c r="BK3" s="124"/>
      <c r="BL3" s="125"/>
    </row>
    <row r="4" spans="1:64">
      <c r="A4" s="228"/>
      <c r="B4" s="233"/>
      <c r="C4" s="234"/>
      <c r="D4" s="234"/>
      <c r="E4" s="234"/>
      <c r="F4" s="234"/>
      <c r="G4" s="234"/>
      <c r="H4" s="234"/>
      <c r="I4" s="234"/>
      <c r="J4" s="124"/>
      <c r="K4" s="124"/>
      <c r="L4" s="125"/>
      <c r="N4" s="228"/>
      <c r="O4" s="233"/>
      <c r="P4" s="234"/>
      <c r="Q4" s="234"/>
      <c r="R4" s="234"/>
      <c r="S4" s="234"/>
      <c r="T4" s="234"/>
      <c r="U4" s="234"/>
      <c r="V4" s="234"/>
      <c r="W4" s="124"/>
      <c r="X4" s="124"/>
      <c r="Y4" s="125"/>
      <c r="AA4" s="228"/>
      <c r="AB4" s="233"/>
      <c r="AC4" s="234"/>
      <c r="AD4" s="234"/>
      <c r="AE4" s="234"/>
      <c r="AF4" s="234"/>
      <c r="AG4" s="234"/>
      <c r="AH4" s="234"/>
      <c r="AI4" s="234"/>
      <c r="AJ4" s="124"/>
      <c r="AK4" s="124"/>
      <c r="AL4" s="125"/>
      <c r="AN4" s="228"/>
      <c r="AO4" s="233"/>
      <c r="AP4" s="234"/>
      <c r="AQ4" s="234"/>
      <c r="AR4" s="234"/>
      <c r="AS4" s="234"/>
      <c r="AT4" s="234"/>
      <c r="AU4" s="234"/>
      <c r="AV4" s="234"/>
      <c r="AW4" s="124"/>
      <c r="AX4" s="124"/>
      <c r="AY4" s="125"/>
      <c r="BA4" s="228"/>
      <c r="BB4" s="233"/>
      <c r="BC4" s="234"/>
      <c r="BD4" s="234"/>
      <c r="BE4" s="234"/>
      <c r="BF4" s="234"/>
      <c r="BG4" s="234"/>
      <c r="BH4" s="234"/>
      <c r="BI4" s="234"/>
      <c r="BJ4" s="124"/>
      <c r="BK4" s="124"/>
      <c r="BL4" s="125"/>
    </row>
    <row r="5" spans="1:64" ht="16.5">
      <c r="A5" s="220" t="s">
        <v>272</v>
      </c>
      <c r="B5" s="221"/>
      <c r="C5" s="126" t="s">
        <v>273</v>
      </c>
      <c r="D5" s="127"/>
      <c r="E5" s="127"/>
      <c r="F5" s="127"/>
      <c r="G5" s="127"/>
      <c r="H5" s="127"/>
      <c r="I5" s="127"/>
      <c r="J5" s="127"/>
      <c r="K5" s="127"/>
      <c r="L5" s="128"/>
      <c r="N5" s="220" t="s">
        <v>272</v>
      </c>
      <c r="O5" s="221"/>
      <c r="P5" s="126" t="s">
        <v>273</v>
      </c>
      <c r="Q5" s="127"/>
      <c r="R5" s="127"/>
      <c r="S5" s="127"/>
      <c r="T5" s="127"/>
      <c r="U5" s="127"/>
      <c r="V5" s="127"/>
      <c r="W5" s="127"/>
      <c r="X5" s="127"/>
      <c r="Y5" s="128"/>
      <c r="AA5" s="220" t="s">
        <v>272</v>
      </c>
      <c r="AB5" s="221"/>
      <c r="AC5" s="126" t="s">
        <v>273</v>
      </c>
      <c r="AD5" s="127"/>
      <c r="AE5" s="127"/>
      <c r="AF5" s="127"/>
      <c r="AG5" s="127"/>
      <c r="AH5" s="127"/>
      <c r="AI5" s="127"/>
      <c r="AJ5" s="127"/>
      <c r="AK5" s="127"/>
      <c r="AL5" s="128"/>
      <c r="AN5" s="220" t="s">
        <v>272</v>
      </c>
      <c r="AO5" s="221"/>
      <c r="AP5" s="126" t="s">
        <v>273</v>
      </c>
      <c r="AQ5" s="127"/>
      <c r="AR5" s="127"/>
      <c r="AS5" s="127"/>
      <c r="AT5" s="127"/>
      <c r="AU5" s="127"/>
      <c r="AV5" s="127"/>
      <c r="AW5" s="127"/>
      <c r="AX5" s="127"/>
      <c r="AY5" s="128"/>
      <c r="BA5" s="220" t="s">
        <v>272</v>
      </c>
      <c r="BB5" s="221"/>
      <c r="BC5" s="126" t="s">
        <v>273</v>
      </c>
      <c r="BD5" s="127"/>
      <c r="BE5" s="127"/>
      <c r="BF5" s="127"/>
      <c r="BG5" s="127"/>
      <c r="BH5" s="127"/>
      <c r="BI5" s="127"/>
      <c r="BJ5" s="127"/>
      <c r="BK5" s="127"/>
      <c r="BL5" s="128"/>
    </row>
    <row r="6" spans="1:64" ht="16.5">
      <c r="A6" s="220" t="s">
        <v>274</v>
      </c>
      <c r="B6" s="221"/>
      <c r="C6" s="126" t="s">
        <v>275</v>
      </c>
      <c r="D6" s="127"/>
      <c r="E6" s="127"/>
      <c r="F6" s="127"/>
      <c r="G6" s="127"/>
      <c r="H6" s="127"/>
      <c r="I6" s="127"/>
      <c r="J6" s="127"/>
      <c r="K6" s="127"/>
      <c r="L6" s="128"/>
      <c r="N6" s="220" t="s">
        <v>274</v>
      </c>
      <c r="O6" s="221"/>
      <c r="P6" s="126" t="s">
        <v>275</v>
      </c>
      <c r="Q6" s="127"/>
      <c r="R6" s="127"/>
      <c r="S6" s="127"/>
      <c r="T6" s="127"/>
      <c r="U6" s="127"/>
      <c r="V6" s="127"/>
      <c r="W6" s="127"/>
      <c r="X6" s="127"/>
      <c r="Y6" s="128"/>
      <c r="AA6" s="220" t="s">
        <v>274</v>
      </c>
      <c r="AB6" s="221"/>
      <c r="AC6" s="126" t="s">
        <v>275</v>
      </c>
      <c r="AD6" s="127"/>
      <c r="AE6" s="127"/>
      <c r="AF6" s="127"/>
      <c r="AG6" s="127"/>
      <c r="AH6" s="127"/>
      <c r="AI6" s="127"/>
      <c r="AJ6" s="127"/>
      <c r="AK6" s="127"/>
      <c r="AL6" s="128"/>
      <c r="AN6" s="220" t="s">
        <v>274</v>
      </c>
      <c r="AO6" s="221"/>
      <c r="AP6" s="126" t="s">
        <v>275</v>
      </c>
      <c r="AQ6" s="127"/>
      <c r="AR6" s="127"/>
      <c r="AS6" s="127"/>
      <c r="AT6" s="127"/>
      <c r="AU6" s="127"/>
      <c r="AV6" s="127"/>
      <c r="AW6" s="127"/>
      <c r="AX6" s="127"/>
      <c r="AY6" s="128"/>
      <c r="BA6" s="220" t="s">
        <v>274</v>
      </c>
      <c r="BB6" s="221"/>
      <c r="BC6" s="126" t="s">
        <v>275</v>
      </c>
      <c r="BD6" s="127"/>
      <c r="BE6" s="127"/>
      <c r="BF6" s="127"/>
      <c r="BG6" s="127"/>
      <c r="BH6" s="127"/>
      <c r="BI6" s="127"/>
      <c r="BJ6" s="127"/>
      <c r="BK6" s="127"/>
      <c r="BL6" s="128"/>
    </row>
    <row r="7" spans="1:64" ht="16.5">
      <c r="A7" s="225" t="s">
        <v>276</v>
      </c>
      <c r="B7" s="226"/>
      <c r="C7" s="126" t="s">
        <v>277</v>
      </c>
      <c r="D7" s="127"/>
      <c r="E7" s="127"/>
      <c r="F7" s="127"/>
      <c r="G7" s="127"/>
      <c r="H7" s="127"/>
      <c r="I7" s="127"/>
      <c r="J7" s="127"/>
      <c r="K7" s="127"/>
      <c r="L7" s="128"/>
      <c r="N7" s="225" t="s">
        <v>276</v>
      </c>
      <c r="O7" s="226"/>
      <c r="P7" s="126" t="s">
        <v>277</v>
      </c>
      <c r="Q7" s="127"/>
      <c r="R7" s="127"/>
      <c r="S7" s="127"/>
      <c r="T7" s="127"/>
      <c r="U7" s="127"/>
      <c r="V7" s="127"/>
      <c r="W7" s="127"/>
      <c r="X7" s="127"/>
      <c r="Y7" s="128"/>
      <c r="AA7" s="225" t="s">
        <v>276</v>
      </c>
      <c r="AB7" s="226"/>
      <c r="AC7" s="126" t="s">
        <v>277</v>
      </c>
      <c r="AD7" s="127"/>
      <c r="AE7" s="127"/>
      <c r="AF7" s="127"/>
      <c r="AG7" s="127"/>
      <c r="AH7" s="127"/>
      <c r="AI7" s="127"/>
      <c r="AJ7" s="127"/>
      <c r="AK7" s="127"/>
      <c r="AL7" s="128"/>
      <c r="AN7" s="225" t="s">
        <v>276</v>
      </c>
      <c r="AO7" s="226"/>
      <c r="AP7" s="126" t="s">
        <v>277</v>
      </c>
      <c r="AQ7" s="127"/>
      <c r="AR7" s="127"/>
      <c r="AS7" s="127"/>
      <c r="AT7" s="127"/>
      <c r="AU7" s="127"/>
      <c r="AV7" s="127"/>
      <c r="AW7" s="127"/>
      <c r="AX7" s="127"/>
      <c r="AY7" s="128"/>
      <c r="BA7" s="225" t="s">
        <v>276</v>
      </c>
      <c r="BB7" s="226"/>
      <c r="BC7" s="126" t="s">
        <v>277</v>
      </c>
      <c r="BD7" s="127"/>
      <c r="BE7" s="127"/>
      <c r="BF7" s="127"/>
      <c r="BG7" s="127"/>
      <c r="BH7" s="127"/>
      <c r="BI7" s="127"/>
      <c r="BJ7" s="127"/>
      <c r="BK7" s="127"/>
      <c r="BL7" s="128"/>
    </row>
    <row r="8" spans="1:64" ht="16.5">
      <c r="A8" s="220" t="s">
        <v>278</v>
      </c>
      <c r="B8" s="221"/>
      <c r="C8" s="126" t="s">
        <v>279</v>
      </c>
      <c r="D8" s="127"/>
      <c r="E8" s="127"/>
      <c r="F8" s="127"/>
      <c r="G8" s="127"/>
      <c r="H8" s="127"/>
      <c r="I8" s="127"/>
      <c r="J8" s="127"/>
      <c r="K8" s="127"/>
      <c r="L8" s="128"/>
      <c r="N8" s="220" t="s">
        <v>278</v>
      </c>
      <c r="O8" s="221"/>
      <c r="P8" s="126" t="s">
        <v>279</v>
      </c>
      <c r="Q8" s="127"/>
      <c r="R8" s="127"/>
      <c r="S8" s="127"/>
      <c r="T8" s="127"/>
      <c r="U8" s="127"/>
      <c r="V8" s="127"/>
      <c r="W8" s="127"/>
      <c r="X8" s="127"/>
      <c r="Y8" s="128"/>
      <c r="AA8" s="220" t="s">
        <v>278</v>
      </c>
      <c r="AB8" s="221"/>
      <c r="AC8" s="126" t="s">
        <v>279</v>
      </c>
      <c r="AD8" s="127"/>
      <c r="AE8" s="127"/>
      <c r="AF8" s="127"/>
      <c r="AG8" s="127"/>
      <c r="AH8" s="127"/>
      <c r="AI8" s="127"/>
      <c r="AJ8" s="127"/>
      <c r="AK8" s="127"/>
      <c r="AL8" s="128"/>
      <c r="AN8" s="220" t="s">
        <v>278</v>
      </c>
      <c r="AO8" s="221"/>
      <c r="AP8" s="126" t="s">
        <v>279</v>
      </c>
      <c r="AQ8" s="127"/>
      <c r="AR8" s="127"/>
      <c r="AS8" s="127"/>
      <c r="AT8" s="127"/>
      <c r="AU8" s="127"/>
      <c r="AV8" s="127"/>
      <c r="AW8" s="127"/>
      <c r="AX8" s="127"/>
      <c r="AY8" s="128"/>
      <c r="BA8" s="220" t="s">
        <v>278</v>
      </c>
      <c r="BB8" s="221"/>
      <c r="BC8" s="126" t="s">
        <v>279</v>
      </c>
      <c r="BD8" s="127"/>
      <c r="BE8" s="127"/>
      <c r="BF8" s="127"/>
      <c r="BG8" s="127"/>
      <c r="BH8" s="127"/>
      <c r="BI8" s="127"/>
      <c r="BJ8" s="127"/>
      <c r="BK8" s="127"/>
      <c r="BL8" s="128"/>
    </row>
    <row r="9" spans="1:64" ht="15.75">
      <c r="A9" s="222" t="s">
        <v>280</v>
      </c>
      <c r="B9" s="223"/>
      <c r="C9" s="223"/>
      <c r="D9" s="223"/>
      <c r="E9" s="223"/>
      <c r="F9" s="223"/>
      <c r="G9" s="223"/>
      <c r="H9" s="223"/>
      <c r="I9" s="223"/>
      <c r="J9" s="223"/>
      <c r="K9" s="223"/>
      <c r="L9" s="224"/>
      <c r="N9" s="222" t="s">
        <v>280</v>
      </c>
      <c r="O9" s="223"/>
      <c r="P9" s="223"/>
      <c r="Q9" s="223"/>
      <c r="R9" s="223"/>
      <c r="S9" s="223"/>
      <c r="T9" s="223"/>
      <c r="U9" s="223"/>
      <c r="V9" s="223"/>
      <c r="W9" s="223"/>
      <c r="X9" s="223"/>
      <c r="Y9" s="224"/>
      <c r="AA9" s="222" t="s">
        <v>280</v>
      </c>
      <c r="AB9" s="223"/>
      <c r="AC9" s="223"/>
      <c r="AD9" s="223"/>
      <c r="AE9" s="223"/>
      <c r="AF9" s="223"/>
      <c r="AG9" s="223"/>
      <c r="AH9" s="223"/>
      <c r="AI9" s="223"/>
      <c r="AJ9" s="223"/>
      <c r="AK9" s="223"/>
      <c r="AL9" s="224"/>
      <c r="AN9" s="222" t="s">
        <v>280</v>
      </c>
      <c r="AO9" s="223"/>
      <c r="AP9" s="223"/>
      <c r="AQ9" s="223"/>
      <c r="AR9" s="223"/>
      <c r="AS9" s="223"/>
      <c r="AT9" s="223"/>
      <c r="AU9" s="223"/>
      <c r="AV9" s="223"/>
      <c r="AW9" s="223"/>
      <c r="AX9" s="223"/>
      <c r="AY9" s="224"/>
      <c r="BA9" s="222" t="s">
        <v>280</v>
      </c>
      <c r="BB9" s="223"/>
      <c r="BC9" s="223"/>
      <c r="BD9" s="223"/>
      <c r="BE9" s="223"/>
      <c r="BF9" s="223"/>
      <c r="BG9" s="223"/>
      <c r="BH9" s="223"/>
      <c r="BI9" s="223"/>
      <c r="BJ9" s="223"/>
      <c r="BK9" s="223"/>
      <c r="BL9" s="224"/>
    </row>
    <row r="10" spans="1:64" ht="15.75">
      <c r="A10" s="129" t="s">
        <v>281</v>
      </c>
      <c r="C10" s="130"/>
      <c r="D10" s="130"/>
      <c r="E10" s="130"/>
      <c r="F10" s="130"/>
      <c r="G10" s="131" t="s">
        <v>282</v>
      </c>
      <c r="H10" s="132"/>
      <c r="I10" s="130"/>
      <c r="J10" s="130"/>
      <c r="K10" s="130"/>
      <c r="L10" s="133"/>
      <c r="N10" s="129" t="s">
        <v>281</v>
      </c>
      <c r="P10" s="130"/>
      <c r="Q10" s="130"/>
      <c r="R10" s="130"/>
      <c r="S10" s="130"/>
      <c r="T10" s="131" t="s">
        <v>282</v>
      </c>
      <c r="U10" s="132"/>
      <c r="V10" s="130"/>
      <c r="W10" s="130"/>
      <c r="X10" s="130"/>
      <c r="Y10" s="133"/>
      <c r="AA10" s="129" t="s">
        <v>281</v>
      </c>
      <c r="AC10" s="130"/>
      <c r="AD10" s="130"/>
      <c r="AE10" s="130"/>
      <c r="AF10" s="130"/>
      <c r="AG10" s="131" t="s">
        <v>282</v>
      </c>
      <c r="AH10" s="132"/>
      <c r="AI10" s="130"/>
      <c r="AJ10" s="130"/>
      <c r="AK10" s="130"/>
      <c r="AL10" s="133"/>
      <c r="AN10" s="129" t="s">
        <v>281</v>
      </c>
      <c r="AP10" s="130"/>
      <c r="AQ10" s="130"/>
      <c r="AR10" s="130"/>
      <c r="AS10" s="130"/>
      <c r="AT10" s="131" t="s">
        <v>282</v>
      </c>
      <c r="AU10" s="132"/>
      <c r="AV10" s="130"/>
      <c r="AW10" s="130"/>
      <c r="AX10" s="130"/>
      <c r="AY10" s="133"/>
      <c r="BA10" s="129" t="s">
        <v>281</v>
      </c>
      <c r="BC10" s="130"/>
      <c r="BD10" s="130"/>
      <c r="BE10" s="130"/>
      <c r="BF10" s="130"/>
      <c r="BG10" s="131" t="s">
        <v>282</v>
      </c>
      <c r="BH10" s="132"/>
      <c r="BI10" s="130"/>
      <c r="BJ10" s="130"/>
      <c r="BK10" s="130"/>
      <c r="BL10" s="133"/>
    </row>
    <row r="11" spans="1:64">
      <c r="A11" s="213"/>
      <c r="B11" s="214"/>
      <c r="C11" s="214"/>
      <c r="D11" s="214"/>
      <c r="E11" s="214"/>
      <c r="F11" s="214"/>
      <c r="G11" s="214"/>
      <c r="H11" s="214"/>
      <c r="I11" s="214"/>
      <c r="J11" s="214"/>
      <c r="K11" s="214"/>
      <c r="L11" s="215"/>
      <c r="N11" s="213"/>
      <c r="O11" s="214"/>
      <c r="P11" s="214"/>
      <c r="Q11" s="214"/>
      <c r="R11" s="214"/>
      <c r="S11" s="214"/>
      <c r="T11" s="214"/>
      <c r="U11" s="214"/>
      <c r="V11" s="214"/>
      <c r="W11" s="214"/>
      <c r="X11" s="214"/>
      <c r="Y11" s="215"/>
      <c r="AA11" s="213"/>
      <c r="AB11" s="214"/>
      <c r="AC11" s="214"/>
      <c r="AD11" s="214"/>
      <c r="AE11" s="214"/>
      <c r="AF11" s="214"/>
      <c r="AG11" s="214"/>
      <c r="AH11" s="214"/>
      <c r="AI11" s="214"/>
      <c r="AJ11" s="214"/>
      <c r="AK11" s="214"/>
      <c r="AL11" s="215"/>
      <c r="AN11" s="213"/>
      <c r="AO11" s="214"/>
      <c r="AP11" s="214"/>
      <c r="AQ11" s="214"/>
      <c r="AR11" s="214"/>
      <c r="AS11" s="214"/>
      <c r="AT11" s="214"/>
      <c r="AU11" s="214"/>
      <c r="AV11" s="214"/>
      <c r="AW11" s="214"/>
      <c r="AX11" s="214"/>
      <c r="AY11" s="215"/>
      <c r="BA11" s="213"/>
      <c r="BB11" s="214"/>
      <c r="BC11" s="214"/>
      <c r="BD11" s="214"/>
      <c r="BE11" s="214"/>
      <c r="BF11" s="214"/>
      <c r="BG11" s="214"/>
      <c r="BH11" s="214"/>
      <c r="BI11" s="214"/>
      <c r="BJ11" s="214"/>
      <c r="BK11" s="214"/>
      <c r="BL11" s="215"/>
    </row>
    <row r="12" spans="1:64" ht="15.75">
      <c r="A12" s="134" t="s">
        <v>283</v>
      </c>
      <c r="B12" s="216"/>
      <c r="C12" s="217"/>
      <c r="D12" s="217"/>
      <c r="E12" s="217"/>
      <c r="F12" s="218"/>
      <c r="G12" s="135" t="s">
        <v>284</v>
      </c>
      <c r="H12" s="217"/>
      <c r="I12" s="217"/>
      <c r="J12" s="217"/>
      <c r="K12" s="217"/>
      <c r="L12" s="219"/>
      <c r="N12" s="134" t="s">
        <v>283</v>
      </c>
      <c r="O12" s="216"/>
      <c r="P12" s="217"/>
      <c r="Q12" s="217"/>
      <c r="R12" s="217"/>
      <c r="S12" s="218"/>
      <c r="T12" s="135" t="s">
        <v>284</v>
      </c>
      <c r="U12" s="217"/>
      <c r="V12" s="217"/>
      <c r="W12" s="217"/>
      <c r="X12" s="217"/>
      <c r="Y12" s="219"/>
      <c r="AA12" s="134" t="s">
        <v>283</v>
      </c>
      <c r="AB12" s="216"/>
      <c r="AC12" s="217"/>
      <c r="AD12" s="217"/>
      <c r="AE12" s="217"/>
      <c r="AF12" s="218"/>
      <c r="AG12" s="135" t="s">
        <v>284</v>
      </c>
      <c r="AH12" s="217"/>
      <c r="AI12" s="217"/>
      <c r="AJ12" s="217"/>
      <c r="AK12" s="217"/>
      <c r="AL12" s="219"/>
      <c r="AN12" s="134" t="s">
        <v>283</v>
      </c>
      <c r="AO12" s="216"/>
      <c r="AP12" s="217"/>
      <c r="AQ12" s="217"/>
      <c r="AR12" s="217"/>
      <c r="AS12" s="218"/>
      <c r="AT12" s="135" t="s">
        <v>284</v>
      </c>
      <c r="AU12" s="217"/>
      <c r="AV12" s="217"/>
      <c r="AW12" s="217"/>
      <c r="AX12" s="217"/>
      <c r="AY12" s="219"/>
      <c r="BA12" s="134" t="s">
        <v>283</v>
      </c>
      <c r="BB12" s="216"/>
      <c r="BC12" s="217"/>
      <c r="BD12" s="217"/>
      <c r="BE12" s="217"/>
      <c r="BF12" s="218"/>
      <c r="BG12" s="135" t="s">
        <v>284</v>
      </c>
      <c r="BH12" s="217"/>
      <c r="BI12" s="217"/>
      <c r="BJ12" s="217"/>
      <c r="BK12" s="217"/>
      <c r="BL12" s="219"/>
    </row>
    <row r="13" spans="1:64">
      <c r="A13" s="210" t="s">
        <v>285</v>
      </c>
      <c r="B13" s="207" t="s">
        <v>286</v>
      </c>
      <c r="C13" s="207" t="s">
        <v>287</v>
      </c>
      <c r="D13" s="207" t="s">
        <v>3</v>
      </c>
      <c r="E13" s="207" t="s">
        <v>4</v>
      </c>
      <c r="F13" s="207" t="s">
        <v>288</v>
      </c>
      <c r="G13" s="207" t="s">
        <v>289</v>
      </c>
      <c r="H13" s="204" t="s">
        <v>290</v>
      </c>
      <c r="I13" s="205"/>
      <c r="J13" s="206"/>
      <c r="K13" s="207" t="s">
        <v>291</v>
      </c>
      <c r="L13" s="209" t="s">
        <v>292</v>
      </c>
      <c r="N13" s="210" t="s">
        <v>285</v>
      </c>
      <c r="O13" s="207" t="s">
        <v>286</v>
      </c>
      <c r="P13" s="207" t="s">
        <v>287</v>
      </c>
      <c r="Q13" s="207" t="s">
        <v>3</v>
      </c>
      <c r="R13" s="207" t="s">
        <v>4</v>
      </c>
      <c r="S13" s="207" t="s">
        <v>288</v>
      </c>
      <c r="T13" s="207" t="s">
        <v>289</v>
      </c>
      <c r="U13" s="204" t="s">
        <v>290</v>
      </c>
      <c r="V13" s="205"/>
      <c r="W13" s="206"/>
      <c r="X13" s="207" t="s">
        <v>291</v>
      </c>
      <c r="Y13" s="209" t="s">
        <v>292</v>
      </c>
      <c r="AA13" s="210" t="s">
        <v>285</v>
      </c>
      <c r="AB13" s="207" t="s">
        <v>286</v>
      </c>
      <c r="AC13" s="207" t="s">
        <v>287</v>
      </c>
      <c r="AD13" s="207" t="s">
        <v>3</v>
      </c>
      <c r="AE13" s="207" t="s">
        <v>4</v>
      </c>
      <c r="AF13" s="207" t="s">
        <v>288</v>
      </c>
      <c r="AG13" s="207" t="s">
        <v>289</v>
      </c>
      <c r="AH13" s="204" t="s">
        <v>290</v>
      </c>
      <c r="AI13" s="205"/>
      <c r="AJ13" s="206"/>
      <c r="AK13" s="207" t="s">
        <v>291</v>
      </c>
      <c r="AL13" s="209" t="s">
        <v>292</v>
      </c>
      <c r="AN13" s="210" t="s">
        <v>285</v>
      </c>
      <c r="AO13" s="207" t="s">
        <v>286</v>
      </c>
      <c r="AP13" s="207" t="s">
        <v>287</v>
      </c>
      <c r="AQ13" s="207" t="s">
        <v>3</v>
      </c>
      <c r="AR13" s="207" t="s">
        <v>4</v>
      </c>
      <c r="AS13" s="207" t="s">
        <v>288</v>
      </c>
      <c r="AT13" s="207" t="s">
        <v>289</v>
      </c>
      <c r="AU13" s="204" t="s">
        <v>290</v>
      </c>
      <c r="AV13" s="205"/>
      <c r="AW13" s="206"/>
      <c r="AX13" s="207" t="s">
        <v>291</v>
      </c>
      <c r="AY13" s="209" t="s">
        <v>292</v>
      </c>
      <c r="BA13" s="210" t="s">
        <v>285</v>
      </c>
      <c r="BB13" s="207" t="s">
        <v>286</v>
      </c>
      <c r="BC13" s="207" t="s">
        <v>287</v>
      </c>
      <c r="BD13" s="207" t="s">
        <v>3</v>
      </c>
      <c r="BE13" s="207" t="s">
        <v>4</v>
      </c>
      <c r="BF13" s="207" t="s">
        <v>288</v>
      </c>
      <c r="BG13" s="207" t="s">
        <v>289</v>
      </c>
      <c r="BH13" s="204" t="s">
        <v>290</v>
      </c>
      <c r="BI13" s="205"/>
      <c r="BJ13" s="206"/>
      <c r="BK13" s="207" t="s">
        <v>291</v>
      </c>
      <c r="BL13" s="209" t="s">
        <v>292</v>
      </c>
    </row>
    <row r="14" spans="1:64" ht="60">
      <c r="A14" s="210"/>
      <c r="B14" s="207"/>
      <c r="C14" s="207"/>
      <c r="D14" s="207"/>
      <c r="E14" s="207"/>
      <c r="F14" s="207"/>
      <c r="G14" s="207"/>
      <c r="H14" s="136" t="s">
        <v>293</v>
      </c>
      <c r="I14" s="137" t="s">
        <v>294</v>
      </c>
      <c r="J14" s="136" t="s">
        <v>295</v>
      </c>
      <c r="K14" s="207"/>
      <c r="L14" s="209"/>
      <c r="N14" s="210"/>
      <c r="O14" s="207"/>
      <c r="P14" s="207"/>
      <c r="Q14" s="207"/>
      <c r="R14" s="207"/>
      <c r="S14" s="207"/>
      <c r="T14" s="207"/>
      <c r="U14" s="136" t="s">
        <v>293</v>
      </c>
      <c r="V14" s="137" t="s">
        <v>294</v>
      </c>
      <c r="W14" s="136" t="s">
        <v>295</v>
      </c>
      <c r="X14" s="207"/>
      <c r="Y14" s="209"/>
      <c r="AA14" s="211"/>
      <c r="AB14" s="208"/>
      <c r="AC14" s="208"/>
      <c r="AD14" s="208"/>
      <c r="AE14" s="208"/>
      <c r="AF14" s="208"/>
      <c r="AG14" s="208"/>
      <c r="AH14" s="138" t="s">
        <v>293</v>
      </c>
      <c r="AI14" s="139" t="s">
        <v>294</v>
      </c>
      <c r="AJ14" s="138" t="s">
        <v>295</v>
      </c>
      <c r="AK14" s="208"/>
      <c r="AL14" s="212"/>
      <c r="AN14" s="211"/>
      <c r="AO14" s="208"/>
      <c r="AP14" s="208"/>
      <c r="AQ14" s="208"/>
      <c r="AR14" s="208"/>
      <c r="AS14" s="208"/>
      <c r="AT14" s="208"/>
      <c r="AU14" s="138" t="s">
        <v>293</v>
      </c>
      <c r="AV14" s="139" t="s">
        <v>294</v>
      </c>
      <c r="AW14" s="138" t="s">
        <v>295</v>
      </c>
      <c r="AX14" s="208"/>
      <c r="AY14" s="212"/>
      <c r="BA14" s="211"/>
      <c r="BB14" s="208"/>
      <c r="BC14" s="208"/>
      <c r="BD14" s="208"/>
      <c r="BE14" s="208"/>
      <c r="BF14" s="208"/>
      <c r="BG14" s="208"/>
      <c r="BH14" s="138" t="s">
        <v>293</v>
      </c>
      <c r="BI14" s="139" t="s">
        <v>294</v>
      </c>
      <c r="BJ14" s="138" t="s">
        <v>295</v>
      </c>
      <c r="BK14" s="208"/>
      <c r="BL14" s="212"/>
    </row>
    <row r="15" spans="1:64">
      <c r="A15" s="4">
        <v>1</v>
      </c>
      <c r="B15" s="2" t="s">
        <v>52</v>
      </c>
      <c r="C15" s="2">
        <v>160</v>
      </c>
      <c r="D15" s="2" t="s">
        <v>296</v>
      </c>
      <c r="E15" s="2" t="s">
        <v>297</v>
      </c>
      <c r="F15" s="2">
        <f>124+7</f>
        <v>131</v>
      </c>
      <c r="G15" s="2" t="s">
        <v>298</v>
      </c>
      <c r="H15" s="2">
        <v>3</v>
      </c>
      <c r="I15" s="2">
        <v>1</v>
      </c>
      <c r="J15" s="2">
        <v>4</v>
      </c>
      <c r="K15" s="2" t="s">
        <v>299</v>
      </c>
      <c r="L15" s="4"/>
      <c r="N15" s="5">
        <v>1</v>
      </c>
      <c r="O15" s="5" t="s">
        <v>52</v>
      </c>
      <c r="P15" s="5">
        <v>110</v>
      </c>
      <c r="Q15" s="5" t="s">
        <v>300</v>
      </c>
      <c r="R15" s="5" t="s">
        <v>301</v>
      </c>
      <c r="S15" s="5">
        <v>7</v>
      </c>
      <c r="T15" s="5" t="s">
        <v>302</v>
      </c>
      <c r="U15" s="5">
        <v>3.3</v>
      </c>
      <c r="V15" s="5">
        <v>1</v>
      </c>
      <c r="W15" s="5">
        <v>4.3</v>
      </c>
      <c r="X15" s="5" t="s">
        <v>299</v>
      </c>
      <c r="Y15" s="5"/>
      <c r="AA15" s="4">
        <v>1</v>
      </c>
      <c r="AB15" s="2" t="s">
        <v>52</v>
      </c>
      <c r="AC15" s="4">
        <v>110</v>
      </c>
      <c r="AD15" s="2" t="s">
        <v>303</v>
      </c>
      <c r="AE15" s="2" t="s">
        <v>304</v>
      </c>
      <c r="AF15" s="2">
        <v>110.4</v>
      </c>
      <c r="AG15" s="5" t="s">
        <v>302</v>
      </c>
      <c r="AH15" s="2">
        <v>3.5</v>
      </c>
      <c r="AI15" s="2">
        <v>1</v>
      </c>
      <c r="AJ15" s="2">
        <v>4.5</v>
      </c>
      <c r="AK15" s="2" t="s">
        <v>299</v>
      </c>
      <c r="AL15" s="4"/>
      <c r="AM15" s="124"/>
      <c r="AN15" s="2">
        <v>1</v>
      </c>
      <c r="AO15" s="2" t="s">
        <v>52</v>
      </c>
      <c r="AP15" s="2">
        <v>90</v>
      </c>
      <c r="AQ15" s="2" t="s">
        <v>57</v>
      </c>
      <c r="AR15" s="2" t="s">
        <v>134</v>
      </c>
      <c r="AS15" s="5">
        <v>234</v>
      </c>
      <c r="AT15" s="5" t="s">
        <v>305</v>
      </c>
      <c r="AU15" s="5">
        <v>3</v>
      </c>
      <c r="AV15" s="2">
        <v>1</v>
      </c>
      <c r="AW15" s="2">
        <v>4</v>
      </c>
      <c r="AX15" s="2" t="s">
        <v>299</v>
      </c>
      <c r="AY15" s="2"/>
      <c r="BA15" s="2">
        <v>1</v>
      </c>
      <c r="BB15" s="2" t="s">
        <v>52</v>
      </c>
      <c r="BC15" s="2"/>
      <c r="BD15" s="2" t="s">
        <v>306</v>
      </c>
      <c r="BE15" s="2" t="s">
        <v>307</v>
      </c>
      <c r="BF15" s="2">
        <v>218.6</v>
      </c>
      <c r="BG15" s="2" t="s">
        <v>302</v>
      </c>
      <c r="BH15" s="2">
        <v>3.3</v>
      </c>
      <c r="BI15" s="2">
        <v>1</v>
      </c>
      <c r="BJ15" s="2">
        <v>4.3</v>
      </c>
      <c r="BK15" s="2" t="s">
        <v>299</v>
      </c>
      <c r="BL15" s="2"/>
    </row>
    <row r="16" spans="1:64">
      <c r="A16" s="4">
        <f>1+A15</f>
        <v>2</v>
      </c>
      <c r="B16" s="2" t="s">
        <v>52</v>
      </c>
      <c r="C16" s="2">
        <v>160</v>
      </c>
      <c r="D16" s="2" t="s">
        <v>296</v>
      </c>
      <c r="E16" s="2" t="s">
        <v>308</v>
      </c>
      <c r="F16" s="2">
        <v>11.7</v>
      </c>
      <c r="G16" s="2" t="s">
        <v>298</v>
      </c>
      <c r="H16" s="2">
        <v>3</v>
      </c>
      <c r="I16" s="2">
        <v>1</v>
      </c>
      <c r="J16" s="2">
        <v>4</v>
      </c>
      <c r="K16" s="2" t="s">
        <v>299</v>
      </c>
      <c r="L16" s="4"/>
      <c r="N16" s="5">
        <f>1+N15</f>
        <v>2</v>
      </c>
      <c r="O16" s="5" t="s">
        <v>52</v>
      </c>
      <c r="P16" s="5">
        <v>110</v>
      </c>
      <c r="Q16" s="5" t="s">
        <v>300</v>
      </c>
      <c r="R16" s="5" t="s">
        <v>301</v>
      </c>
      <c r="S16" s="5">
        <v>354.6</v>
      </c>
      <c r="T16" s="5" t="s">
        <v>302</v>
      </c>
      <c r="U16" s="5">
        <v>3.3</v>
      </c>
      <c r="V16" s="5">
        <v>1</v>
      </c>
      <c r="W16" s="5">
        <v>4.3</v>
      </c>
      <c r="X16" s="5" t="s">
        <v>299</v>
      </c>
      <c r="Y16" s="5"/>
      <c r="AA16" s="4">
        <f>1+AA15</f>
        <v>2</v>
      </c>
      <c r="AB16" s="2" t="s">
        <v>52</v>
      </c>
      <c r="AC16" s="4">
        <v>110</v>
      </c>
      <c r="AD16" s="2" t="s">
        <v>304</v>
      </c>
      <c r="AE16" s="2" t="s">
        <v>132</v>
      </c>
      <c r="AF16" s="2">
        <v>14</v>
      </c>
      <c r="AG16" s="5" t="s">
        <v>302</v>
      </c>
      <c r="AH16" s="2">
        <v>3.5</v>
      </c>
      <c r="AI16" s="2">
        <v>1</v>
      </c>
      <c r="AJ16" s="2">
        <v>4.5</v>
      </c>
      <c r="AK16" s="2" t="s">
        <v>299</v>
      </c>
      <c r="AL16" s="4"/>
      <c r="AM16" s="124"/>
      <c r="AN16" s="2">
        <f>1+AN15</f>
        <v>2</v>
      </c>
      <c r="AO16" s="2" t="s">
        <v>52</v>
      </c>
      <c r="AP16" s="2">
        <v>90</v>
      </c>
      <c r="AQ16" s="2" t="s">
        <v>309</v>
      </c>
      <c r="AR16" s="2" t="s">
        <v>303</v>
      </c>
      <c r="AS16" s="5">
        <v>26.3</v>
      </c>
      <c r="AT16" s="5" t="s">
        <v>305</v>
      </c>
      <c r="AU16" s="5">
        <v>3</v>
      </c>
      <c r="AV16" s="2">
        <v>1</v>
      </c>
      <c r="AW16" s="2">
        <v>4</v>
      </c>
      <c r="AX16" s="2" t="s">
        <v>299</v>
      </c>
      <c r="AY16" s="2"/>
      <c r="BA16" s="2">
        <f>1+BA15</f>
        <v>2</v>
      </c>
      <c r="BB16" s="2" t="s">
        <v>52</v>
      </c>
      <c r="BC16" s="2"/>
      <c r="BD16" s="2" t="s">
        <v>306</v>
      </c>
      <c r="BE16" s="2" t="s">
        <v>307</v>
      </c>
      <c r="BF16" s="2">
        <v>101.4</v>
      </c>
      <c r="BG16" s="2" t="s">
        <v>302</v>
      </c>
      <c r="BH16" s="2">
        <v>3.3</v>
      </c>
      <c r="BI16" s="2">
        <v>1</v>
      </c>
      <c r="BJ16" s="2">
        <v>4.3</v>
      </c>
      <c r="BK16" s="2" t="s">
        <v>299</v>
      </c>
      <c r="BL16" s="2"/>
    </row>
    <row r="17" spans="1:64">
      <c r="A17" s="4">
        <f t="shared" ref="A17:A54" si="0">1+A16</f>
        <v>3</v>
      </c>
      <c r="B17" s="2" t="s">
        <v>52</v>
      </c>
      <c r="C17" s="2">
        <v>140</v>
      </c>
      <c r="D17" s="2" t="s">
        <v>310</v>
      </c>
      <c r="E17" s="2" t="s">
        <v>134</v>
      </c>
      <c r="F17" s="53">
        <v>488</v>
      </c>
      <c r="G17" s="2" t="s">
        <v>298</v>
      </c>
      <c r="H17" s="2">
        <v>3</v>
      </c>
      <c r="I17" s="2">
        <v>1</v>
      </c>
      <c r="J17" s="2">
        <v>4</v>
      </c>
      <c r="K17" s="2" t="s">
        <v>299</v>
      </c>
      <c r="L17" s="4"/>
      <c r="N17" s="5">
        <f t="shared" ref="N17:N65" si="1">1+N16</f>
        <v>3</v>
      </c>
      <c r="O17" s="5" t="s">
        <v>52</v>
      </c>
      <c r="P17" s="5">
        <v>63</v>
      </c>
      <c r="Q17" s="5" t="s">
        <v>311</v>
      </c>
      <c r="R17" s="5" t="s">
        <v>312</v>
      </c>
      <c r="S17" s="5">
        <v>102</v>
      </c>
      <c r="T17" s="5" t="s">
        <v>302</v>
      </c>
      <c r="U17" s="5">
        <v>3.3</v>
      </c>
      <c r="V17" s="5">
        <v>1</v>
      </c>
      <c r="W17" s="5">
        <v>4.3</v>
      </c>
      <c r="X17" s="5" t="s">
        <v>299</v>
      </c>
      <c r="Y17" s="5"/>
      <c r="AA17" s="4">
        <f t="shared" ref="AA17:AA66" si="2">1+AA16</f>
        <v>3</v>
      </c>
      <c r="AB17" s="2" t="s">
        <v>52</v>
      </c>
      <c r="AC17" s="4">
        <v>63</v>
      </c>
      <c r="AD17" s="2" t="s">
        <v>313</v>
      </c>
      <c r="AE17" s="2" t="s">
        <v>314</v>
      </c>
      <c r="AF17" s="5">
        <v>11.5</v>
      </c>
      <c r="AG17" s="5" t="s">
        <v>302</v>
      </c>
      <c r="AH17" s="2">
        <v>3.5</v>
      </c>
      <c r="AI17" s="2">
        <v>1</v>
      </c>
      <c r="AJ17" s="2">
        <v>4.5</v>
      </c>
      <c r="AK17" s="2" t="s">
        <v>299</v>
      </c>
      <c r="AL17" s="4"/>
      <c r="AM17" s="124"/>
      <c r="AN17" s="2">
        <f t="shared" ref="AN17:AN78" si="3">1+AN16</f>
        <v>3</v>
      </c>
      <c r="AO17" s="2" t="s">
        <v>52</v>
      </c>
      <c r="AP17" s="2">
        <v>90</v>
      </c>
      <c r="AQ17" s="2" t="s">
        <v>315</v>
      </c>
      <c r="AR17" s="2" t="s">
        <v>316</v>
      </c>
      <c r="AS17" s="5">
        <v>43</v>
      </c>
      <c r="AT17" s="5" t="s">
        <v>305</v>
      </c>
      <c r="AU17" s="5">
        <v>3</v>
      </c>
      <c r="AV17" s="2">
        <v>1</v>
      </c>
      <c r="AW17" s="2">
        <v>4</v>
      </c>
      <c r="AX17" s="2" t="s">
        <v>299</v>
      </c>
      <c r="AY17" s="2"/>
      <c r="BA17" s="2">
        <f t="shared" ref="BA17:BA65" si="4">1+BA16</f>
        <v>3</v>
      </c>
      <c r="BB17" s="2" t="s">
        <v>52</v>
      </c>
      <c r="BC17" s="2"/>
      <c r="BD17" s="2" t="s">
        <v>306</v>
      </c>
      <c r="BE17" s="2" t="s">
        <v>307</v>
      </c>
      <c r="BF17" s="2">
        <v>6</v>
      </c>
      <c r="BG17" s="2" t="s">
        <v>302</v>
      </c>
      <c r="BH17" s="2">
        <v>3.3</v>
      </c>
      <c r="BI17" s="2">
        <v>1</v>
      </c>
      <c r="BJ17" s="2">
        <v>4.3</v>
      </c>
      <c r="BK17" s="2" t="s">
        <v>299</v>
      </c>
      <c r="BL17" s="2"/>
    </row>
    <row r="18" spans="1:64">
      <c r="A18" s="4">
        <f t="shared" si="0"/>
        <v>4</v>
      </c>
      <c r="B18" s="2" t="s">
        <v>52</v>
      </c>
      <c r="C18" s="2">
        <v>125</v>
      </c>
      <c r="D18" s="2" t="s">
        <v>136</v>
      </c>
      <c r="E18" s="2" t="s">
        <v>301</v>
      </c>
      <c r="F18" s="2">
        <v>423</v>
      </c>
      <c r="G18" s="2" t="s">
        <v>298</v>
      </c>
      <c r="H18" s="2">
        <v>3</v>
      </c>
      <c r="I18" s="2">
        <v>1</v>
      </c>
      <c r="J18" s="2">
        <v>4</v>
      </c>
      <c r="K18" s="2" t="s">
        <v>299</v>
      </c>
      <c r="L18" s="4"/>
      <c r="N18" s="5">
        <f t="shared" si="1"/>
        <v>4</v>
      </c>
      <c r="O18" s="5" t="s">
        <v>52</v>
      </c>
      <c r="P18" s="5">
        <v>63</v>
      </c>
      <c r="Q18" s="5" t="s">
        <v>312</v>
      </c>
      <c r="R18" s="5" t="s">
        <v>317</v>
      </c>
      <c r="S18" s="5">
        <v>93</v>
      </c>
      <c r="T18" s="5" t="s">
        <v>302</v>
      </c>
      <c r="U18" s="5">
        <v>3.3</v>
      </c>
      <c r="V18" s="5">
        <v>1</v>
      </c>
      <c r="W18" s="5">
        <v>4.3</v>
      </c>
      <c r="X18" s="5" t="s">
        <v>299</v>
      </c>
      <c r="Y18" s="5"/>
      <c r="AA18" s="4">
        <f t="shared" si="2"/>
        <v>4</v>
      </c>
      <c r="AB18" s="2" t="s">
        <v>52</v>
      </c>
      <c r="AC18" s="4">
        <v>63</v>
      </c>
      <c r="AD18" s="2" t="s">
        <v>314</v>
      </c>
      <c r="AE18" s="2" t="s">
        <v>318</v>
      </c>
      <c r="AF18" s="5">
        <v>45</v>
      </c>
      <c r="AG18" s="5" t="s">
        <v>302</v>
      </c>
      <c r="AH18" s="2">
        <v>3.5</v>
      </c>
      <c r="AI18" s="2">
        <v>1</v>
      </c>
      <c r="AJ18" s="2">
        <v>4.5</v>
      </c>
      <c r="AK18" s="2" t="s">
        <v>299</v>
      </c>
      <c r="AL18" s="4"/>
      <c r="AM18" s="124"/>
      <c r="AN18" s="2">
        <f t="shared" si="3"/>
        <v>4</v>
      </c>
      <c r="AO18" s="2" t="s">
        <v>52</v>
      </c>
      <c r="AP18" s="2">
        <v>90</v>
      </c>
      <c r="AQ18" s="2" t="s">
        <v>316</v>
      </c>
      <c r="AR18" s="2" t="s">
        <v>319</v>
      </c>
      <c r="AS18" s="5">
        <v>44.6</v>
      </c>
      <c r="AT18" s="5" t="s">
        <v>305</v>
      </c>
      <c r="AU18" s="5">
        <v>3</v>
      </c>
      <c r="AV18" s="2">
        <v>1</v>
      </c>
      <c r="AW18" s="2">
        <v>4</v>
      </c>
      <c r="AX18" s="2" t="s">
        <v>299</v>
      </c>
      <c r="AY18" s="2"/>
      <c r="BA18" s="2">
        <f t="shared" si="4"/>
        <v>4</v>
      </c>
      <c r="BB18" s="2" t="s">
        <v>52</v>
      </c>
      <c r="BC18" s="2"/>
      <c r="BD18" s="2" t="s">
        <v>306</v>
      </c>
      <c r="BE18" s="2" t="s">
        <v>307</v>
      </c>
      <c r="BF18" s="2">
        <v>322.5</v>
      </c>
      <c r="BG18" s="2" t="s">
        <v>302</v>
      </c>
      <c r="BH18" s="2">
        <v>3.3</v>
      </c>
      <c r="BI18" s="2">
        <v>1</v>
      </c>
      <c r="BJ18" s="2">
        <v>4.3</v>
      </c>
      <c r="BK18" s="2" t="s">
        <v>299</v>
      </c>
      <c r="BL18" s="2"/>
    </row>
    <row r="19" spans="1:64">
      <c r="A19" s="4">
        <f t="shared" si="0"/>
        <v>5</v>
      </c>
      <c r="B19" s="2" t="s">
        <v>52</v>
      </c>
      <c r="C19" s="2">
        <v>125</v>
      </c>
      <c r="D19" s="2" t="s">
        <v>132</v>
      </c>
      <c r="E19" s="2" t="s">
        <v>133</v>
      </c>
      <c r="F19" s="53">
        <v>121.1</v>
      </c>
      <c r="G19" s="2" t="s">
        <v>298</v>
      </c>
      <c r="H19" s="2">
        <v>3</v>
      </c>
      <c r="I19" s="2">
        <v>1</v>
      </c>
      <c r="J19" s="2">
        <v>4</v>
      </c>
      <c r="K19" s="2" t="s">
        <v>299</v>
      </c>
      <c r="L19" s="4"/>
      <c r="N19" s="5">
        <f t="shared" si="1"/>
        <v>5</v>
      </c>
      <c r="O19" s="5" t="s">
        <v>52</v>
      </c>
      <c r="P19" s="5">
        <v>63</v>
      </c>
      <c r="Q19" s="5" t="s">
        <v>317</v>
      </c>
      <c r="R19" s="5" t="s">
        <v>320</v>
      </c>
      <c r="S19" s="5">
        <v>10</v>
      </c>
      <c r="T19" s="5" t="s">
        <v>302</v>
      </c>
      <c r="U19" s="5">
        <v>3.3</v>
      </c>
      <c r="V19" s="5">
        <v>1</v>
      </c>
      <c r="W19" s="5">
        <v>4.3</v>
      </c>
      <c r="X19" s="5" t="s">
        <v>299</v>
      </c>
      <c r="Y19" s="5"/>
      <c r="AA19" s="4">
        <f t="shared" si="2"/>
        <v>5</v>
      </c>
      <c r="AB19" s="2" t="s">
        <v>52</v>
      </c>
      <c r="AC19" s="4">
        <v>63</v>
      </c>
      <c r="AD19" s="2" t="s">
        <v>314</v>
      </c>
      <c r="AE19" s="2" t="s">
        <v>137</v>
      </c>
      <c r="AF19" s="5">
        <v>66</v>
      </c>
      <c r="AG19" s="5" t="s">
        <v>302</v>
      </c>
      <c r="AH19" s="2">
        <v>3.5</v>
      </c>
      <c r="AI19" s="2">
        <v>1</v>
      </c>
      <c r="AJ19" s="2">
        <v>4.5</v>
      </c>
      <c r="AK19" s="2" t="s">
        <v>299</v>
      </c>
      <c r="AL19" s="4"/>
      <c r="AM19" s="124"/>
      <c r="AN19" s="2">
        <f t="shared" si="3"/>
        <v>5</v>
      </c>
      <c r="AO19" s="2" t="s">
        <v>52</v>
      </c>
      <c r="AP19" s="2">
        <v>63</v>
      </c>
      <c r="AQ19" s="2" t="s">
        <v>321</v>
      </c>
      <c r="AR19" s="2" t="s">
        <v>322</v>
      </c>
      <c r="AS19" s="5">
        <v>54.5</v>
      </c>
      <c r="AT19" s="5" t="s">
        <v>305</v>
      </c>
      <c r="AU19" s="5">
        <v>3</v>
      </c>
      <c r="AV19" s="2">
        <v>1</v>
      </c>
      <c r="AW19" s="2">
        <v>4</v>
      </c>
      <c r="AX19" s="2" t="s">
        <v>299</v>
      </c>
      <c r="AY19" s="2"/>
      <c r="BA19" s="2">
        <f t="shared" si="4"/>
        <v>5</v>
      </c>
      <c r="BB19" s="2" t="s">
        <v>52</v>
      </c>
      <c r="BC19" s="2"/>
      <c r="BD19" s="2" t="s">
        <v>306</v>
      </c>
      <c r="BE19" s="2" t="s">
        <v>307</v>
      </c>
      <c r="BF19" s="2">
        <v>18.2</v>
      </c>
      <c r="BG19" s="2" t="s">
        <v>302</v>
      </c>
      <c r="BH19" s="2">
        <v>3.3</v>
      </c>
      <c r="BI19" s="2">
        <v>1</v>
      </c>
      <c r="BJ19" s="2">
        <v>4.3</v>
      </c>
      <c r="BK19" s="2" t="s">
        <v>299</v>
      </c>
      <c r="BL19" s="2"/>
    </row>
    <row r="20" spans="1:64">
      <c r="A20" s="4">
        <f t="shared" si="0"/>
        <v>6</v>
      </c>
      <c r="B20" s="2" t="s">
        <v>52</v>
      </c>
      <c r="C20" s="2">
        <v>63</v>
      </c>
      <c r="D20" s="2" t="s">
        <v>323</v>
      </c>
      <c r="E20" s="2" t="s">
        <v>324</v>
      </c>
      <c r="F20" s="5">
        <v>30</v>
      </c>
      <c r="G20" s="2" t="s">
        <v>298</v>
      </c>
      <c r="H20" s="2">
        <v>3</v>
      </c>
      <c r="I20" s="2">
        <v>1</v>
      </c>
      <c r="J20" s="2">
        <v>4</v>
      </c>
      <c r="K20" s="2" t="s">
        <v>299</v>
      </c>
      <c r="L20" s="4"/>
      <c r="N20" s="5">
        <f t="shared" si="1"/>
        <v>6</v>
      </c>
      <c r="O20" s="5" t="s">
        <v>52</v>
      </c>
      <c r="P20" s="5">
        <v>63</v>
      </c>
      <c r="Q20" s="5" t="s">
        <v>317</v>
      </c>
      <c r="R20" s="5" t="s">
        <v>325</v>
      </c>
      <c r="S20" s="5">
        <v>70</v>
      </c>
      <c r="T20" s="5" t="s">
        <v>302</v>
      </c>
      <c r="U20" s="5">
        <v>3.3</v>
      </c>
      <c r="V20" s="5">
        <v>1</v>
      </c>
      <c r="W20" s="5">
        <v>4.3</v>
      </c>
      <c r="X20" s="5" t="s">
        <v>299</v>
      </c>
      <c r="Y20" s="5"/>
      <c r="AA20" s="4">
        <f t="shared" si="2"/>
        <v>6</v>
      </c>
      <c r="AB20" s="2" t="s">
        <v>52</v>
      </c>
      <c r="AC20" s="4">
        <v>63</v>
      </c>
      <c r="AD20" s="2" t="s">
        <v>137</v>
      </c>
      <c r="AE20" s="2" t="s">
        <v>111</v>
      </c>
      <c r="AF20" s="5">
        <v>45.4</v>
      </c>
      <c r="AG20" s="5" t="s">
        <v>302</v>
      </c>
      <c r="AH20" s="2">
        <v>3.5</v>
      </c>
      <c r="AI20" s="2">
        <v>1</v>
      </c>
      <c r="AJ20" s="2">
        <v>4.5</v>
      </c>
      <c r="AK20" s="2" t="s">
        <v>299</v>
      </c>
      <c r="AL20" s="4"/>
      <c r="AM20" s="124"/>
      <c r="AN20" s="2">
        <f t="shared" si="3"/>
        <v>6</v>
      </c>
      <c r="AO20" s="2" t="s">
        <v>52</v>
      </c>
      <c r="AP20" s="2">
        <v>63</v>
      </c>
      <c r="AQ20" s="2" t="s">
        <v>322</v>
      </c>
      <c r="AR20" s="2" t="s">
        <v>326</v>
      </c>
      <c r="AS20" s="5">
        <v>33.700000000000003</v>
      </c>
      <c r="AT20" s="5" t="s">
        <v>305</v>
      </c>
      <c r="AU20" s="5">
        <v>3</v>
      </c>
      <c r="AV20" s="2">
        <v>1</v>
      </c>
      <c r="AW20" s="2">
        <v>4</v>
      </c>
      <c r="AX20" s="2" t="s">
        <v>299</v>
      </c>
      <c r="AY20" s="2"/>
      <c r="BA20" s="2">
        <f t="shared" si="4"/>
        <v>6</v>
      </c>
      <c r="BB20" s="2" t="s">
        <v>52</v>
      </c>
      <c r="BC20" s="2"/>
      <c r="BD20" s="2" t="s">
        <v>327</v>
      </c>
      <c r="BE20" s="2" t="s">
        <v>328</v>
      </c>
      <c r="BF20" s="5">
        <v>33.299999999999997</v>
      </c>
      <c r="BG20" s="2" t="s">
        <v>302</v>
      </c>
      <c r="BH20" s="2">
        <v>3.3</v>
      </c>
      <c r="BI20" s="2">
        <v>1</v>
      </c>
      <c r="BJ20" s="2">
        <v>4.3</v>
      </c>
      <c r="BK20" s="2" t="s">
        <v>299</v>
      </c>
      <c r="BL20" s="2"/>
    </row>
    <row r="21" spans="1:64">
      <c r="A21" s="4">
        <f t="shared" si="0"/>
        <v>7</v>
      </c>
      <c r="B21" s="2" t="s">
        <v>52</v>
      </c>
      <c r="C21" s="2">
        <v>63</v>
      </c>
      <c r="D21" s="2" t="s">
        <v>324</v>
      </c>
      <c r="E21" s="2" t="s">
        <v>89</v>
      </c>
      <c r="F21" s="5">
        <v>65.5</v>
      </c>
      <c r="G21" s="2" t="s">
        <v>298</v>
      </c>
      <c r="H21" s="2">
        <v>3</v>
      </c>
      <c r="I21" s="2">
        <v>1</v>
      </c>
      <c r="J21" s="2">
        <v>4</v>
      </c>
      <c r="K21" s="2" t="s">
        <v>299</v>
      </c>
      <c r="L21" s="4"/>
      <c r="N21" s="5">
        <f t="shared" si="1"/>
        <v>7</v>
      </c>
      <c r="O21" s="5" t="s">
        <v>52</v>
      </c>
      <c r="P21" s="5">
        <v>63</v>
      </c>
      <c r="Q21" s="5" t="s">
        <v>329</v>
      </c>
      <c r="R21" s="5" t="s">
        <v>330</v>
      </c>
      <c r="S21" s="5">
        <v>34</v>
      </c>
      <c r="T21" s="5" t="s">
        <v>302</v>
      </c>
      <c r="U21" s="5">
        <v>3.3</v>
      </c>
      <c r="V21" s="5">
        <v>1</v>
      </c>
      <c r="W21" s="5">
        <v>4.3</v>
      </c>
      <c r="X21" s="5" t="s">
        <v>299</v>
      </c>
      <c r="Y21" s="5"/>
      <c r="AA21" s="4">
        <f t="shared" si="2"/>
        <v>7</v>
      </c>
      <c r="AB21" s="2" t="s">
        <v>52</v>
      </c>
      <c r="AC21" s="4">
        <v>63</v>
      </c>
      <c r="AD21" s="2" t="s">
        <v>137</v>
      </c>
      <c r="AE21" s="2" t="s">
        <v>331</v>
      </c>
      <c r="AF21" s="5">
        <v>133</v>
      </c>
      <c r="AG21" s="5" t="s">
        <v>302</v>
      </c>
      <c r="AH21" s="2">
        <v>3.5</v>
      </c>
      <c r="AI21" s="2">
        <v>1</v>
      </c>
      <c r="AJ21" s="2">
        <v>4.5</v>
      </c>
      <c r="AK21" s="2" t="s">
        <v>299</v>
      </c>
      <c r="AL21" s="4"/>
      <c r="AM21" s="124"/>
      <c r="AN21" s="2">
        <f t="shared" si="3"/>
        <v>7</v>
      </c>
      <c r="AO21" s="2" t="s">
        <v>52</v>
      </c>
      <c r="AP21" s="2">
        <v>63</v>
      </c>
      <c r="AQ21" s="5" t="s">
        <v>332</v>
      </c>
      <c r="AR21" s="5" t="s">
        <v>333</v>
      </c>
      <c r="AS21" s="5">
        <v>86.4</v>
      </c>
      <c r="AT21" s="5" t="s">
        <v>305</v>
      </c>
      <c r="AU21" s="5">
        <v>3</v>
      </c>
      <c r="AV21" s="2">
        <v>1</v>
      </c>
      <c r="AW21" s="2">
        <v>4</v>
      </c>
      <c r="AX21" s="2" t="s">
        <v>299</v>
      </c>
      <c r="AY21" s="2"/>
      <c r="BA21" s="2">
        <f t="shared" si="4"/>
        <v>7</v>
      </c>
      <c r="BB21" s="2" t="s">
        <v>52</v>
      </c>
      <c r="BC21" s="2"/>
      <c r="BD21" s="2" t="s">
        <v>327</v>
      </c>
      <c r="BE21" s="2" t="s">
        <v>334</v>
      </c>
      <c r="BF21" s="5">
        <v>92</v>
      </c>
      <c r="BG21" s="2" t="s">
        <v>302</v>
      </c>
      <c r="BH21" s="2">
        <v>3.3</v>
      </c>
      <c r="BI21" s="2">
        <v>1</v>
      </c>
      <c r="BJ21" s="2">
        <v>4.3</v>
      </c>
      <c r="BK21" s="2" t="s">
        <v>299</v>
      </c>
      <c r="BL21" s="2"/>
    </row>
    <row r="22" spans="1:64">
      <c r="A22" s="4">
        <f t="shared" si="0"/>
        <v>8</v>
      </c>
      <c r="B22" s="2" t="s">
        <v>52</v>
      </c>
      <c r="C22" s="2">
        <v>63</v>
      </c>
      <c r="D22" s="2" t="s">
        <v>89</v>
      </c>
      <c r="E22" s="2" t="s">
        <v>54</v>
      </c>
      <c r="F22" s="5">
        <v>422</v>
      </c>
      <c r="G22" s="2" t="s">
        <v>298</v>
      </c>
      <c r="H22" s="2">
        <v>3</v>
      </c>
      <c r="I22" s="2">
        <v>1</v>
      </c>
      <c r="J22" s="2">
        <v>4</v>
      </c>
      <c r="K22" s="2" t="s">
        <v>299</v>
      </c>
      <c r="L22" s="4"/>
      <c r="N22" s="5">
        <f t="shared" si="1"/>
        <v>8</v>
      </c>
      <c r="O22" s="5" t="s">
        <v>52</v>
      </c>
      <c r="P22" s="5">
        <v>63</v>
      </c>
      <c r="Q22" s="5" t="s">
        <v>335</v>
      </c>
      <c r="R22" s="5" t="s">
        <v>336</v>
      </c>
      <c r="S22" s="5">
        <v>116</v>
      </c>
      <c r="T22" s="5" t="s">
        <v>302</v>
      </c>
      <c r="U22" s="5">
        <v>3.3</v>
      </c>
      <c r="V22" s="5">
        <v>1</v>
      </c>
      <c r="W22" s="5">
        <v>4.3</v>
      </c>
      <c r="X22" s="5" t="s">
        <v>299</v>
      </c>
      <c r="Y22" s="5"/>
      <c r="AA22" s="4">
        <f t="shared" si="2"/>
        <v>8</v>
      </c>
      <c r="AB22" s="2" t="s">
        <v>52</v>
      </c>
      <c r="AC22" s="4">
        <v>63</v>
      </c>
      <c r="AD22" s="2" t="s">
        <v>337</v>
      </c>
      <c r="AE22" s="2" t="s">
        <v>108</v>
      </c>
      <c r="AF22" s="5">
        <v>37.700000000000003</v>
      </c>
      <c r="AG22" s="5" t="s">
        <v>302</v>
      </c>
      <c r="AH22" s="2">
        <v>3.5</v>
      </c>
      <c r="AI22" s="2">
        <v>1</v>
      </c>
      <c r="AJ22" s="2">
        <v>4.5</v>
      </c>
      <c r="AK22" s="2" t="s">
        <v>299</v>
      </c>
      <c r="AL22" s="4"/>
      <c r="AM22" s="124"/>
      <c r="AN22" s="2">
        <f t="shared" si="3"/>
        <v>8</v>
      </c>
      <c r="AO22" s="2" t="s">
        <v>52</v>
      </c>
      <c r="AP22" s="2">
        <v>63</v>
      </c>
      <c r="AQ22" s="2" t="s">
        <v>326</v>
      </c>
      <c r="AR22" s="2" t="s">
        <v>338</v>
      </c>
      <c r="AS22" s="5">
        <v>61.4</v>
      </c>
      <c r="AT22" s="5" t="s">
        <v>305</v>
      </c>
      <c r="AU22" s="5">
        <v>3</v>
      </c>
      <c r="AV22" s="2">
        <v>1</v>
      </c>
      <c r="AW22" s="2">
        <v>4</v>
      </c>
      <c r="AX22" s="2" t="s">
        <v>299</v>
      </c>
      <c r="AY22" s="2"/>
      <c r="BA22" s="2">
        <f t="shared" si="4"/>
        <v>8</v>
      </c>
      <c r="BB22" s="2" t="s">
        <v>52</v>
      </c>
      <c r="BC22" s="2"/>
      <c r="BD22" s="2" t="s">
        <v>334</v>
      </c>
      <c r="BE22" s="2" t="s">
        <v>339</v>
      </c>
      <c r="BF22" s="5">
        <v>30.6</v>
      </c>
      <c r="BG22" s="2" t="s">
        <v>302</v>
      </c>
      <c r="BH22" s="2">
        <v>3.3</v>
      </c>
      <c r="BI22" s="2">
        <v>1</v>
      </c>
      <c r="BJ22" s="2">
        <v>4.3</v>
      </c>
      <c r="BK22" s="2" t="s">
        <v>299</v>
      </c>
      <c r="BL22" s="2"/>
    </row>
    <row r="23" spans="1:64">
      <c r="A23" s="4">
        <f t="shared" si="0"/>
        <v>9</v>
      </c>
      <c r="B23" s="2" t="s">
        <v>52</v>
      </c>
      <c r="C23" s="2">
        <v>63</v>
      </c>
      <c r="D23" s="2" t="s">
        <v>324</v>
      </c>
      <c r="E23" s="2" t="s">
        <v>115</v>
      </c>
      <c r="F23" s="5">
        <v>65.2</v>
      </c>
      <c r="G23" s="2" t="s">
        <v>298</v>
      </c>
      <c r="H23" s="2">
        <v>3</v>
      </c>
      <c r="I23" s="2">
        <v>1</v>
      </c>
      <c r="J23" s="2">
        <v>4</v>
      </c>
      <c r="K23" s="2" t="s">
        <v>299</v>
      </c>
      <c r="L23" s="4"/>
      <c r="N23" s="5">
        <f t="shared" si="1"/>
        <v>9</v>
      </c>
      <c r="O23" s="5" t="s">
        <v>52</v>
      </c>
      <c r="P23" s="5">
        <v>63</v>
      </c>
      <c r="Q23" s="5" t="s">
        <v>312</v>
      </c>
      <c r="R23" s="5" t="s">
        <v>340</v>
      </c>
      <c r="S23" s="5">
        <v>142</v>
      </c>
      <c r="T23" s="5" t="s">
        <v>302</v>
      </c>
      <c r="U23" s="5">
        <v>3.3</v>
      </c>
      <c r="V23" s="5">
        <v>1</v>
      </c>
      <c r="W23" s="5">
        <v>4.3</v>
      </c>
      <c r="X23" s="5" t="s">
        <v>299</v>
      </c>
      <c r="Y23" s="5"/>
      <c r="AA23" s="4">
        <f t="shared" si="2"/>
        <v>9</v>
      </c>
      <c r="AB23" s="2" t="s">
        <v>52</v>
      </c>
      <c r="AC23" s="4">
        <v>63</v>
      </c>
      <c r="AD23" s="2" t="s">
        <v>108</v>
      </c>
      <c r="AE23" s="2" t="s">
        <v>341</v>
      </c>
      <c r="AF23" s="5">
        <v>39.4</v>
      </c>
      <c r="AG23" s="5" t="s">
        <v>302</v>
      </c>
      <c r="AH23" s="2">
        <v>3.5</v>
      </c>
      <c r="AI23" s="2">
        <v>1</v>
      </c>
      <c r="AJ23" s="2">
        <v>4.5</v>
      </c>
      <c r="AK23" s="2" t="s">
        <v>299</v>
      </c>
      <c r="AL23" s="4"/>
      <c r="AM23" s="124"/>
      <c r="AN23" s="2">
        <f t="shared" si="3"/>
        <v>9</v>
      </c>
      <c r="AO23" s="2" t="s">
        <v>52</v>
      </c>
      <c r="AP23" s="2">
        <v>63</v>
      </c>
      <c r="AQ23" s="2" t="s">
        <v>338</v>
      </c>
      <c r="AR23" s="2" t="s">
        <v>342</v>
      </c>
      <c r="AS23" s="5">
        <v>114.5</v>
      </c>
      <c r="AT23" s="5" t="s">
        <v>305</v>
      </c>
      <c r="AU23" s="5">
        <v>3</v>
      </c>
      <c r="AV23" s="2">
        <v>1</v>
      </c>
      <c r="AW23" s="2">
        <v>4</v>
      </c>
      <c r="AX23" s="2" t="s">
        <v>299</v>
      </c>
      <c r="AY23" s="2"/>
      <c r="BA23" s="2">
        <f t="shared" si="4"/>
        <v>9</v>
      </c>
      <c r="BB23" s="2" t="s">
        <v>52</v>
      </c>
      <c r="BC23" s="2"/>
      <c r="BD23" s="2" t="s">
        <v>334</v>
      </c>
      <c r="BE23" s="2" t="s">
        <v>343</v>
      </c>
      <c r="BF23" s="5">
        <v>56.5</v>
      </c>
      <c r="BG23" s="2" t="s">
        <v>302</v>
      </c>
      <c r="BH23" s="2">
        <v>3.3</v>
      </c>
      <c r="BI23" s="2">
        <v>1</v>
      </c>
      <c r="BJ23" s="2">
        <v>4.3</v>
      </c>
      <c r="BK23" s="2" t="s">
        <v>299</v>
      </c>
      <c r="BL23" s="2"/>
    </row>
    <row r="24" spans="1:64">
      <c r="A24" s="4">
        <f t="shared" si="0"/>
        <v>10</v>
      </c>
      <c r="B24" s="2" t="s">
        <v>52</v>
      </c>
      <c r="C24" s="2">
        <v>63</v>
      </c>
      <c r="D24" s="2" t="s">
        <v>115</v>
      </c>
      <c r="E24" s="2" t="s">
        <v>112</v>
      </c>
      <c r="F24" s="5">
        <v>5.5</v>
      </c>
      <c r="G24" s="2" t="s">
        <v>298</v>
      </c>
      <c r="H24" s="2">
        <v>3</v>
      </c>
      <c r="I24" s="2">
        <v>1</v>
      </c>
      <c r="J24" s="2">
        <v>4</v>
      </c>
      <c r="K24" s="2" t="s">
        <v>299</v>
      </c>
      <c r="L24" s="4"/>
      <c r="N24" s="5">
        <f t="shared" si="1"/>
        <v>10</v>
      </c>
      <c r="O24" s="5" t="s">
        <v>52</v>
      </c>
      <c r="P24" s="5">
        <v>63</v>
      </c>
      <c r="Q24" s="5" t="s">
        <v>93</v>
      </c>
      <c r="R24" s="5" t="s">
        <v>344</v>
      </c>
      <c r="S24" s="5">
        <v>217.1</v>
      </c>
      <c r="T24" s="5" t="s">
        <v>302</v>
      </c>
      <c r="U24" s="5">
        <v>3.3</v>
      </c>
      <c r="V24" s="5">
        <v>1</v>
      </c>
      <c r="W24" s="5">
        <v>4.3</v>
      </c>
      <c r="X24" s="5" t="s">
        <v>299</v>
      </c>
      <c r="Y24" s="5"/>
      <c r="AA24" s="4">
        <f t="shared" si="2"/>
        <v>10</v>
      </c>
      <c r="AB24" s="2" t="s">
        <v>52</v>
      </c>
      <c r="AC24" s="4">
        <v>63</v>
      </c>
      <c r="AD24" s="2" t="s">
        <v>108</v>
      </c>
      <c r="AE24" s="2" t="s">
        <v>57</v>
      </c>
      <c r="AF24" s="5">
        <v>127.2</v>
      </c>
      <c r="AG24" s="5" t="s">
        <v>302</v>
      </c>
      <c r="AH24" s="2">
        <v>3.5</v>
      </c>
      <c r="AI24" s="2">
        <v>1</v>
      </c>
      <c r="AJ24" s="2">
        <v>4.5</v>
      </c>
      <c r="AK24" s="2" t="s">
        <v>299</v>
      </c>
      <c r="AL24" s="4"/>
      <c r="AM24" s="124"/>
      <c r="AN24" s="2">
        <f t="shared" si="3"/>
        <v>10</v>
      </c>
      <c r="AO24" s="2" t="s">
        <v>52</v>
      </c>
      <c r="AP24" s="2">
        <v>63</v>
      </c>
      <c r="AQ24" s="2" t="s">
        <v>342</v>
      </c>
      <c r="AR24" s="2" t="s">
        <v>345</v>
      </c>
      <c r="AS24" s="5">
        <v>38.5</v>
      </c>
      <c r="AT24" s="5" t="s">
        <v>305</v>
      </c>
      <c r="AU24" s="5">
        <v>3</v>
      </c>
      <c r="AV24" s="2">
        <v>1</v>
      </c>
      <c r="AW24" s="2">
        <v>4</v>
      </c>
      <c r="AX24" s="2" t="s">
        <v>299</v>
      </c>
      <c r="AY24" s="2"/>
      <c r="BA24" s="2">
        <f t="shared" si="4"/>
        <v>10</v>
      </c>
      <c r="BB24" s="2" t="s">
        <v>52</v>
      </c>
      <c r="BC24" s="2"/>
      <c r="BD24" s="2" t="s">
        <v>334</v>
      </c>
      <c r="BE24" s="2" t="s">
        <v>343</v>
      </c>
      <c r="BF24" s="5">
        <v>13.4</v>
      </c>
      <c r="BG24" s="2" t="s">
        <v>302</v>
      </c>
      <c r="BH24" s="2">
        <v>3.3</v>
      </c>
      <c r="BI24" s="2">
        <v>1</v>
      </c>
      <c r="BJ24" s="2">
        <v>4.3</v>
      </c>
      <c r="BK24" s="2" t="s">
        <v>299</v>
      </c>
      <c r="BL24" s="2"/>
    </row>
    <row r="25" spans="1:64">
      <c r="A25" s="4">
        <f t="shared" si="0"/>
        <v>11</v>
      </c>
      <c r="B25" s="2" t="s">
        <v>52</v>
      </c>
      <c r="C25" s="2">
        <v>63</v>
      </c>
      <c r="D25" s="2" t="s">
        <v>112</v>
      </c>
      <c r="E25" s="2" t="s">
        <v>53</v>
      </c>
      <c r="F25" s="5">
        <v>126</v>
      </c>
      <c r="G25" s="2" t="s">
        <v>298</v>
      </c>
      <c r="H25" s="2">
        <v>3</v>
      </c>
      <c r="I25" s="2">
        <v>1</v>
      </c>
      <c r="J25" s="2">
        <v>4</v>
      </c>
      <c r="K25" s="2" t="s">
        <v>299</v>
      </c>
      <c r="L25" s="4"/>
      <c r="N25" s="5">
        <f t="shared" si="1"/>
        <v>11</v>
      </c>
      <c r="O25" s="5" t="s">
        <v>52</v>
      </c>
      <c r="P25" s="5">
        <v>63</v>
      </c>
      <c r="Q25" s="5" t="s">
        <v>344</v>
      </c>
      <c r="R25" s="5" t="s">
        <v>346</v>
      </c>
      <c r="S25" s="5">
        <v>10.8</v>
      </c>
      <c r="T25" s="5" t="s">
        <v>302</v>
      </c>
      <c r="U25" s="5">
        <v>3.3</v>
      </c>
      <c r="V25" s="5">
        <v>1</v>
      </c>
      <c r="W25" s="5">
        <v>4.3</v>
      </c>
      <c r="X25" s="5" t="s">
        <v>299</v>
      </c>
      <c r="Y25" s="5"/>
      <c r="AA25" s="4">
        <f t="shared" si="2"/>
        <v>11</v>
      </c>
      <c r="AB25" s="2" t="s">
        <v>52</v>
      </c>
      <c r="AC25" s="4">
        <v>63</v>
      </c>
      <c r="AD25" s="2" t="s">
        <v>301</v>
      </c>
      <c r="AE25" s="2" t="s">
        <v>347</v>
      </c>
      <c r="AF25" s="5">
        <v>10.7</v>
      </c>
      <c r="AG25" s="5" t="s">
        <v>302</v>
      </c>
      <c r="AH25" s="2">
        <v>3.5</v>
      </c>
      <c r="AI25" s="2">
        <v>1</v>
      </c>
      <c r="AJ25" s="2">
        <v>4.5</v>
      </c>
      <c r="AK25" s="2" t="s">
        <v>299</v>
      </c>
      <c r="AL25" s="4"/>
      <c r="AM25" s="124"/>
      <c r="AN25" s="2">
        <f t="shared" si="3"/>
        <v>11</v>
      </c>
      <c r="AO25" s="2" t="s">
        <v>52</v>
      </c>
      <c r="AP25" s="2">
        <v>63</v>
      </c>
      <c r="AQ25" s="2" t="s">
        <v>342</v>
      </c>
      <c r="AR25" s="2" t="s">
        <v>348</v>
      </c>
      <c r="AS25" s="5">
        <v>7.1</v>
      </c>
      <c r="AT25" s="5" t="s">
        <v>305</v>
      </c>
      <c r="AU25" s="5">
        <v>3</v>
      </c>
      <c r="AV25" s="2">
        <v>1</v>
      </c>
      <c r="AW25" s="2">
        <v>4</v>
      </c>
      <c r="AX25" s="2" t="s">
        <v>299</v>
      </c>
      <c r="AY25" s="2"/>
      <c r="BA25" s="2">
        <f t="shared" si="4"/>
        <v>11</v>
      </c>
      <c r="BB25" s="2" t="s">
        <v>52</v>
      </c>
      <c r="BC25" s="2"/>
      <c r="BD25" s="2" t="s">
        <v>334</v>
      </c>
      <c r="BE25" s="2" t="s">
        <v>343</v>
      </c>
      <c r="BF25" s="5">
        <v>15.8</v>
      </c>
      <c r="BG25" s="2" t="s">
        <v>302</v>
      </c>
      <c r="BH25" s="2">
        <v>3.3</v>
      </c>
      <c r="BI25" s="2">
        <v>1</v>
      </c>
      <c r="BJ25" s="2">
        <v>4.3</v>
      </c>
      <c r="BK25" s="2" t="s">
        <v>299</v>
      </c>
      <c r="BL25" s="2"/>
    </row>
    <row r="26" spans="1:64">
      <c r="A26" s="4">
        <f t="shared" si="0"/>
        <v>12</v>
      </c>
      <c r="B26" s="2" t="s">
        <v>52</v>
      </c>
      <c r="C26" s="2">
        <v>63</v>
      </c>
      <c r="D26" s="2" t="s">
        <v>112</v>
      </c>
      <c r="E26" s="2" t="s">
        <v>54</v>
      </c>
      <c r="F26" s="5">
        <v>44.8</v>
      </c>
      <c r="G26" s="2" t="s">
        <v>298</v>
      </c>
      <c r="H26" s="2">
        <v>3</v>
      </c>
      <c r="I26" s="2">
        <v>1</v>
      </c>
      <c r="J26" s="2">
        <v>4</v>
      </c>
      <c r="K26" s="2" t="s">
        <v>299</v>
      </c>
      <c r="L26" s="4"/>
      <c r="N26" s="5">
        <f t="shared" si="1"/>
        <v>12</v>
      </c>
      <c r="O26" s="5" t="s">
        <v>52</v>
      </c>
      <c r="P26" s="5">
        <v>63</v>
      </c>
      <c r="Q26" s="5" t="s">
        <v>346</v>
      </c>
      <c r="R26" s="5" t="s">
        <v>349</v>
      </c>
      <c r="S26" s="5">
        <v>16.600000000000001</v>
      </c>
      <c r="T26" s="5" t="s">
        <v>302</v>
      </c>
      <c r="U26" s="5">
        <v>3.3</v>
      </c>
      <c r="V26" s="5">
        <v>1</v>
      </c>
      <c r="W26" s="5">
        <v>4.3</v>
      </c>
      <c r="X26" s="5" t="s">
        <v>299</v>
      </c>
      <c r="Y26" s="5"/>
      <c r="AA26" s="4">
        <f t="shared" si="2"/>
        <v>12</v>
      </c>
      <c r="AB26" s="2" t="s">
        <v>52</v>
      </c>
      <c r="AC26" s="4">
        <v>63</v>
      </c>
      <c r="AD26" s="2" t="s">
        <v>347</v>
      </c>
      <c r="AE26" s="2" t="s">
        <v>350</v>
      </c>
      <c r="AF26" s="5">
        <v>281.89999999999998</v>
      </c>
      <c r="AG26" s="5" t="s">
        <v>302</v>
      </c>
      <c r="AH26" s="2">
        <v>3.5</v>
      </c>
      <c r="AI26" s="2">
        <v>1</v>
      </c>
      <c r="AJ26" s="2">
        <v>4.5</v>
      </c>
      <c r="AK26" s="2" t="s">
        <v>299</v>
      </c>
      <c r="AL26" s="4"/>
      <c r="AM26" s="124"/>
      <c r="AN26" s="2">
        <f t="shared" si="3"/>
        <v>12</v>
      </c>
      <c r="AO26" s="2" t="s">
        <v>52</v>
      </c>
      <c r="AP26" s="2">
        <v>63</v>
      </c>
      <c r="AQ26" s="2" t="s">
        <v>348</v>
      </c>
      <c r="AR26" s="2" t="s">
        <v>332</v>
      </c>
      <c r="AS26" s="5">
        <v>11.3</v>
      </c>
      <c r="AT26" s="5" t="s">
        <v>305</v>
      </c>
      <c r="AU26" s="5">
        <v>3</v>
      </c>
      <c r="AV26" s="2">
        <v>1</v>
      </c>
      <c r="AW26" s="2">
        <v>4</v>
      </c>
      <c r="AX26" s="2" t="s">
        <v>299</v>
      </c>
      <c r="AY26" s="2"/>
      <c r="BA26" s="2">
        <f t="shared" si="4"/>
        <v>12</v>
      </c>
      <c r="BB26" s="2" t="s">
        <v>52</v>
      </c>
      <c r="BC26" s="2"/>
      <c r="BD26" s="2" t="s">
        <v>343</v>
      </c>
      <c r="BE26" s="2" t="s">
        <v>309</v>
      </c>
      <c r="BF26" s="5">
        <v>19.8</v>
      </c>
      <c r="BG26" s="2" t="s">
        <v>302</v>
      </c>
      <c r="BH26" s="2">
        <v>3.3</v>
      </c>
      <c r="BI26" s="2">
        <v>1</v>
      </c>
      <c r="BJ26" s="2">
        <v>4.3</v>
      </c>
      <c r="BK26" s="2" t="s">
        <v>299</v>
      </c>
      <c r="BL26" s="2"/>
    </row>
    <row r="27" spans="1:64">
      <c r="A27" s="4">
        <f t="shared" si="0"/>
        <v>13</v>
      </c>
      <c r="B27" s="2" t="s">
        <v>52</v>
      </c>
      <c r="C27" s="2">
        <v>63</v>
      </c>
      <c r="D27" s="2" t="s">
        <v>54</v>
      </c>
      <c r="E27" s="2" t="s">
        <v>143</v>
      </c>
      <c r="F27" s="5">
        <v>82.8</v>
      </c>
      <c r="G27" s="2" t="s">
        <v>298</v>
      </c>
      <c r="H27" s="2">
        <v>3</v>
      </c>
      <c r="I27" s="2">
        <v>1</v>
      </c>
      <c r="J27" s="2">
        <v>4</v>
      </c>
      <c r="K27" s="2" t="s">
        <v>299</v>
      </c>
      <c r="L27" s="4"/>
      <c r="N27" s="5">
        <f t="shared" si="1"/>
        <v>13</v>
      </c>
      <c r="O27" s="5" t="s">
        <v>52</v>
      </c>
      <c r="P27" s="5">
        <v>63</v>
      </c>
      <c r="Q27" s="5" t="s">
        <v>346</v>
      </c>
      <c r="R27" s="5" t="s">
        <v>351</v>
      </c>
      <c r="S27" s="5">
        <v>19.100000000000001</v>
      </c>
      <c r="T27" s="5" t="s">
        <v>302</v>
      </c>
      <c r="U27" s="5">
        <v>3.3</v>
      </c>
      <c r="V27" s="5">
        <v>1</v>
      </c>
      <c r="W27" s="5">
        <v>4.3</v>
      </c>
      <c r="X27" s="5" t="s">
        <v>299</v>
      </c>
      <c r="Y27" s="5"/>
      <c r="AA27" s="4">
        <f t="shared" si="2"/>
        <v>13</v>
      </c>
      <c r="AB27" s="2" t="s">
        <v>52</v>
      </c>
      <c r="AC27" s="4">
        <v>63</v>
      </c>
      <c r="AD27" s="2" t="s">
        <v>350</v>
      </c>
      <c r="AE27" s="2" t="s">
        <v>153</v>
      </c>
      <c r="AF27" s="5">
        <v>112.7</v>
      </c>
      <c r="AG27" s="5" t="s">
        <v>302</v>
      </c>
      <c r="AH27" s="2">
        <v>3.5</v>
      </c>
      <c r="AI27" s="2">
        <v>1</v>
      </c>
      <c r="AJ27" s="2">
        <v>4.5</v>
      </c>
      <c r="AK27" s="2" t="s">
        <v>299</v>
      </c>
      <c r="AL27" s="4"/>
      <c r="AM27" s="124"/>
      <c r="AN27" s="2">
        <f t="shared" si="3"/>
        <v>13</v>
      </c>
      <c r="AO27" s="2" t="s">
        <v>52</v>
      </c>
      <c r="AP27" s="2">
        <v>63</v>
      </c>
      <c r="AQ27" s="2" t="s">
        <v>348</v>
      </c>
      <c r="AR27" s="2" t="s">
        <v>332</v>
      </c>
      <c r="AS27" s="5">
        <v>116</v>
      </c>
      <c r="AT27" s="5" t="s">
        <v>305</v>
      </c>
      <c r="AU27" s="5">
        <v>3</v>
      </c>
      <c r="AV27" s="2">
        <v>1</v>
      </c>
      <c r="AW27" s="2">
        <v>4</v>
      </c>
      <c r="AX27" s="2" t="s">
        <v>299</v>
      </c>
      <c r="AY27" s="2"/>
      <c r="BA27" s="2">
        <f t="shared" si="4"/>
        <v>13</v>
      </c>
      <c r="BB27" s="2" t="s">
        <v>52</v>
      </c>
      <c r="BC27" s="2"/>
      <c r="BD27" s="2" t="s">
        <v>352</v>
      </c>
      <c r="BE27" s="2" t="s">
        <v>353</v>
      </c>
      <c r="BF27" s="5">
        <v>39.4</v>
      </c>
      <c r="BG27" s="2" t="s">
        <v>302</v>
      </c>
      <c r="BH27" s="2">
        <v>3.3</v>
      </c>
      <c r="BI27" s="2">
        <v>1</v>
      </c>
      <c r="BJ27" s="2">
        <v>4.3</v>
      </c>
      <c r="BK27" s="2" t="s">
        <v>299</v>
      </c>
      <c r="BL27" s="2"/>
    </row>
    <row r="28" spans="1:64">
      <c r="A28" s="4">
        <f t="shared" si="0"/>
        <v>14</v>
      </c>
      <c r="B28" s="2" t="s">
        <v>52</v>
      </c>
      <c r="C28" s="2">
        <v>63</v>
      </c>
      <c r="D28" s="2" t="s">
        <v>143</v>
      </c>
      <c r="E28" s="2" t="s">
        <v>354</v>
      </c>
      <c r="F28" s="5">
        <f>108.3-F29</f>
        <v>43.5</v>
      </c>
      <c r="G28" s="2" t="s">
        <v>298</v>
      </c>
      <c r="H28" s="2">
        <v>3</v>
      </c>
      <c r="I28" s="2">
        <v>1</v>
      </c>
      <c r="J28" s="2">
        <v>4</v>
      </c>
      <c r="K28" s="2" t="s">
        <v>299</v>
      </c>
      <c r="L28" s="4"/>
      <c r="N28" s="5">
        <f t="shared" si="1"/>
        <v>14</v>
      </c>
      <c r="O28" s="5" t="s">
        <v>52</v>
      </c>
      <c r="P28" s="5">
        <v>63</v>
      </c>
      <c r="Q28" s="5" t="s">
        <v>351</v>
      </c>
      <c r="R28" s="5" t="s">
        <v>355</v>
      </c>
      <c r="S28" s="5">
        <v>70</v>
      </c>
      <c r="T28" s="5" t="s">
        <v>302</v>
      </c>
      <c r="U28" s="5">
        <v>3.3</v>
      </c>
      <c r="V28" s="5">
        <v>1</v>
      </c>
      <c r="W28" s="5">
        <v>4.3</v>
      </c>
      <c r="X28" s="5" t="s">
        <v>299</v>
      </c>
      <c r="Y28" s="5"/>
      <c r="AA28" s="4">
        <f t="shared" si="2"/>
        <v>14</v>
      </c>
      <c r="AB28" s="2" t="s">
        <v>52</v>
      </c>
      <c r="AC28" s="4">
        <v>63</v>
      </c>
      <c r="AD28" s="2" t="s">
        <v>153</v>
      </c>
      <c r="AE28" s="2" t="s">
        <v>356</v>
      </c>
      <c r="AF28" s="5">
        <v>44.7</v>
      </c>
      <c r="AG28" s="5" t="s">
        <v>302</v>
      </c>
      <c r="AH28" s="2">
        <v>3.5</v>
      </c>
      <c r="AI28" s="2">
        <v>1</v>
      </c>
      <c r="AJ28" s="2">
        <v>4.5</v>
      </c>
      <c r="AK28" s="2" t="s">
        <v>299</v>
      </c>
      <c r="AL28" s="4"/>
      <c r="AM28" s="124"/>
      <c r="AN28" s="2">
        <f t="shared" si="3"/>
        <v>14</v>
      </c>
      <c r="AO28" s="2" t="s">
        <v>52</v>
      </c>
      <c r="AP28" s="2">
        <v>63</v>
      </c>
      <c r="AQ28" s="140" t="s">
        <v>332</v>
      </c>
      <c r="AR28" s="140" t="s">
        <v>321</v>
      </c>
      <c r="AS28" s="5">
        <v>188</v>
      </c>
      <c r="AT28" s="5" t="s">
        <v>305</v>
      </c>
      <c r="AU28" s="5">
        <v>3</v>
      </c>
      <c r="AV28" s="2">
        <v>1</v>
      </c>
      <c r="AW28" s="2">
        <v>4</v>
      </c>
      <c r="AX28" s="2" t="s">
        <v>299</v>
      </c>
      <c r="AY28" s="2"/>
      <c r="BA28" s="2">
        <f t="shared" si="4"/>
        <v>14</v>
      </c>
      <c r="BB28" s="2" t="s">
        <v>52</v>
      </c>
      <c r="BC28" s="2"/>
      <c r="BD28" s="2" t="s">
        <v>352</v>
      </c>
      <c r="BE28" s="2" t="s">
        <v>357</v>
      </c>
      <c r="BF28" s="5">
        <v>25.5</v>
      </c>
      <c r="BG28" s="2" t="s">
        <v>302</v>
      </c>
      <c r="BH28" s="2">
        <v>3.3</v>
      </c>
      <c r="BI28" s="2">
        <v>1</v>
      </c>
      <c r="BJ28" s="2">
        <v>4.3</v>
      </c>
      <c r="BK28" s="2" t="s">
        <v>299</v>
      </c>
      <c r="BL28" s="2"/>
    </row>
    <row r="29" spans="1:64">
      <c r="A29" s="4">
        <f t="shared" si="0"/>
        <v>15</v>
      </c>
      <c r="B29" s="2" t="s">
        <v>52</v>
      </c>
      <c r="C29" s="2">
        <v>63</v>
      </c>
      <c r="D29" s="2" t="s">
        <v>143</v>
      </c>
      <c r="E29" s="2" t="s">
        <v>354</v>
      </c>
      <c r="F29" s="5">
        <v>64.8</v>
      </c>
      <c r="G29" s="2" t="s">
        <v>298</v>
      </c>
      <c r="H29" s="2">
        <v>3</v>
      </c>
      <c r="I29" s="2">
        <v>1</v>
      </c>
      <c r="J29" s="2">
        <v>4</v>
      </c>
      <c r="K29" s="2" t="s">
        <v>299</v>
      </c>
      <c r="L29" s="4"/>
      <c r="N29" s="5">
        <f t="shared" si="1"/>
        <v>15</v>
      </c>
      <c r="O29" s="5" t="s">
        <v>52</v>
      </c>
      <c r="P29" s="5">
        <v>63</v>
      </c>
      <c r="Q29" s="5" t="s">
        <v>355</v>
      </c>
      <c r="R29" s="5" t="s">
        <v>358</v>
      </c>
      <c r="S29" s="5">
        <v>65</v>
      </c>
      <c r="T29" s="5" t="s">
        <v>302</v>
      </c>
      <c r="U29" s="5">
        <v>3.3</v>
      </c>
      <c r="V29" s="5">
        <v>1</v>
      </c>
      <c r="W29" s="5">
        <v>4.3</v>
      </c>
      <c r="X29" s="5" t="s">
        <v>299</v>
      </c>
      <c r="Y29" s="5"/>
      <c r="AA29" s="4">
        <f t="shared" si="2"/>
        <v>15</v>
      </c>
      <c r="AB29" s="2" t="s">
        <v>52</v>
      </c>
      <c r="AC29" s="4">
        <v>63</v>
      </c>
      <c r="AD29" s="2" t="s">
        <v>153</v>
      </c>
      <c r="AE29" s="2" t="s">
        <v>359</v>
      </c>
      <c r="AF29" s="5">
        <v>14.8</v>
      </c>
      <c r="AG29" s="5" t="s">
        <v>302</v>
      </c>
      <c r="AH29" s="2">
        <v>3.5</v>
      </c>
      <c r="AI29" s="2">
        <v>1</v>
      </c>
      <c r="AJ29" s="2">
        <v>4.5</v>
      </c>
      <c r="AK29" s="2" t="s">
        <v>299</v>
      </c>
      <c r="AL29" s="4"/>
      <c r="AM29" s="124"/>
      <c r="AN29" s="2">
        <f t="shared" si="3"/>
        <v>15</v>
      </c>
      <c r="AO29" s="2" t="s">
        <v>52</v>
      </c>
      <c r="AP29" s="2">
        <v>63</v>
      </c>
      <c r="AQ29" s="140" t="s">
        <v>348</v>
      </c>
      <c r="AR29" s="140" t="s">
        <v>360</v>
      </c>
      <c r="AS29" s="5">
        <v>182</v>
      </c>
      <c r="AT29" s="5" t="s">
        <v>305</v>
      </c>
      <c r="AU29" s="5">
        <v>3</v>
      </c>
      <c r="AV29" s="2">
        <v>1</v>
      </c>
      <c r="AW29" s="2">
        <v>4</v>
      </c>
      <c r="AX29" s="2" t="s">
        <v>299</v>
      </c>
      <c r="AY29" s="2"/>
      <c r="BA29" s="2">
        <f t="shared" si="4"/>
        <v>15</v>
      </c>
      <c r="BB29" s="2" t="s">
        <v>52</v>
      </c>
      <c r="BC29" s="2"/>
      <c r="BD29" s="2" t="s">
        <v>357</v>
      </c>
      <c r="BE29" s="2" t="s">
        <v>361</v>
      </c>
      <c r="BF29" s="5">
        <v>37.700000000000003</v>
      </c>
      <c r="BG29" s="2" t="s">
        <v>302</v>
      </c>
      <c r="BH29" s="2">
        <v>3.3</v>
      </c>
      <c r="BI29" s="2">
        <v>1</v>
      </c>
      <c r="BJ29" s="2">
        <v>4.3</v>
      </c>
      <c r="BK29" s="2" t="s">
        <v>299</v>
      </c>
      <c r="BL29" s="2"/>
    </row>
    <row r="30" spans="1:64">
      <c r="A30" s="4">
        <f t="shared" si="0"/>
        <v>16</v>
      </c>
      <c r="B30" s="2" t="s">
        <v>52</v>
      </c>
      <c r="C30" s="2">
        <v>63</v>
      </c>
      <c r="D30" s="2" t="s">
        <v>354</v>
      </c>
      <c r="E30" s="2" t="s">
        <v>159</v>
      </c>
      <c r="F30" s="5">
        <v>15.1</v>
      </c>
      <c r="G30" s="2" t="s">
        <v>298</v>
      </c>
      <c r="H30" s="2">
        <v>3</v>
      </c>
      <c r="I30" s="2">
        <v>1</v>
      </c>
      <c r="J30" s="2">
        <v>4</v>
      </c>
      <c r="K30" s="2" t="s">
        <v>299</v>
      </c>
      <c r="L30" s="4"/>
      <c r="N30" s="5">
        <f t="shared" si="1"/>
        <v>16</v>
      </c>
      <c r="O30" s="5" t="s">
        <v>52</v>
      </c>
      <c r="P30" s="5">
        <v>63</v>
      </c>
      <c r="Q30" s="5" t="s">
        <v>358</v>
      </c>
      <c r="R30" s="5" t="s">
        <v>113</v>
      </c>
      <c r="S30" s="5">
        <v>63.2</v>
      </c>
      <c r="T30" s="5" t="s">
        <v>302</v>
      </c>
      <c r="U30" s="5">
        <v>3.3</v>
      </c>
      <c r="V30" s="5">
        <v>1</v>
      </c>
      <c r="W30" s="5">
        <v>4.3</v>
      </c>
      <c r="X30" s="5" t="s">
        <v>299</v>
      </c>
      <c r="Y30" s="5"/>
      <c r="AA30" s="4">
        <f t="shared" si="2"/>
        <v>16</v>
      </c>
      <c r="AB30" s="2" t="s">
        <v>52</v>
      </c>
      <c r="AC30" s="4">
        <v>63</v>
      </c>
      <c r="AD30" s="2" t="s">
        <v>359</v>
      </c>
      <c r="AE30" s="2" t="s">
        <v>362</v>
      </c>
      <c r="AF30" s="5">
        <v>37.1</v>
      </c>
      <c r="AG30" s="5" t="s">
        <v>302</v>
      </c>
      <c r="AH30" s="2">
        <v>3.5</v>
      </c>
      <c r="AI30" s="2">
        <v>1</v>
      </c>
      <c r="AJ30" s="2">
        <v>4.5</v>
      </c>
      <c r="AK30" s="2" t="s">
        <v>299</v>
      </c>
      <c r="AL30" s="4"/>
      <c r="AM30" s="124"/>
      <c r="AN30" s="2">
        <f t="shared" si="3"/>
        <v>16</v>
      </c>
      <c r="AO30" s="2" t="s">
        <v>52</v>
      </c>
      <c r="AP30" s="2">
        <v>63</v>
      </c>
      <c r="AQ30" s="140" t="s">
        <v>127</v>
      </c>
      <c r="AR30" s="140" t="s">
        <v>363</v>
      </c>
      <c r="AS30" s="5">
        <v>150.5</v>
      </c>
      <c r="AT30" s="5" t="s">
        <v>305</v>
      </c>
      <c r="AU30" s="5">
        <v>3</v>
      </c>
      <c r="AV30" s="2">
        <v>1</v>
      </c>
      <c r="AW30" s="2">
        <v>4</v>
      </c>
      <c r="AX30" s="2" t="s">
        <v>299</v>
      </c>
      <c r="AY30" s="2"/>
      <c r="BA30" s="2">
        <f t="shared" si="4"/>
        <v>16</v>
      </c>
      <c r="BB30" s="2" t="s">
        <v>52</v>
      </c>
      <c r="BC30" s="2"/>
      <c r="BD30" s="2" t="s">
        <v>357</v>
      </c>
      <c r="BE30" s="2" t="s">
        <v>364</v>
      </c>
      <c r="BF30" s="5">
        <v>12</v>
      </c>
      <c r="BG30" s="2" t="s">
        <v>302</v>
      </c>
      <c r="BH30" s="2">
        <v>3.3</v>
      </c>
      <c r="BI30" s="2">
        <v>1</v>
      </c>
      <c r="BJ30" s="2">
        <v>4.3</v>
      </c>
      <c r="BK30" s="2" t="s">
        <v>299</v>
      </c>
      <c r="BL30" s="2"/>
    </row>
    <row r="31" spans="1:64">
      <c r="A31" s="4">
        <f t="shared" si="0"/>
        <v>17</v>
      </c>
      <c r="B31" s="2" t="s">
        <v>52</v>
      </c>
      <c r="C31" s="2">
        <v>63</v>
      </c>
      <c r="D31" s="2" t="s">
        <v>354</v>
      </c>
      <c r="E31" s="2" t="s">
        <v>159</v>
      </c>
      <c r="F31" s="5">
        <v>112</v>
      </c>
      <c r="G31" s="2" t="s">
        <v>298</v>
      </c>
      <c r="H31" s="2">
        <v>3</v>
      </c>
      <c r="I31" s="2">
        <v>1</v>
      </c>
      <c r="J31" s="2">
        <v>4</v>
      </c>
      <c r="K31" s="2" t="s">
        <v>299</v>
      </c>
      <c r="L31" s="4"/>
      <c r="N31" s="5">
        <f t="shared" si="1"/>
        <v>17</v>
      </c>
      <c r="O31" s="5" t="s">
        <v>52</v>
      </c>
      <c r="P31" s="5">
        <v>63</v>
      </c>
      <c r="Q31" s="5" t="s">
        <v>113</v>
      </c>
      <c r="R31" s="5" t="s">
        <v>365</v>
      </c>
      <c r="S31" s="5">
        <v>54</v>
      </c>
      <c r="T31" s="5" t="s">
        <v>302</v>
      </c>
      <c r="U31" s="5">
        <v>3.3</v>
      </c>
      <c r="V31" s="5">
        <v>1</v>
      </c>
      <c r="W31" s="5">
        <v>4.3</v>
      </c>
      <c r="X31" s="5" t="s">
        <v>299</v>
      </c>
      <c r="Y31" s="5"/>
      <c r="AA31" s="4">
        <f t="shared" si="2"/>
        <v>17</v>
      </c>
      <c r="AB31" s="2" t="s">
        <v>52</v>
      </c>
      <c r="AC31" s="4">
        <v>63</v>
      </c>
      <c r="AD31" s="2" t="s">
        <v>362</v>
      </c>
      <c r="AE31" s="2" t="s">
        <v>151</v>
      </c>
      <c r="AF31" s="5">
        <v>32</v>
      </c>
      <c r="AG31" s="5" t="s">
        <v>302</v>
      </c>
      <c r="AH31" s="2">
        <v>3.5</v>
      </c>
      <c r="AI31" s="2">
        <v>1</v>
      </c>
      <c r="AJ31" s="2">
        <v>4.5</v>
      </c>
      <c r="AK31" s="2" t="s">
        <v>299</v>
      </c>
      <c r="AL31" s="4"/>
      <c r="AM31" s="124"/>
      <c r="AN31" s="2">
        <f t="shared" si="3"/>
        <v>17</v>
      </c>
      <c r="AO31" s="2" t="s">
        <v>52</v>
      </c>
      <c r="AP31" s="2">
        <v>63</v>
      </c>
      <c r="AQ31" s="140" t="s">
        <v>366</v>
      </c>
      <c r="AR31" s="140" t="s">
        <v>367</v>
      </c>
      <c r="AS31" s="5">
        <v>31</v>
      </c>
      <c r="AT31" s="5" t="s">
        <v>305</v>
      </c>
      <c r="AU31" s="5">
        <v>3</v>
      </c>
      <c r="AV31" s="2">
        <v>1</v>
      </c>
      <c r="AW31" s="2">
        <v>4</v>
      </c>
      <c r="AX31" s="2" t="s">
        <v>299</v>
      </c>
      <c r="AY31" s="2"/>
      <c r="BA31" s="2">
        <f t="shared" si="4"/>
        <v>17</v>
      </c>
      <c r="BB31" s="2" t="s">
        <v>52</v>
      </c>
      <c r="BC31" s="2"/>
      <c r="BD31" s="2" t="s">
        <v>357</v>
      </c>
      <c r="BE31" s="2" t="s">
        <v>364</v>
      </c>
      <c r="BF31" s="5">
        <v>27</v>
      </c>
      <c r="BG31" s="2" t="s">
        <v>302</v>
      </c>
      <c r="BH31" s="2">
        <v>3.3</v>
      </c>
      <c r="BI31" s="2">
        <v>1</v>
      </c>
      <c r="BJ31" s="2">
        <v>4.3</v>
      </c>
      <c r="BK31" s="2" t="s">
        <v>299</v>
      </c>
      <c r="BL31" s="2"/>
    </row>
    <row r="32" spans="1:64">
      <c r="A32" s="4">
        <f t="shared" si="0"/>
        <v>18</v>
      </c>
      <c r="B32" s="2" t="s">
        <v>52</v>
      </c>
      <c r="C32" s="2">
        <v>63</v>
      </c>
      <c r="D32" s="2" t="s">
        <v>159</v>
      </c>
      <c r="E32" s="2" t="s">
        <v>156</v>
      </c>
      <c r="F32" s="5">
        <v>57.5</v>
      </c>
      <c r="G32" s="2" t="s">
        <v>298</v>
      </c>
      <c r="H32" s="2">
        <v>3</v>
      </c>
      <c r="I32" s="2">
        <v>1</v>
      </c>
      <c r="J32" s="2">
        <v>4</v>
      </c>
      <c r="K32" s="2" t="s">
        <v>299</v>
      </c>
      <c r="L32" s="4"/>
      <c r="N32" s="5">
        <f t="shared" si="1"/>
        <v>18</v>
      </c>
      <c r="O32" s="5" t="s">
        <v>52</v>
      </c>
      <c r="P32" s="5">
        <v>63</v>
      </c>
      <c r="Q32" s="5" t="s">
        <v>351</v>
      </c>
      <c r="R32" s="5" t="s">
        <v>368</v>
      </c>
      <c r="S32" s="5">
        <v>74.099999999999994</v>
      </c>
      <c r="T32" s="5" t="s">
        <v>302</v>
      </c>
      <c r="U32" s="5">
        <v>3.3</v>
      </c>
      <c r="V32" s="5">
        <v>1</v>
      </c>
      <c r="W32" s="5">
        <v>4.3</v>
      </c>
      <c r="X32" s="5" t="s">
        <v>299</v>
      </c>
      <c r="Y32" s="5"/>
      <c r="AA32" s="4">
        <f t="shared" si="2"/>
        <v>18</v>
      </c>
      <c r="AB32" s="2" t="s">
        <v>52</v>
      </c>
      <c r="AC32" s="4">
        <v>63</v>
      </c>
      <c r="AD32" s="2" t="s">
        <v>151</v>
      </c>
      <c r="AE32" s="2" t="s">
        <v>369</v>
      </c>
      <c r="AF32" s="5">
        <v>121</v>
      </c>
      <c r="AG32" s="5" t="s">
        <v>302</v>
      </c>
      <c r="AH32" s="2">
        <v>3.5</v>
      </c>
      <c r="AI32" s="2">
        <v>1</v>
      </c>
      <c r="AJ32" s="2">
        <v>4.5</v>
      </c>
      <c r="AK32" s="2" t="s">
        <v>299</v>
      </c>
      <c r="AL32" s="4"/>
      <c r="AM32" s="124"/>
      <c r="AN32" s="2">
        <f t="shared" si="3"/>
        <v>18</v>
      </c>
      <c r="AO32" s="2" t="s">
        <v>52</v>
      </c>
      <c r="AP32" s="2">
        <v>63</v>
      </c>
      <c r="AQ32" s="140" t="s">
        <v>370</v>
      </c>
      <c r="AR32" s="140" t="s">
        <v>371</v>
      </c>
      <c r="AS32" s="5">
        <v>56.8</v>
      </c>
      <c r="AT32" s="5" t="s">
        <v>305</v>
      </c>
      <c r="AU32" s="5">
        <v>3</v>
      </c>
      <c r="AV32" s="2">
        <v>1</v>
      </c>
      <c r="AW32" s="2">
        <v>4</v>
      </c>
      <c r="AX32" s="2" t="s">
        <v>299</v>
      </c>
      <c r="AY32" s="2"/>
      <c r="BA32" s="2">
        <f t="shared" si="4"/>
        <v>18</v>
      </c>
      <c r="BB32" s="2" t="s">
        <v>52</v>
      </c>
      <c r="BC32" s="2"/>
      <c r="BD32" s="2" t="s">
        <v>372</v>
      </c>
      <c r="BE32" s="2" t="s">
        <v>373</v>
      </c>
      <c r="BF32" s="5">
        <v>37</v>
      </c>
      <c r="BG32" s="2" t="s">
        <v>302</v>
      </c>
      <c r="BH32" s="2">
        <v>3.3</v>
      </c>
      <c r="BI32" s="2">
        <v>1</v>
      </c>
      <c r="BJ32" s="2">
        <v>4.3</v>
      </c>
      <c r="BK32" s="2" t="s">
        <v>299</v>
      </c>
      <c r="BL32" s="2"/>
    </row>
    <row r="33" spans="1:64">
      <c r="A33" s="4">
        <f t="shared" si="0"/>
        <v>19</v>
      </c>
      <c r="B33" s="2" t="s">
        <v>52</v>
      </c>
      <c r="C33" s="2">
        <v>63</v>
      </c>
      <c r="D33" s="2" t="s">
        <v>159</v>
      </c>
      <c r="E33" s="2" t="s">
        <v>58</v>
      </c>
      <c r="F33" s="5">
        <v>59.1</v>
      </c>
      <c r="G33" s="2" t="s">
        <v>298</v>
      </c>
      <c r="H33" s="2">
        <v>3</v>
      </c>
      <c r="I33" s="2">
        <v>1</v>
      </c>
      <c r="J33" s="2">
        <v>4</v>
      </c>
      <c r="K33" s="2" t="s">
        <v>299</v>
      </c>
      <c r="L33" s="4"/>
      <c r="N33" s="5">
        <f t="shared" si="1"/>
        <v>19</v>
      </c>
      <c r="O33" s="5" t="s">
        <v>52</v>
      </c>
      <c r="P33" s="5">
        <v>63</v>
      </c>
      <c r="Q33" s="5" t="s">
        <v>374</v>
      </c>
      <c r="R33" s="5" t="s">
        <v>358</v>
      </c>
      <c r="S33" s="5">
        <v>62.7</v>
      </c>
      <c r="T33" s="5" t="s">
        <v>302</v>
      </c>
      <c r="U33" s="5">
        <v>3.3</v>
      </c>
      <c r="V33" s="5">
        <v>1</v>
      </c>
      <c r="W33" s="5">
        <v>4.3</v>
      </c>
      <c r="X33" s="5" t="s">
        <v>299</v>
      </c>
      <c r="Y33" s="5"/>
      <c r="AA33" s="4">
        <f t="shared" si="2"/>
        <v>19</v>
      </c>
      <c r="AB33" s="2" t="s">
        <v>52</v>
      </c>
      <c r="AC33" s="4">
        <v>63</v>
      </c>
      <c r="AD33" s="2" t="s">
        <v>375</v>
      </c>
      <c r="AE33" s="2" t="s">
        <v>376</v>
      </c>
      <c r="AF33" s="5">
        <v>53</v>
      </c>
      <c r="AG33" s="5" t="s">
        <v>302</v>
      </c>
      <c r="AH33" s="2">
        <v>3.5</v>
      </c>
      <c r="AI33" s="2">
        <v>1</v>
      </c>
      <c r="AJ33" s="2">
        <v>4.5</v>
      </c>
      <c r="AK33" s="2" t="s">
        <v>299</v>
      </c>
      <c r="AL33" s="4"/>
      <c r="AM33" s="124"/>
      <c r="AN33" s="2">
        <f t="shared" si="3"/>
        <v>19</v>
      </c>
      <c r="AO33" s="2" t="s">
        <v>52</v>
      </c>
      <c r="AP33" s="2">
        <v>63</v>
      </c>
      <c r="AQ33" s="2" t="s">
        <v>360</v>
      </c>
      <c r="AR33" s="2" t="s">
        <v>377</v>
      </c>
      <c r="AS33" s="5">
        <v>65</v>
      </c>
      <c r="AT33" s="5" t="s">
        <v>305</v>
      </c>
      <c r="AU33" s="5">
        <v>3</v>
      </c>
      <c r="AV33" s="2">
        <v>1</v>
      </c>
      <c r="AW33" s="2">
        <v>4</v>
      </c>
      <c r="AX33" s="2" t="s">
        <v>299</v>
      </c>
      <c r="AY33" s="2"/>
      <c r="BA33" s="2">
        <f t="shared" si="4"/>
        <v>19</v>
      </c>
      <c r="BB33" s="2" t="s">
        <v>52</v>
      </c>
      <c r="BC33" s="2"/>
      <c r="BD33" s="2" t="s">
        <v>378</v>
      </c>
      <c r="BE33" s="2" t="s">
        <v>379</v>
      </c>
      <c r="BF33" s="5">
        <v>36</v>
      </c>
      <c r="BG33" s="2" t="s">
        <v>302</v>
      </c>
      <c r="BH33" s="2">
        <v>3.3</v>
      </c>
      <c r="BI33" s="2">
        <v>1</v>
      </c>
      <c r="BJ33" s="2">
        <v>4.3</v>
      </c>
      <c r="BK33" s="2" t="s">
        <v>299</v>
      </c>
      <c r="BL33" s="2"/>
    </row>
    <row r="34" spans="1:64">
      <c r="A34" s="4">
        <f t="shared" si="0"/>
        <v>20</v>
      </c>
      <c r="B34" s="2" t="s">
        <v>52</v>
      </c>
      <c r="C34" s="2">
        <v>63</v>
      </c>
      <c r="D34" s="2" t="s">
        <v>159</v>
      </c>
      <c r="E34" s="2" t="s">
        <v>58</v>
      </c>
      <c r="F34" s="5">
        <f>172.3-F33</f>
        <v>113.20000000000002</v>
      </c>
      <c r="G34" s="2" t="s">
        <v>298</v>
      </c>
      <c r="H34" s="2">
        <v>3</v>
      </c>
      <c r="I34" s="2">
        <v>1</v>
      </c>
      <c r="J34" s="2">
        <v>4</v>
      </c>
      <c r="K34" s="2" t="s">
        <v>299</v>
      </c>
      <c r="L34" s="4"/>
      <c r="N34" s="5">
        <f t="shared" si="1"/>
        <v>20</v>
      </c>
      <c r="O34" s="5" t="s">
        <v>52</v>
      </c>
      <c r="P34" s="5">
        <v>63</v>
      </c>
      <c r="Q34" s="5" t="s">
        <v>374</v>
      </c>
      <c r="R34" s="5" t="s">
        <v>113</v>
      </c>
      <c r="S34" s="5">
        <v>112.4</v>
      </c>
      <c r="T34" s="5" t="s">
        <v>302</v>
      </c>
      <c r="U34" s="5">
        <v>3.3</v>
      </c>
      <c r="V34" s="5">
        <v>1</v>
      </c>
      <c r="W34" s="5">
        <v>4.3</v>
      </c>
      <c r="X34" s="5" t="s">
        <v>299</v>
      </c>
      <c r="Y34" s="5"/>
      <c r="AA34" s="4">
        <f t="shared" si="2"/>
        <v>20</v>
      </c>
      <c r="AB34" s="2" t="s">
        <v>52</v>
      </c>
      <c r="AC34" s="4">
        <v>63</v>
      </c>
      <c r="AD34" s="2" t="s">
        <v>376</v>
      </c>
      <c r="AE34" s="2" t="s">
        <v>136</v>
      </c>
      <c r="AF34" s="5">
        <v>112</v>
      </c>
      <c r="AG34" s="5" t="s">
        <v>302</v>
      </c>
      <c r="AH34" s="2">
        <v>3.5</v>
      </c>
      <c r="AI34" s="2">
        <v>1</v>
      </c>
      <c r="AJ34" s="2">
        <v>4.5</v>
      </c>
      <c r="AK34" s="2" t="s">
        <v>299</v>
      </c>
      <c r="AL34" s="4"/>
      <c r="AM34" s="124"/>
      <c r="AN34" s="2">
        <f t="shared" si="3"/>
        <v>20</v>
      </c>
      <c r="AO34" s="2" t="s">
        <v>52</v>
      </c>
      <c r="AP34" s="2">
        <v>63</v>
      </c>
      <c r="AQ34" s="2" t="s">
        <v>380</v>
      </c>
      <c r="AR34" s="2" t="s">
        <v>381</v>
      </c>
      <c r="AS34" s="5">
        <v>78</v>
      </c>
      <c r="AT34" s="5" t="s">
        <v>305</v>
      </c>
      <c r="AU34" s="5">
        <v>3</v>
      </c>
      <c r="AV34" s="2">
        <v>1</v>
      </c>
      <c r="AW34" s="2">
        <v>4</v>
      </c>
      <c r="AX34" s="2" t="s">
        <v>299</v>
      </c>
      <c r="AY34" s="2"/>
      <c r="BA34" s="2">
        <f t="shared" si="4"/>
        <v>20</v>
      </c>
      <c r="BB34" s="2" t="s">
        <v>52</v>
      </c>
      <c r="BC34" s="2"/>
      <c r="BD34" s="2" t="s">
        <v>382</v>
      </c>
      <c r="BE34" s="2" t="s">
        <v>383</v>
      </c>
      <c r="BF34" s="5">
        <v>96</v>
      </c>
      <c r="BG34" s="2" t="s">
        <v>302</v>
      </c>
      <c r="BH34" s="2">
        <v>3.3</v>
      </c>
      <c r="BI34" s="2">
        <v>1</v>
      </c>
      <c r="BJ34" s="2">
        <v>4.3</v>
      </c>
      <c r="BK34" s="2" t="s">
        <v>299</v>
      </c>
      <c r="BL34" s="2"/>
    </row>
    <row r="35" spans="1:64">
      <c r="A35" s="4">
        <f t="shared" si="0"/>
        <v>21</v>
      </c>
      <c r="B35" s="2" t="s">
        <v>52</v>
      </c>
      <c r="C35" s="2">
        <v>63</v>
      </c>
      <c r="D35" s="2" t="s">
        <v>115</v>
      </c>
      <c r="E35" s="2" t="s">
        <v>114</v>
      </c>
      <c r="F35" s="5">
        <v>42.9</v>
      </c>
      <c r="G35" s="2" t="s">
        <v>298</v>
      </c>
      <c r="H35" s="2">
        <v>3</v>
      </c>
      <c r="I35" s="2">
        <v>1</v>
      </c>
      <c r="J35" s="2">
        <v>4</v>
      </c>
      <c r="K35" s="2" t="s">
        <v>299</v>
      </c>
      <c r="L35" s="4"/>
      <c r="N35" s="5">
        <f t="shared" si="1"/>
        <v>21</v>
      </c>
      <c r="O35" s="5" t="s">
        <v>52</v>
      </c>
      <c r="P35" s="5">
        <v>63</v>
      </c>
      <c r="Q35" s="5" t="s">
        <v>344</v>
      </c>
      <c r="R35" s="5" t="s">
        <v>124</v>
      </c>
      <c r="S35" s="5">
        <v>32.200000000000003</v>
      </c>
      <c r="T35" s="5" t="s">
        <v>302</v>
      </c>
      <c r="U35" s="5">
        <v>3.3</v>
      </c>
      <c r="V35" s="5">
        <v>1</v>
      </c>
      <c r="W35" s="5">
        <v>4.3</v>
      </c>
      <c r="X35" s="5" t="s">
        <v>299</v>
      </c>
      <c r="Y35" s="5"/>
      <c r="AA35" s="4">
        <f t="shared" si="2"/>
        <v>21</v>
      </c>
      <c r="AB35" s="2" t="s">
        <v>52</v>
      </c>
      <c r="AC35" s="4">
        <v>63</v>
      </c>
      <c r="AD35" s="2" t="s">
        <v>136</v>
      </c>
      <c r="AE35" s="2" t="s">
        <v>384</v>
      </c>
      <c r="AF35" s="5">
        <v>133.30000000000001</v>
      </c>
      <c r="AG35" s="5" t="s">
        <v>302</v>
      </c>
      <c r="AH35" s="2">
        <v>3.5</v>
      </c>
      <c r="AI35" s="2">
        <v>1</v>
      </c>
      <c r="AJ35" s="2">
        <v>4.5</v>
      </c>
      <c r="AK35" s="2" t="s">
        <v>299</v>
      </c>
      <c r="AL35" s="4"/>
      <c r="AM35" s="124"/>
      <c r="AN35" s="2">
        <f t="shared" si="3"/>
        <v>21</v>
      </c>
      <c r="AO35" s="2" t="s">
        <v>52</v>
      </c>
      <c r="AP35" s="2">
        <v>63</v>
      </c>
      <c r="AQ35" s="2" t="s">
        <v>381</v>
      </c>
      <c r="AR35" s="2" t="s">
        <v>385</v>
      </c>
      <c r="AS35" s="5">
        <v>17</v>
      </c>
      <c r="AT35" s="5" t="s">
        <v>305</v>
      </c>
      <c r="AU35" s="5">
        <v>3</v>
      </c>
      <c r="AV35" s="2">
        <v>1</v>
      </c>
      <c r="AW35" s="2">
        <v>4</v>
      </c>
      <c r="AX35" s="2" t="s">
        <v>299</v>
      </c>
      <c r="AY35" s="2"/>
      <c r="BA35" s="2">
        <f t="shared" si="4"/>
        <v>21</v>
      </c>
      <c r="BB35" s="2" t="s">
        <v>52</v>
      </c>
      <c r="BC35" s="2"/>
      <c r="BD35" s="2" t="s">
        <v>386</v>
      </c>
      <c r="BE35" s="2" t="s">
        <v>119</v>
      </c>
      <c r="BF35" s="5">
        <v>108.1</v>
      </c>
      <c r="BG35" s="2" t="s">
        <v>302</v>
      </c>
      <c r="BH35" s="2">
        <v>3.3</v>
      </c>
      <c r="BI35" s="2">
        <v>1</v>
      </c>
      <c r="BJ35" s="2">
        <v>4.3</v>
      </c>
      <c r="BK35" s="2" t="s">
        <v>299</v>
      </c>
      <c r="BL35" s="2"/>
    </row>
    <row r="36" spans="1:64">
      <c r="A36" s="4">
        <f t="shared" si="0"/>
        <v>22</v>
      </c>
      <c r="B36" s="2" t="s">
        <v>52</v>
      </c>
      <c r="C36" s="2">
        <v>63</v>
      </c>
      <c r="D36" s="2" t="s">
        <v>114</v>
      </c>
      <c r="E36" s="2" t="s">
        <v>387</v>
      </c>
      <c r="F36" s="5">
        <v>40.9</v>
      </c>
      <c r="G36" s="2" t="s">
        <v>298</v>
      </c>
      <c r="H36" s="2">
        <v>3</v>
      </c>
      <c r="I36" s="2">
        <v>1</v>
      </c>
      <c r="J36" s="2">
        <v>4</v>
      </c>
      <c r="K36" s="2" t="s">
        <v>299</v>
      </c>
      <c r="L36" s="4"/>
      <c r="N36" s="5">
        <f t="shared" si="1"/>
        <v>22</v>
      </c>
      <c r="O36" s="5" t="s">
        <v>52</v>
      </c>
      <c r="P36" s="5">
        <v>63</v>
      </c>
      <c r="Q36" s="5" t="s">
        <v>124</v>
      </c>
      <c r="R36" s="5" t="s">
        <v>388</v>
      </c>
      <c r="S36" s="5">
        <v>77.099999999999994</v>
      </c>
      <c r="T36" s="5" t="s">
        <v>302</v>
      </c>
      <c r="U36" s="5">
        <v>3.3</v>
      </c>
      <c r="V36" s="5">
        <v>1</v>
      </c>
      <c r="W36" s="5">
        <v>4.3</v>
      </c>
      <c r="X36" s="5" t="s">
        <v>299</v>
      </c>
      <c r="Y36" s="5"/>
      <c r="AA36" s="4">
        <f t="shared" si="2"/>
        <v>22</v>
      </c>
      <c r="AB36" s="2" t="s">
        <v>52</v>
      </c>
      <c r="AC36" s="4">
        <v>63</v>
      </c>
      <c r="AD36" s="2" t="s">
        <v>384</v>
      </c>
      <c r="AE36" s="2" t="s">
        <v>389</v>
      </c>
      <c r="AF36" s="5">
        <v>58.5</v>
      </c>
      <c r="AG36" s="5" t="s">
        <v>302</v>
      </c>
      <c r="AH36" s="2">
        <v>3.5</v>
      </c>
      <c r="AI36" s="2">
        <v>1</v>
      </c>
      <c r="AJ36" s="2">
        <v>4.5</v>
      </c>
      <c r="AK36" s="2" t="s">
        <v>299</v>
      </c>
      <c r="AL36" s="4"/>
      <c r="AM36" s="124"/>
      <c r="AN36" s="2">
        <f t="shared" si="3"/>
        <v>22</v>
      </c>
      <c r="AO36" s="2" t="s">
        <v>52</v>
      </c>
      <c r="AP36" s="2">
        <v>63</v>
      </c>
      <c r="AQ36" s="5" t="s">
        <v>385</v>
      </c>
      <c r="AR36" s="5" t="s">
        <v>390</v>
      </c>
      <c r="AS36" s="5">
        <v>54.5</v>
      </c>
      <c r="AT36" s="5" t="s">
        <v>305</v>
      </c>
      <c r="AU36" s="5">
        <v>3</v>
      </c>
      <c r="AV36" s="2">
        <v>1</v>
      </c>
      <c r="AW36" s="2">
        <v>4</v>
      </c>
      <c r="AX36" s="2" t="s">
        <v>299</v>
      </c>
      <c r="AY36" s="2"/>
      <c r="BA36" s="2">
        <f t="shared" si="4"/>
        <v>22</v>
      </c>
      <c r="BB36" s="2" t="s">
        <v>52</v>
      </c>
      <c r="BC36" s="2"/>
      <c r="BD36" s="2" t="s">
        <v>119</v>
      </c>
      <c r="BE36" s="2" t="s">
        <v>391</v>
      </c>
      <c r="BF36" s="5">
        <v>103.2</v>
      </c>
      <c r="BG36" s="2" t="s">
        <v>302</v>
      </c>
      <c r="BH36" s="2">
        <v>3.3</v>
      </c>
      <c r="BI36" s="2">
        <v>1</v>
      </c>
      <c r="BJ36" s="2">
        <v>4.3</v>
      </c>
      <c r="BK36" s="2" t="s">
        <v>299</v>
      </c>
      <c r="BL36" s="2"/>
    </row>
    <row r="37" spans="1:64">
      <c r="A37" s="4">
        <f t="shared" si="0"/>
        <v>23</v>
      </c>
      <c r="B37" s="2" t="s">
        <v>52</v>
      </c>
      <c r="C37" s="2">
        <v>63</v>
      </c>
      <c r="D37" s="2" t="s">
        <v>114</v>
      </c>
      <c r="E37" s="2" t="s">
        <v>387</v>
      </c>
      <c r="F37" s="5">
        <v>3</v>
      </c>
      <c r="G37" s="2" t="s">
        <v>298</v>
      </c>
      <c r="H37" s="2">
        <v>3</v>
      </c>
      <c r="I37" s="2">
        <v>1</v>
      </c>
      <c r="J37" s="2">
        <v>4</v>
      </c>
      <c r="K37" s="2" t="s">
        <v>299</v>
      </c>
      <c r="L37" s="4"/>
      <c r="N37" s="5">
        <f t="shared" si="1"/>
        <v>23</v>
      </c>
      <c r="O37" s="5" t="s">
        <v>52</v>
      </c>
      <c r="P37" s="5">
        <v>63</v>
      </c>
      <c r="Q37" s="5" t="s">
        <v>388</v>
      </c>
      <c r="R37" s="5" t="s">
        <v>392</v>
      </c>
      <c r="S37" s="5">
        <v>84.1</v>
      </c>
      <c r="T37" s="5" t="s">
        <v>302</v>
      </c>
      <c r="U37" s="5">
        <v>3.3</v>
      </c>
      <c r="V37" s="5">
        <v>1</v>
      </c>
      <c r="W37" s="5">
        <v>4.3</v>
      </c>
      <c r="X37" s="5" t="s">
        <v>299</v>
      </c>
      <c r="Y37" s="5"/>
      <c r="AA37" s="4">
        <f t="shared" si="2"/>
        <v>23</v>
      </c>
      <c r="AB37" s="2" t="s">
        <v>52</v>
      </c>
      <c r="AC37" s="4">
        <v>63</v>
      </c>
      <c r="AD37" s="2" t="s">
        <v>389</v>
      </c>
      <c r="AE37" s="2" t="s">
        <v>331</v>
      </c>
      <c r="AF37" s="5">
        <v>96</v>
      </c>
      <c r="AG37" s="5" t="s">
        <v>302</v>
      </c>
      <c r="AH37" s="2">
        <v>3.5</v>
      </c>
      <c r="AI37" s="2">
        <v>1</v>
      </c>
      <c r="AJ37" s="2">
        <v>4.5</v>
      </c>
      <c r="AK37" s="2" t="s">
        <v>299</v>
      </c>
      <c r="AL37" s="4"/>
      <c r="AM37" s="124"/>
      <c r="AN37" s="2">
        <f t="shared" si="3"/>
        <v>23</v>
      </c>
      <c r="AO37" s="2" t="s">
        <v>52</v>
      </c>
      <c r="AP37" s="2">
        <v>63</v>
      </c>
      <c r="AQ37" s="2" t="s">
        <v>390</v>
      </c>
      <c r="AR37" s="2" t="s">
        <v>393</v>
      </c>
      <c r="AS37" s="5">
        <v>100.2</v>
      </c>
      <c r="AT37" s="5" t="s">
        <v>305</v>
      </c>
      <c r="AU37" s="5">
        <v>3</v>
      </c>
      <c r="AV37" s="2">
        <v>1</v>
      </c>
      <c r="AW37" s="2">
        <v>4</v>
      </c>
      <c r="AX37" s="2" t="s">
        <v>299</v>
      </c>
      <c r="AY37" s="2"/>
      <c r="BA37" s="2">
        <f t="shared" si="4"/>
        <v>23</v>
      </c>
      <c r="BB37" s="2" t="s">
        <v>52</v>
      </c>
      <c r="BC37" s="2"/>
      <c r="BD37" s="2" t="s">
        <v>119</v>
      </c>
      <c r="BE37" s="2" t="s">
        <v>394</v>
      </c>
      <c r="BF37" s="5">
        <v>75.2</v>
      </c>
      <c r="BG37" s="2" t="s">
        <v>302</v>
      </c>
      <c r="BH37" s="2">
        <v>3.3</v>
      </c>
      <c r="BI37" s="2">
        <v>1</v>
      </c>
      <c r="BJ37" s="2">
        <v>4.3</v>
      </c>
      <c r="BK37" s="2" t="s">
        <v>299</v>
      </c>
      <c r="BL37" s="2"/>
    </row>
    <row r="38" spans="1:64">
      <c r="A38" s="4">
        <f t="shared" si="0"/>
        <v>24</v>
      </c>
      <c r="B38" s="2" t="s">
        <v>52</v>
      </c>
      <c r="C38" s="2">
        <v>63</v>
      </c>
      <c r="D38" s="2" t="s">
        <v>114</v>
      </c>
      <c r="E38" s="2" t="s">
        <v>395</v>
      </c>
      <c r="F38" s="5">
        <v>95.1</v>
      </c>
      <c r="G38" s="2" t="s">
        <v>298</v>
      </c>
      <c r="H38" s="2">
        <v>3</v>
      </c>
      <c r="I38" s="2">
        <v>1</v>
      </c>
      <c r="J38" s="2">
        <v>4</v>
      </c>
      <c r="K38" s="2" t="s">
        <v>299</v>
      </c>
      <c r="L38" s="4"/>
      <c r="N38" s="5">
        <f t="shared" si="1"/>
        <v>24</v>
      </c>
      <c r="O38" s="5" t="s">
        <v>52</v>
      </c>
      <c r="P38" s="5">
        <v>63</v>
      </c>
      <c r="Q38" s="5" t="s">
        <v>124</v>
      </c>
      <c r="R38" s="5" t="s">
        <v>386</v>
      </c>
      <c r="S38" s="5">
        <v>108.9</v>
      </c>
      <c r="T38" s="5" t="s">
        <v>302</v>
      </c>
      <c r="U38" s="5">
        <v>3.3</v>
      </c>
      <c r="V38" s="5">
        <v>1</v>
      </c>
      <c r="W38" s="5">
        <v>4.3</v>
      </c>
      <c r="X38" s="5" t="s">
        <v>299</v>
      </c>
      <c r="Y38" s="5"/>
      <c r="AA38" s="4">
        <f t="shared" si="2"/>
        <v>24</v>
      </c>
      <c r="AB38" s="2" t="s">
        <v>52</v>
      </c>
      <c r="AC38" s="4">
        <v>63</v>
      </c>
      <c r="AD38" s="2" t="s">
        <v>396</v>
      </c>
      <c r="AE38" s="2" t="s">
        <v>95</v>
      </c>
      <c r="AF38" s="5">
        <v>61.1</v>
      </c>
      <c r="AG38" s="5" t="s">
        <v>302</v>
      </c>
      <c r="AH38" s="2">
        <v>3.5</v>
      </c>
      <c r="AI38" s="2">
        <v>1</v>
      </c>
      <c r="AJ38" s="2">
        <v>4.5</v>
      </c>
      <c r="AK38" s="2" t="s">
        <v>299</v>
      </c>
      <c r="AL38" s="4"/>
      <c r="AM38" s="124"/>
      <c r="AN38" s="2">
        <f t="shared" si="3"/>
        <v>24</v>
      </c>
      <c r="AO38" s="2" t="s">
        <v>52</v>
      </c>
      <c r="AP38" s="2">
        <v>63</v>
      </c>
      <c r="AQ38" s="2" t="s">
        <v>390</v>
      </c>
      <c r="AR38" s="2" t="s">
        <v>397</v>
      </c>
      <c r="AS38" s="5">
        <v>4.7</v>
      </c>
      <c r="AT38" s="5" t="s">
        <v>305</v>
      </c>
      <c r="AU38" s="5">
        <v>3</v>
      </c>
      <c r="AV38" s="2">
        <v>1</v>
      </c>
      <c r="AW38" s="2">
        <v>4</v>
      </c>
      <c r="AX38" s="2" t="s">
        <v>299</v>
      </c>
      <c r="AY38" s="2"/>
      <c r="BA38" s="2">
        <f t="shared" si="4"/>
        <v>24</v>
      </c>
      <c r="BB38" s="2" t="s">
        <v>52</v>
      </c>
      <c r="BC38" s="2"/>
      <c r="BD38" s="2" t="s">
        <v>398</v>
      </c>
      <c r="BE38" s="2" t="s">
        <v>399</v>
      </c>
      <c r="BF38" s="5">
        <v>71.2</v>
      </c>
      <c r="BG38" s="2" t="s">
        <v>302</v>
      </c>
      <c r="BH38" s="2">
        <v>3.3</v>
      </c>
      <c r="BI38" s="2">
        <v>1</v>
      </c>
      <c r="BJ38" s="2">
        <v>4.3</v>
      </c>
      <c r="BK38" s="2" t="s">
        <v>299</v>
      </c>
      <c r="BL38" s="2"/>
    </row>
    <row r="39" spans="1:64">
      <c r="A39" s="4">
        <f t="shared" si="0"/>
        <v>25</v>
      </c>
      <c r="B39" s="2" t="s">
        <v>52</v>
      </c>
      <c r="C39" s="2">
        <v>63</v>
      </c>
      <c r="D39" s="2" t="s">
        <v>395</v>
      </c>
      <c r="E39" s="2" t="s">
        <v>400</v>
      </c>
      <c r="F39" s="5">
        <v>92.7</v>
      </c>
      <c r="G39" s="2" t="s">
        <v>298</v>
      </c>
      <c r="H39" s="2">
        <v>3</v>
      </c>
      <c r="I39" s="2">
        <v>1</v>
      </c>
      <c r="J39" s="2">
        <v>4</v>
      </c>
      <c r="K39" s="2" t="s">
        <v>299</v>
      </c>
      <c r="L39" s="4"/>
      <c r="N39" s="5">
        <f t="shared" si="1"/>
        <v>25</v>
      </c>
      <c r="O39" s="5" t="s">
        <v>52</v>
      </c>
      <c r="P39" s="5">
        <v>63</v>
      </c>
      <c r="Q39" s="5" t="s">
        <v>386</v>
      </c>
      <c r="R39" s="5">
        <v>167</v>
      </c>
      <c r="S39" s="5">
        <v>43.2</v>
      </c>
      <c r="T39" s="5" t="s">
        <v>302</v>
      </c>
      <c r="U39" s="5">
        <v>3.3</v>
      </c>
      <c r="V39" s="5">
        <v>1</v>
      </c>
      <c r="W39" s="5">
        <v>4.3</v>
      </c>
      <c r="X39" s="5" t="s">
        <v>299</v>
      </c>
      <c r="Y39" s="5"/>
      <c r="AA39" s="4">
        <f t="shared" si="2"/>
        <v>25</v>
      </c>
      <c r="AB39" s="2" t="s">
        <v>52</v>
      </c>
      <c r="AC39" s="4">
        <v>63</v>
      </c>
      <c r="AD39" s="2" t="s">
        <v>401</v>
      </c>
      <c r="AE39" s="2" t="s">
        <v>150</v>
      </c>
      <c r="AF39" s="5">
        <v>9.4</v>
      </c>
      <c r="AG39" s="5" t="s">
        <v>302</v>
      </c>
      <c r="AH39" s="2">
        <v>3.5</v>
      </c>
      <c r="AI39" s="2">
        <v>1</v>
      </c>
      <c r="AJ39" s="2">
        <v>4.5</v>
      </c>
      <c r="AK39" s="2" t="s">
        <v>299</v>
      </c>
      <c r="AL39" s="4"/>
      <c r="AM39" s="124"/>
      <c r="AN39" s="2">
        <f t="shared" si="3"/>
        <v>25</v>
      </c>
      <c r="AO39" s="2" t="s">
        <v>52</v>
      </c>
      <c r="AP39" s="2">
        <v>63</v>
      </c>
      <c r="AQ39" s="2" t="s">
        <v>390</v>
      </c>
      <c r="AR39" s="2" t="s">
        <v>397</v>
      </c>
      <c r="AS39" s="5">
        <v>49.7</v>
      </c>
      <c r="AT39" s="5" t="s">
        <v>305</v>
      </c>
      <c r="AU39" s="5">
        <v>3</v>
      </c>
      <c r="AV39" s="2">
        <v>1</v>
      </c>
      <c r="AW39" s="2">
        <v>4</v>
      </c>
      <c r="AX39" s="2" t="s">
        <v>299</v>
      </c>
      <c r="AY39" s="2"/>
      <c r="BA39" s="2">
        <f t="shared" si="4"/>
        <v>25</v>
      </c>
      <c r="BB39" s="2" t="s">
        <v>52</v>
      </c>
      <c r="BC39" s="2"/>
      <c r="BD39" s="2" t="s">
        <v>402</v>
      </c>
      <c r="BE39" s="2" t="s">
        <v>403</v>
      </c>
      <c r="BF39" s="5">
        <v>142.5</v>
      </c>
      <c r="BG39" s="2" t="s">
        <v>302</v>
      </c>
      <c r="BH39" s="2">
        <v>3.3</v>
      </c>
      <c r="BI39" s="2">
        <v>1</v>
      </c>
      <c r="BJ39" s="2">
        <v>4.3</v>
      </c>
      <c r="BK39" s="2" t="s">
        <v>299</v>
      </c>
      <c r="BL39" s="2"/>
    </row>
    <row r="40" spans="1:64">
      <c r="A40" s="4">
        <f t="shared" si="0"/>
        <v>26</v>
      </c>
      <c r="B40" s="2" t="s">
        <v>52</v>
      </c>
      <c r="C40" s="2">
        <v>63</v>
      </c>
      <c r="D40" s="2" t="s">
        <v>395</v>
      </c>
      <c r="E40" s="2" t="s">
        <v>400</v>
      </c>
      <c r="F40" s="5">
        <v>2.5</v>
      </c>
      <c r="G40" s="2" t="s">
        <v>298</v>
      </c>
      <c r="H40" s="2">
        <v>3</v>
      </c>
      <c r="I40" s="2">
        <v>1</v>
      </c>
      <c r="J40" s="2">
        <v>4</v>
      </c>
      <c r="K40" s="2" t="s">
        <v>299</v>
      </c>
      <c r="L40" s="4"/>
      <c r="N40" s="5">
        <f t="shared" si="1"/>
        <v>26</v>
      </c>
      <c r="O40" s="5" t="s">
        <v>52</v>
      </c>
      <c r="P40" s="5">
        <v>63</v>
      </c>
      <c r="Q40" s="5" t="s">
        <v>392</v>
      </c>
      <c r="R40" s="5" t="s">
        <v>404</v>
      </c>
      <c r="S40" s="5">
        <v>21.9</v>
      </c>
      <c r="T40" s="5" t="s">
        <v>302</v>
      </c>
      <c r="U40" s="5">
        <v>3.3</v>
      </c>
      <c r="V40" s="5">
        <v>1</v>
      </c>
      <c r="W40" s="5">
        <v>4.3</v>
      </c>
      <c r="X40" s="5" t="s">
        <v>299</v>
      </c>
      <c r="Y40" s="5"/>
      <c r="AA40" s="4">
        <f t="shared" si="2"/>
        <v>26</v>
      </c>
      <c r="AB40" s="2" t="s">
        <v>52</v>
      </c>
      <c r="AC40" s="4">
        <v>63</v>
      </c>
      <c r="AD40" s="2" t="s">
        <v>150</v>
      </c>
      <c r="AE40" s="2" t="s">
        <v>405</v>
      </c>
      <c r="AF40" s="5">
        <v>109.5</v>
      </c>
      <c r="AG40" s="5" t="s">
        <v>302</v>
      </c>
      <c r="AH40" s="2">
        <v>3.5</v>
      </c>
      <c r="AI40" s="2">
        <v>1</v>
      </c>
      <c r="AJ40" s="2">
        <v>4.5</v>
      </c>
      <c r="AK40" s="2" t="s">
        <v>299</v>
      </c>
      <c r="AL40" s="4"/>
      <c r="AM40" s="124"/>
      <c r="AN40" s="2">
        <f t="shared" si="3"/>
        <v>26</v>
      </c>
      <c r="AO40" s="2" t="s">
        <v>52</v>
      </c>
      <c r="AP40" s="2">
        <v>63</v>
      </c>
      <c r="AQ40" s="2" t="s">
        <v>397</v>
      </c>
      <c r="AR40" s="2" t="s">
        <v>406</v>
      </c>
      <c r="AS40" s="5">
        <v>73.3</v>
      </c>
      <c r="AT40" s="5" t="s">
        <v>305</v>
      </c>
      <c r="AU40" s="5">
        <v>3</v>
      </c>
      <c r="AV40" s="2">
        <v>1</v>
      </c>
      <c r="AW40" s="2">
        <v>4</v>
      </c>
      <c r="AX40" s="2" t="s">
        <v>299</v>
      </c>
      <c r="AY40" s="2"/>
      <c r="BA40" s="2">
        <f t="shared" si="4"/>
        <v>26</v>
      </c>
      <c r="BB40" s="2" t="s">
        <v>52</v>
      </c>
      <c r="BC40" s="2"/>
      <c r="BD40" s="2" t="s">
        <v>399</v>
      </c>
      <c r="BE40" s="2" t="s">
        <v>394</v>
      </c>
      <c r="BF40" s="5">
        <v>21.3</v>
      </c>
      <c r="BG40" s="2" t="s">
        <v>302</v>
      </c>
      <c r="BH40" s="2">
        <v>3.3</v>
      </c>
      <c r="BI40" s="2">
        <v>1</v>
      </c>
      <c r="BJ40" s="2">
        <v>4.3</v>
      </c>
      <c r="BK40" s="2" t="s">
        <v>299</v>
      </c>
      <c r="BL40" s="2"/>
    </row>
    <row r="41" spans="1:64">
      <c r="A41" s="4">
        <f t="shared" si="0"/>
        <v>27</v>
      </c>
      <c r="B41" s="2" t="s">
        <v>52</v>
      </c>
      <c r="C41" s="2">
        <v>63</v>
      </c>
      <c r="D41" s="2" t="s">
        <v>407</v>
      </c>
      <c r="E41" s="2" t="s">
        <v>408</v>
      </c>
      <c r="F41" s="5">
        <v>15.5</v>
      </c>
      <c r="G41" s="2" t="s">
        <v>298</v>
      </c>
      <c r="H41" s="2">
        <v>3</v>
      </c>
      <c r="I41" s="2">
        <v>1</v>
      </c>
      <c r="J41" s="2">
        <v>4</v>
      </c>
      <c r="K41" s="2" t="s">
        <v>299</v>
      </c>
      <c r="L41" s="4"/>
      <c r="N41" s="5">
        <f t="shared" si="1"/>
        <v>27</v>
      </c>
      <c r="O41" s="5" t="s">
        <v>52</v>
      </c>
      <c r="P41" s="5">
        <v>63</v>
      </c>
      <c r="Q41" s="5" t="s">
        <v>404</v>
      </c>
      <c r="R41" s="5" t="s">
        <v>409</v>
      </c>
      <c r="S41" s="5">
        <v>56.9</v>
      </c>
      <c r="T41" s="5" t="s">
        <v>302</v>
      </c>
      <c r="U41" s="5">
        <v>3.3</v>
      </c>
      <c r="V41" s="5">
        <v>1</v>
      </c>
      <c r="W41" s="5">
        <v>4.3</v>
      </c>
      <c r="X41" s="5" t="s">
        <v>299</v>
      </c>
      <c r="Y41" s="5"/>
      <c r="AA41" s="4">
        <f t="shared" si="2"/>
        <v>27</v>
      </c>
      <c r="AB41" s="2" t="s">
        <v>52</v>
      </c>
      <c r="AC41" s="4">
        <v>63</v>
      </c>
      <c r="AD41" s="2" t="s">
        <v>410</v>
      </c>
      <c r="AE41" s="2" t="s">
        <v>411</v>
      </c>
      <c r="AF41" s="5">
        <v>40</v>
      </c>
      <c r="AG41" s="5" t="s">
        <v>302</v>
      </c>
      <c r="AH41" s="2">
        <v>3.5</v>
      </c>
      <c r="AI41" s="2">
        <v>1</v>
      </c>
      <c r="AJ41" s="2">
        <v>4.5</v>
      </c>
      <c r="AK41" s="2" t="s">
        <v>299</v>
      </c>
      <c r="AL41" s="4"/>
      <c r="AM41" s="124"/>
      <c r="AN41" s="2">
        <f t="shared" si="3"/>
        <v>27</v>
      </c>
      <c r="AO41" s="2" t="s">
        <v>52</v>
      </c>
      <c r="AP41" s="2">
        <v>63</v>
      </c>
      <c r="AQ41" s="2" t="s">
        <v>397</v>
      </c>
      <c r="AR41" s="2" t="s">
        <v>412</v>
      </c>
      <c r="AS41" s="5">
        <v>114.5</v>
      </c>
      <c r="AT41" s="5" t="s">
        <v>305</v>
      </c>
      <c r="AU41" s="5">
        <v>3</v>
      </c>
      <c r="AV41" s="2">
        <v>1</v>
      </c>
      <c r="AW41" s="2">
        <v>4</v>
      </c>
      <c r="AX41" s="2" t="s">
        <v>299</v>
      </c>
      <c r="AY41" s="2"/>
      <c r="BA41" s="2">
        <f t="shared" si="4"/>
        <v>27</v>
      </c>
      <c r="BB41" s="2" t="s">
        <v>52</v>
      </c>
      <c r="BC41" s="2"/>
      <c r="BD41" s="2" t="s">
        <v>394</v>
      </c>
      <c r="BE41" s="2" t="s">
        <v>413</v>
      </c>
      <c r="BF41" s="5">
        <v>68.599999999999994</v>
      </c>
      <c r="BG41" s="2" t="s">
        <v>302</v>
      </c>
      <c r="BH41" s="2">
        <v>3.3</v>
      </c>
      <c r="BI41" s="2">
        <v>1</v>
      </c>
      <c r="BJ41" s="2">
        <v>4.3</v>
      </c>
      <c r="BK41" s="2" t="s">
        <v>299</v>
      </c>
      <c r="BL41" s="2"/>
    </row>
    <row r="42" spans="1:64">
      <c r="A42" s="4">
        <f t="shared" si="0"/>
        <v>28</v>
      </c>
      <c r="B42" s="2" t="s">
        <v>52</v>
      </c>
      <c r="C42" s="2">
        <v>63</v>
      </c>
      <c r="D42" s="2" t="s">
        <v>145</v>
      </c>
      <c r="E42" s="2" t="s">
        <v>414</v>
      </c>
      <c r="F42" s="5">
        <v>33.5</v>
      </c>
      <c r="G42" s="2" t="s">
        <v>298</v>
      </c>
      <c r="H42" s="2">
        <v>3</v>
      </c>
      <c r="I42" s="2">
        <v>1</v>
      </c>
      <c r="J42" s="2">
        <v>4</v>
      </c>
      <c r="K42" s="2" t="s">
        <v>299</v>
      </c>
      <c r="L42" s="4"/>
      <c r="N42" s="5">
        <f t="shared" si="1"/>
        <v>28</v>
      </c>
      <c r="O42" s="5" t="s">
        <v>52</v>
      </c>
      <c r="P42" s="5">
        <v>63</v>
      </c>
      <c r="Q42" s="5" t="s">
        <v>404</v>
      </c>
      <c r="R42" s="5" t="s">
        <v>398</v>
      </c>
      <c r="S42" s="5">
        <v>12.9</v>
      </c>
      <c r="T42" s="5" t="s">
        <v>302</v>
      </c>
      <c r="U42" s="5">
        <v>3.3</v>
      </c>
      <c r="V42" s="5">
        <v>1</v>
      </c>
      <c r="W42" s="5">
        <v>4.3</v>
      </c>
      <c r="X42" s="5" t="s">
        <v>299</v>
      </c>
      <c r="Y42" s="5"/>
      <c r="AA42" s="4">
        <f t="shared" si="2"/>
        <v>28</v>
      </c>
      <c r="AB42" s="2" t="s">
        <v>52</v>
      </c>
      <c r="AC42" s="4">
        <v>63</v>
      </c>
      <c r="AD42" s="2" t="s">
        <v>411</v>
      </c>
      <c r="AE42" s="2" t="s">
        <v>415</v>
      </c>
      <c r="AF42" s="5">
        <v>23.7</v>
      </c>
      <c r="AG42" s="5" t="s">
        <v>302</v>
      </c>
      <c r="AH42" s="2">
        <v>3.5</v>
      </c>
      <c r="AI42" s="2">
        <v>1</v>
      </c>
      <c r="AJ42" s="2">
        <v>4.5</v>
      </c>
      <c r="AK42" s="2" t="s">
        <v>299</v>
      </c>
      <c r="AL42" s="4"/>
      <c r="AM42" s="124"/>
      <c r="AN42" s="2">
        <f t="shared" si="3"/>
        <v>28</v>
      </c>
      <c r="AO42" s="2" t="s">
        <v>52</v>
      </c>
      <c r="AP42" s="2">
        <v>63</v>
      </c>
      <c r="AQ42" s="2" t="s">
        <v>412</v>
      </c>
      <c r="AR42" s="2" t="s">
        <v>416</v>
      </c>
      <c r="AS42" s="5">
        <v>56</v>
      </c>
      <c r="AT42" s="5" t="s">
        <v>305</v>
      </c>
      <c r="AU42" s="5">
        <v>3</v>
      </c>
      <c r="AV42" s="2">
        <v>1</v>
      </c>
      <c r="AW42" s="2">
        <v>4</v>
      </c>
      <c r="AX42" s="2" t="s">
        <v>299</v>
      </c>
      <c r="AY42" s="2"/>
      <c r="BA42" s="2">
        <f t="shared" si="4"/>
        <v>28</v>
      </c>
      <c r="BB42" s="2" t="s">
        <v>52</v>
      </c>
      <c r="BC42" s="2"/>
      <c r="BD42" s="2" t="s">
        <v>403</v>
      </c>
      <c r="BE42" s="2" t="s">
        <v>417</v>
      </c>
      <c r="BF42" s="5">
        <v>28.4</v>
      </c>
      <c r="BG42" s="2" t="s">
        <v>302</v>
      </c>
      <c r="BH42" s="2">
        <v>3.3</v>
      </c>
      <c r="BI42" s="2">
        <v>1</v>
      </c>
      <c r="BJ42" s="2">
        <v>4.3</v>
      </c>
      <c r="BK42" s="2" t="s">
        <v>299</v>
      </c>
      <c r="BL42" s="2"/>
    </row>
    <row r="43" spans="1:64">
      <c r="A43" s="4">
        <f t="shared" si="0"/>
        <v>29</v>
      </c>
      <c r="B43" s="2" t="s">
        <v>52</v>
      </c>
      <c r="C43" s="2">
        <v>63</v>
      </c>
      <c r="D43" s="2" t="s">
        <v>145</v>
      </c>
      <c r="E43" s="2" t="s">
        <v>418</v>
      </c>
      <c r="F43" s="5">
        <v>22.4</v>
      </c>
      <c r="G43" s="2" t="s">
        <v>298</v>
      </c>
      <c r="H43" s="2">
        <v>3</v>
      </c>
      <c r="I43" s="2">
        <v>1</v>
      </c>
      <c r="J43" s="2">
        <v>4</v>
      </c>
      <c r="K43" s="2" t="s">
        <v>299</v>
      </c>
      <c r="L43" s="4"/>
      <c r="N43" s="5">
        <f t="shared" si="1"/>
        <v>29</v>
      </c>
      <c r="O43" s="5" t="s">
        <v>52</v>
      </c>
      <c r="P43" s="5">
        <v>63</v>
      </c>
      <c r="Q43" s="5" t="s">
        <v>350</v>
      </c>
      <c r="R43" s="5" t="s">
        <v>419</v>
      </c>
      <c r="S43" s="5">
        <v>48.6</v>
      </c>
      <c r="T43" s="5" t="s">
        <v>302</v>
      </c>
      <c r="U43" s="5">
        <v>3.3</v>
      </c>
      <c r="V43" s="5">
        <v>1</v>
      </c>
      <c r="W43" s="5">
        <v>4.3</v>
      </c>
      <c r="X43" s="5" t="s">
        <v>299</v>
      </c>
      <c r="Y43" s="5"/>
      <c r="AA43" s="4">
        <f t="shared" si="2"/>
        <v>29</v>
      </c>
      <c r="AB43" s="2" t="s">
        <v>52</v>
      </c>
      <c r="AC43" s="4">
        <v>63</v>
      </c>
      <c r="AD43" s="2" t="s">
        <v>411</v>
      </c>
      <c r="AE43" s="2" t="s">
        <v>303</v>
      </c>
      <c r="AF43" s="5">
        <v>51.3</v>
      </c>
      <c r="AG43" s="5" t="s">
        <v>302</v>
      </c>
      <c r="AH43" s="2">
        <v>3.5</v>
      </c>
      <c r="AI43" s="2">
        <v>1</v>
      </c>
      <c r="AJ43" s="2">
        <v>4.5</v>
      </c>
      <c r="AK43" s="2" t="s">
        <v>299</v>
      </c>
      <c r="AL43" s="4"/>
      <c r="AM43" s="124"/>
      <c r="AN43" s="2">
        <f t="shared" si="3"/>
        <v>29</v>
      </c>
      <c r="AO43" s="2" t="s">
        <v>52</v>
      </c>
      <c r="AP43" s="2">
        <v>63</v>
      </c>
      <c r="AQ43" s="2" t="s">
        <v>412</v>
      </c>
      <c r="AR43" s="2" t="s">
        <v>420</v>
      </c>
      <c r="AS43" s="5">
        <v>61</v>
      </c>
      <c r="AT43" s="5" t="s">
        <v>305</v>
      </c>
      <c r="AU43" s="5">
        <v>3</v>
      </c>
      <c r="AV43" s="2">
        <v>1</v>
      </c>
      <c r="AW43" s="2">
        <v>4</v>
      </c>
      <c r="AX43" s="2" t="s">
        <v>299</v>
      </c>
      <c r="AY43" s="2"/>
      <c r="BA43" s="2">
        <f t="shared" si="4"/>
        <v>29</v>
      </c>
      <c r="BB43" s="2" t="s">
        <v>52</v>
      </c>
      <c r="BC43" s="2"/>
      <c r="BD43" s="2" t="s">
        <v>417</v>
      </c>
      <c r="BE43" s="2" t="s">
        <v>421</v>
      </c>
      <c r="BF43" s="5">
        <v>109.8</v>
      </c>
      <c r="BG43" s="2" t="s">
        <v>302</v>
      </c>
      <c r="BH43" s="2">
        <v>3.3</v>
      </c>
      <c r="BI43" s="2">
        <v>1</v>
      </c>
      <c r="BJ43" s="2">
        <v>4.3</v>
      </c>
      <c r="BK43" s="2" t="s">
        <v>299</v>
      </c>
      <c r="BL43" s="2"/>
    </row>
    <row r="44" spans="1:64">
      <c r="A44" s="4">
        <f t="shared" si="0"/>
        <v>30</v>
      </c>
      <c r="B44" s="2" t="s">
        <v>52</v>
      </c>
      <c r="C44" s="2">
        <v>63</v>
      </c>
      <c r="D44" s="2" t="s">
        <v>418</v>
      </c>
      <c r="E44" s="2" t="s">
        <v>422</v>
      </c>
      <c r="F44" s="5">
        <v>84.1</v>
      </c>
      <c r="G44" s="2" t="s">
        <v>298</v>
      </c>
      <c r="H44" s="2">
        <v>3</v>
      </c>
      <c r="I44" s="2">
        <v>1</v>
      </c>
      <c r="J44" s="2">
        <v>4</v>
      </c>
      <c r="K44" s="2" t="s">
        <v>299</v>
      </c>
      <c r="L44" s="4"/>
      <c r="N44" s="5">
        <f t="shared" si="1"/>
        <v>30</v>
      </c>
      <c r="O44" s="5" t="s">
        <v>52</v>
      </c>
      <c r="P44" s="5">
        <v>63</v>
      </c>
      <c r="Q44" s="5" t="s">
        <v>419</v>
      </c>
      <c r="R44" s="5" t="s">
        <v>139</v>
      </c>
      <c r="S44" s="5">
        <v>81.8</v>
      </c>
      <c r="T44" s="5" t="s">
        <v>302</v>
      </c>
      <c r="U44" s="5">
        <v>3.3</v>
      </c>
      <c r="V44" s="5">
        <v>1</v>
      </c>
      <c r="W44" s="5">
        <v>4.3</v>
      </c>
      <c r="X44" s="5" t="s">
        <v>299</v>
      </c>
      <c r="Y44" s="5"/>
      <c r="AA44" s="4">
        <f t="shared" si="2"/>
        <v>30</v>
      </c>
      <c r="AB44" s="2" t="s">
        <v>52</v>
      </c>
      <c r="AC44" s="4">
        <v>63</v>
      </c>
      <c r="AD44" s="2" t="s">
        <v>304</v>
      </c>
      <c r="AE44" s="2" t="s">
        <v>423</v>
      </c>
      <c r="AF44" s="5">
        <v>7</v>
      </c>
      <c r="AG44" s="5" t="s">
        <v>302</v>
      </c>
      <c r="AH44" s="2">
        <v>3.5</v>
      </c>
      <c r="AI44" s="2">
        <v>1</v>
      </c>
      <c r="AJ44" s="2">
        <v>4.5</v>
      </c>
      <c r="AK44" s="2" t="s">
        <v>299</v>
      </c>
      <c r="AL44" s="4"/>
      <c r="AM44" s="124"/>
      <c r="AN44" s="2">
        <f t="shared" si="3"/>
        <v>30</v>
      </c>
      <c r="AO44" s="2" t="s">
        <v>52</v>
      </c>
      <c r="AP44" s="2">
        <v>63</v>
      </c>
      <c r="AQ44" s="2" t="s">
        <v>424</v>
      </c>
      <c r="AR44" s="2" t="s">
        <v>425</v>
      </c>
      <c r="AS44" s="5">
        <v>51.9</v>
      </c>
      <c r="AT44" s="5" t="s">
        <v>305</v>
      </c>
      <c r="AU44" s="5">
        <v>3</v>
      </c>
      <c r="AV44" s="2">
        <v>1</v>
      </c>
      <c r="AW44" s="2">
        <v>4</v>
      </c>
      <c r="AX44" s="2" t="s">
        <v>299</v>
      </c>
      <c r="AY44" s="2"/>
      <c r="BA44" s="2">
        <f t="shared" si="4"/>
        <v>30</v>
      </c>
      <c r="BB44" s="2" t="s">
        <v>52</v>
      </c>
      <c r="BC44" s="2"/>
      <c r="BD44" s="2" t="s">
        <v>421</v>
      </c>
      <c r="BE44" s="2" t="s">
        <v>125</v>
      </c>
      <c r="BF44" s="5">
        <v>61.7</v>
      </c>
      <c r="BG44" s="2" t="s">
        <v>302</v>
      </c>
      <c r="BH44" s="2">
        <v>3.3</v>
      </c>
      <c r="BI44" s="2">
        <v>1</v>
      </c>
      <c r="BJ44" s="2">
        <v>4.3</v>
      </c>
      <c r="BK44" s="2" t="s">
        <v>299</v>
      </c>
      <c r="BL44" s="2"/>
    </row>
    <row r="45" spans="1:64">
      <c r="A45" s="4">
        <f t="shared" si="0"/>
        <v>31</v>
      </c>
      <c r="B45" s="2" t="s">
        <v>52</v>
      </c>
      <c r="C45" s="2">
        <v>63</v>
      </c>
      <c r="D45" s="2" t="s">
        <v>400</v>
      </c>
      <c r="E45" s="2" t="s">
        <v>145</v>
      </c>
      <c r="F45" s="5">
        <v>64.900000000000006</v>
      </c>
      <c r="G45" s="2" t="s">
        <v>298</v>
      </c>
      <c r="H45" s="2">
        <v>3</v>
      </c>
      <c r="I45" s="2">
        <v>1</v>
      </c>
      <c r="J45" s="2">
        <v>4</v>
      </c>
      <c r="K45" s="2" t="s">
        <v>299</v>
      </c>
      <c r="L45" s="4"/>
      <c r="N45" s="5">
        <f t="shared" si="1"/>
        <v>31</v>
      </c>
      <c r="O45" s="5" t="s">
        <v>52</v>
      </c>
      <c r="P45" s="5">
        <v>63</v>
      </c>
      <c r="Q45" s="5" t="s">
        <v>139</v>
      </c>
      <c r="R45" s="5" t="s">
        <v>116</v>
      </c>
      <c r="S45" s="5">
        <v>128.1</v>
      </c>
      <c r="T45" s="5" t="s">
        <v>302</v>
      </c>
      <c r="U45" s="5">
        <v>3.3</v>
      </c>
      <c r="V45" s="5">
        <v>1</v>
      </c>
      <c r="W45" s="5">
        <v>4.3</v>
      </c>
      <c r="X45" s="5" t="s">
        <v>299</v>
      </c>
      <c r="Y45" s="5"/>
      <c r="AA45" s="4">
        <f t="shared" si="2"/>
        <v>31</v>
      </c>
      <c r="AB45" s="2" t="s">
        <v>52</v>
      </c>
      <c r="AC45" s="4">
        <v>63</v>
      </c>
      <c r="AD45" s="2" t="s">
        <v>304</v>
      </c>
      <c r="AE45" s="2" t="s">
        <v>423</v>
      </c>
      <c r="AF45" s="5">
        <f>21-AF44</f>
        <v>14</v>
      </c>
      <c r="AG45" s="5" t="s">
        <v>302</v>
      </c>
      <c r="AH45" s="2">
        <v>3.5</v>
      </c>
      <c r="AI45" s="2">
        <v>1</v>
      </c>
      <c r="AJ45" s="2">
        <v>4.5</v>
      </c>
      <c r="AK45" s="2" t="s">
        <v>299</v>
      </c>
      <c r="AL45" s="4"/>
      <c r="AM45" s="124"/>
      <c r="AN45" s="2">
        <f t="shared" si="3"/>
        <v>31</v>
      </c>
      <c r="AO45" s="2" t="s">
        <v>52</v>
      </c>
      <c r="AP45" s="2">
        <v>63</v>
      </c>
      <c r="AQ45" s="2" t="s">
        <v>424</v>
      </c>
      <c r="AR45" s="2" t="s">
        <v>380</v>
      </c>
      <c r="AS45" s="5">
        <v>45.2</v>
      </c>
      <c r="AT45" s="5" t="s">
        <v>305</v>
      </c>
      <c r="AU45" s="5">
        <v>3</v>
      </c>
      <c r="AV45" s="2">
        <v>1</v>
      </c>
      <c r="AW45" s="2">
        <v>4</v>
      </c>
      <c r="AX45" s="2" t="s">
        <v>299</v>
      </c>
      <c r="AY45" s="2"/>
      <c r="BA45" s="2">
        <f t="shared" si="4"/>
        <v>31</v>
      </c>
      <c r="BB45" s="2" t="s">
        <v>52</v>
      </c>
      <c r="BC45" s="2"/>
      <c r="BD45" s="2" t="s">
        <v>417</v>
      </c>
      <c r="BE45" s="2" t="s">
        <v>426</v>
      </c>
      <c r="BF45" s="5">
        <v>82.3</v>
      </c>
      <c r="BG45" s="2" t="s">
        <v>302</v>
      </c>
      <c r="BH45" s="2">
        <v>3.3</v>
      </c>
      <c r="BI45" s="2">
        <v>1</v>
      </c>
      <c r="BJ45" s="2">
        <v>4.3</v>
      </c>
      <c r="BK45" s="2" t="s">
        <v>299</v>
      </c>
      <c r="BL45" s="2"/>
    </row>
    <row r="46" spans="1:64">
      <c r="A46" s="4">
        <f t="shared" si="0"/>
        <v>32</v>
      </c>
      <c r="B46" s="2" t="s">
        <v>52</v>
      </c>
      <c r="C46" s="2">
        <v>63</v>
      </c>
      <c r="D46" s="2" t="s">
        <v>427</v>
      </c>
      <c r="E46" s="2" t="s">
        <v>428</v>
      </c>
      <c r="F46" s="5">
        <v>24</v>
      </c>
      <c r="G46" s="2" t="s">
        <v>298</v>
      </c>
      <c r="H46" s="2">
        <v>3</v>
      </c>
      <c r="I46" s="2">
        <v>1</v>
      </c>
      <c r="J46" s="2">
        <v>4</v>
      </c>
      <c r="K46" s="2" t="s">
        <v>299</v>
      </c>
      <c r="L46" s="4"/>
      <c r="N46" s="5">
        <f t="shared" si="1"/>
        <v>32</v>
      </c>
      <c r="O46" s="5" t="s">
        <v>52</v>
      </c>
      <c r="P46" s="5">
        <v>63</v>
      </c>
      <c r="Q46" s="5" t="s">
        <v>139</v>
      </c>
      <c r="R46" s="5" t="s">
        <v>116</v>
      </c>
      <c r="S46" s="5">
        <f>84.5+26</f>
        <v>110.5</v>
      </c>
      <c r="T46" s="5" t="s">
        <v>302</v>
      </c>
      <c r="U46" s="5">
        <v>3.3</v>
      </c>
      <c r="V46" s="5">
        <v>1</v>
      </c>
      <c r="W46" s="5">
        <v>4.3</v>
      </c>
      <c r="X46" s="5" t="s">
        <v>299</v>
      </c>
      <c r="Y46" s="5"/>
      <c r="AA46" s="4">
        <f t="shared" si="2"/>
        <v>32</v>
      </c>
      <c r="AB46" s="2" t="s">
        <v>52</v>
      </c>
      <c r="AC46" s="4">
        <v>63</v>
      </c>
      <c r="AD46" s="2" t="s">
        <v>304</v>
      </c>
      <c r="AE46" s="2" t="s">
        <v>429</v>
      </c>
      <c r="AF46" s="5">
        <v>165</v>
      </c>
      <c r="AG46" s="5" t="s">
        <v>302</v>
      </c>
      <c r="AH46" s="2">
        <v>3.5</v>
      </c>
      <c r="AI46" s="2">
        <v>1</v>
      </c>
      <c r="AJ46" s="2">
        <v>4.5</v>
      </c>
      <c r="AK46" s="2" t="s">
        <v>299</v>
      </c>
      <c r="AL46" s="4"/>
      <c r="AM46" s="124"/>
      <c r="AN46" s="2">
        <f t="shared" si="3"/>
        <v>32</v>
      </c>
      <c r="AO46" s="2" t="s">
        <v>52</v>
      </c>
      <c r="AP46" s="2">
        <v>63</v>
      </c>
      <c r="AQ46" s="2" t="s">
        <v>380</v>
      </c>
      <c r="AR46" s="2" t="s">
        <v>430</v>
      </c>
      <c r="AS46" s="5">
        <v>23.2</v>
      </c>
      <c r="AT46" s="5" t="s">
        <v>305</v>
      </c>
      <c r="AU46" s="5">
        <v>3</v>
      </c>
      <c r="AV46" s="2">
        <v>1</v>
      </c>
      <c r="AW46" s="2">
        <v>4</v>
      </c>
      <c r="AX46" s="2" t="s">
        <v>299</v>
      </c>
      <c r="AY46" s="2"/>
      <c r="BA46" s="2">
        <f t="shared" si="4"/>
        <v>32</v>
      </c>
      <c r="BB46" s="2" t="s">
        <v>52</v>
      </c>
      <c r="BC46" s="2"/>
      <c r="BD46" s="2" t="s">
        <v>426</v>
      </c>
      <c r="BE46" s="2" t="s">
        <v>431</v>
      </c>
      <c r="BF46" s="5">
        <v>144.5</v>
      </c>
      <c r="BG46" s="2" t="s">
        <v>302</v>
      </c>
      <c r="BH46" s="2">
        <v>3.3</v>
      </c>
      <c r="BI46" s="2">
        <v>1</v>
      </c>
      <c r="BJ46" s="2">
        <v>4.3</v>
      </c>
      <c r="BK46" s="2" t="s">
        <v>299</v>
      </c>
      <c r="BL46" s="2"/>
    </row>
    <row r="47" spans="1:64">
      <c r="A47" s="4">
        <f t="shared" si="0"/>
        <v>33</v>
      </c>
      <c r="B47" s="2" t="s">
        <v>52</v>
      </c>
      <c r="C47" s="2">
        <v>63</v>
      </c>
      <c r="D47" s="2" t="s">
        <v>432</v>
      </c>
      <c r="E47" s="2" t="s">
        <v>393</v>
      </c>
      <c r="F47" s="5">
        <v>83.6</v>
      </c>
      <c r="G47" s="2" t="s">
        <v>298</v>
      </c>
      <c r="H47" s="2">
        <v>3</v>
      </c>
      <c r="I47" s="2">
        <v>1</v>
      </c>
      <c r="J47" s="2">
        <v>4</v>
      </c>
      <c r="K47" s="2" t="s">
        <v>299</v>
      </c>
      <c r="L47" s="4"/>
      <c r="N47" s="5">
        <f t="shared" si="1"/>
        <v>33</v>
      </c>
      <c r="O47" s="5" t="s">
        <v>52</v>
      </c>
      <c r="P47" s="5">
        <v>63</v>
      </c>
      <c r="Q47" s="5" t="s">
        <v>139</v>
      </c>
      <c r="R47" s="5" t="s">
        <v>116</v>
      </c>
      <c r="S47" s="5">
        <f>38.6+10.4</f>
        <v>49</v>
      </c>
      <c r="T47" s="5" t="s">
        <v>302</v>
      </c>
      <c r="U47" s="5">
        <v>3.3</v>
      </c>
      <c r="V47" s="5">
        <v>1</v>
      </c>
      <c r="W47" s="5">
        <v>4.3</v>
      </c>
      <c r="X47" s="5" t="s">
        <v>299</v>
      </c>
      <c r="Y47" s="5"/>
      <c r="AA47" s="4">
        <f t="shared" si="2"/>
        <v>33</v>
      </c>
      <c r="AB47" s="2" t="s">
        <v>52</v>
      </c>
      <c r="AC47" s="4">
        <v>63</v>
      </c>
      <c r="AD47" s="2" t="s">
        <v>304</v>
      </c>
      <c r="AE47" s="2" t="s">
        <v>429</v>
      </c>
      <c r="AF47" s="5">
        <v>26.3</v>
      </c>
      <c r="AG47" s="5" t="s">
        <v>302</v>
      </c>
      <c r="AH47" s="2">
        <v>3.5</v>
      </c>
      <c r="AI47" s="2">
        <v>1</v>
      </c>
      <c r="AJ47" s="2">
        <v>4.5</v>
      </c>
      <c r="AK47" s="2" t="s">
        <v>299</v>
      </c>
      <c r="AL47" s="4"/>
      <c r="AM47" s="124"/>
      <c r="AN47" s="2">
        <f t="shared" si="3"/>
        <v>33</v>
      </c>
      <c r="AO47" s="2" t="s">
        <v>52</v>
      </c>
      <c r="AP47" s="2">
        <v>63</v>
      </c>
      <c r="AQ47" s="2" t="s">
        <v>430</v>
      </c>
      <c r="AR47" s="2" t="s">
        <v>433</v>
      </c>
      <c r="AS47" s="5">
        <v>35.5</v>
      </c>
      <c r="AT47" s="5" t="s">
        <v>305</v>
      </c>
      <c r="AU47" s="5">
        <v>3</v>
      </c>
      <c r="AV47" s="2">
        <v>1</v>
      </c>
      <c r="AW47" s="2">
        <v>4</v>
      </c>
      <c r="AX47" s="2" t="s">
        <v>299</v>
      </c>
      <c r="AY47" s="2"/>
      <c r="BA47" s="2">
        <f t="shared" si="4"/>
        <v>33</v>
      </c>
      <c r="BB47" s="2" t="s">
        <v>52</v>
      </c>
      <c r="BC47" s="2"/>
      <c r="BD47" s="2" t="s">
        <v>413</v>
      </c>
      <c r="BE47" s="2" t="s">
        <v>306</v>
      </c>
      <c r="BF47" s="5">
        <v>149.6</v>
      </c>
      <c r="BG47" s="2" t="s">
        <v>302</v>
      </c>
      <c r="BH47" s="2">
        <v>3.3</v>
      </c>
      <c r="BI47" s="2">
        <v>1</v>
      </c>
      <c r="BJ47" s="2">
        <v>4.3</v>
      </c>
      <c r="BK47" s="2" t="s">
        <v>299</v>
      </c>
      <c r="BL47" s="2"/>
    </row>
    <row r="48" spans="1:64">
      <c r="A48" s="4">
        <f t="shared" si="0"/>
        <v>34</v>
      </c>
      <c r="B48" s="2" t="s">
        <v>52</v>
      </c>
      <c r="C48" s="2">
        <v>63</v>
      </c>
      <c r="D48" s="2" t="s">
        <v>393</v>
      </c>
      <c r="E48" s="2" t="s">
        <v>434</v>
      </c>
      <c r="F48" s="5">
        <v>8.1999999999999993</v>
      </c>
      <c r="G48" s="2" t="s">
        <v>298</v>
      </c>
      <c r="H48" s="2">
        <v>3</v>
      </c>
      <c r="I48" s="2">
        <v>1</v>
      </c>
      <c r="J48" s="2">
        <v>4</v>
      </c>
      <c r="K48" s="2" t="s">
        <v>299</v>
      </c>
      <c r="L48" s="4"/>
      <c r="N48" s="5">
        <f t="shared" si="1"/>
        <v>34</v>
      </c>
      <c r="O48" s="5" t="s">
        <v>52</v>
      </c>
      <c r="P48" s="5">
        <v>63</v>
      </c>
      <c r="Q48" s="5" t="s">
        <v>435</v>
      </c>
      <c r="R48" s="5" t="s">
        <v>136</v>
      </c>
      <c r="S48" s="5">
        <v>40</v>
      </c>
      <c r="T48" s="5" t="s">
        <v>302</v>
      </c>
      <c r="U48" s="5">
        <v>3.3</v>
      </c>
      <c r="V48" s="5">
        <v>1</v>
      </c>
      <c r="W48" s="5">
        <v>4.3</v>
      </c>
      <c r="X48" s="5" t="s">
        <v>299</v>
      </c>
      <c r="Y48" s="5"/>
      <c r="AA48" s="4">
        <f t="shared" si="2"/>
        <v>34</v>
      </c>
      <c r="AB48" s="2" t="s">
        <v>52</v>
      </c>
      <c r="AC48" s="4">
        <v>63</v>
      </c>
      <c r="AD48" s="2" t="s">
        <v>410</v>
      </c>
      <c r="AE48" s="2" t="s">
        <v>436</v>
      </c>
      <c r="AF48" s="5">
        <v>55.3</v>
      </c>
      <c r="AG48" s="5" t="s">
        <v>302</v>
      </c>
      <c r="AH48" s="2">
        <v>3.5</v>
      </c>
      <c r="AI48" s="2">
        <v>1</v>
      </c>
      <c r="AJ48" s="2">
        <v>4.5</v>
      </c>
      <c r="AK48" s="2" t="s">
        <v>299</v>
      </c>
      <c r="AL48" s="4"/>
      <c r="AM48" s="124"/>
      <c r="AN48" s="2">
        <f t="shared" si="3"/>
        <v>34</v>
      </c>
      <c r="AO48" s="2" t="s">
        <v>52</v>
      </c>
      <c r="AP48" s="2">
        <v>63</v>
      </c>
      <c r="AQ48" s="2" t="s">
        <v>430</v>
      </c>
      <c r="AR48" s="2" t="s">
        <v>433</v>
      </c>
      <c r="AS48" s="5">
        <v>76.900000000000006</v>
      </c>
      <c r="AT48" s="5" t="s">
        <v>305</v>
      </c>
      <c r="AU48" s="5">
        <v>3</v>
      </c>
      <c r="AV48" s="2">
        <v>1</v>
      </c>
      <c r="AW48" s="2">
        <v>4</v>
      </c>
      <c r="AX48" s="2" t="s">
        <v>299</v>
      </c>
      <c r="AY48" s="2"/>
      <c r="BA48" s="2">
        <f t="shared" si="4"/>
        <v>34</v>
      </c>
      <c r="BB48" s="2" t="s">
        <v>52</v>
      </c>
      <c r="BC48" s="2"/>
      <c r="BD48" s="2" t="s">
        <v>437</v>
      </c>
      <c r="BE48" s="2" t="s">
        <v>438</v>
      </c>
      <c r="BF48" s="5">
        <f>21.1-BF53</f>
        <v>14.100000000000001</v>
      </c>
      <c r="BG48" s="2" t="s">
        <v>302</v>
      </c>
      <c r="BH48" s="2">
        <v>3.3</v>
      </c>
      <c r="BI48" s="2">
        <v>1</v>
      </c>
      <c r="BJ48" s="2">
        <v>4.3</v>
      </c>
      <c r="BK48" s="2" t="s">
        <v>299</v>
      </c>
      <c r="BL48" s="2"/>
    </row>
    <row r="49" spans="1:64">
      <c r="A49" s="4">
        <f t="shared" si="0"/>
        <v>35</v>
      </c>
      <c r="B49" s="2" t="s">
        <v>52</v>
      </c>
      <c r="C49" s="2">
        <v>63</v>
      </c>
      <c r="D49" s="2" t="s">
        <v>434</v>
      </c>
      <c r="E49" s="2" t="s">
        <v>439</v>
      </c>
      <c r="F49" s="5">
        <v>20.100000000000001</v>
      </c>
      <c r="G49" s="2" t="s">
        <v>298</v>
      </c>
      <c r="H49" s="2">
        <v>3</v>
      </c>
      <c r="I49" s="2">
        <v>1</v>
      </c>
      <c r="J49" s="2">
        <v>4</v>
      </c>
      <c r="K49" s="2" t="s">
        <v>299</v>
      </c>
      <c r="L49" s="4"/>
      <c r="N49" s="5">
        <f t="shared" si="1"/>
        <v>35</v>
      </c>
      <c r="O49" s="5" t="s">
        <v>52</v>
      </c>
      <c r="P49" s="5">
        <v>63</v>
      </c>
      <c r="Q49" s="5" t="s">
        <v>419</v>
      </c>
      <c r="R49" s="5" t="s">
        <v>440</v>
      </c>
      <c r="S49" s="5">
        <v>5</v>
      </c>
      <c r="T49" s="5" t="s">
        <v>302</v>
      </c>
      <c r="U49" s="5">
        <v>3.3</v>
      </c>
      <c r="V49" s="5">
        <v>1</v>
      </c>
      <c r="W49" s="5">
        <v>4.3</v>
      </c>
      <c r="X49" s="5" t="s">
        <v>299</v>
      </c>
      <c r="Y49" s="5"/>
      <c r="AA49" s="4">
        <f t="shared" si="2"/>
        <v>35</v>
      </c>
      <c r="AB49" s="2" t="s">
        <v>52</v>
      </c>
      <c r="AC49" s="4">
        <v>63</v>
      </c>
      <c r="AD49" s="2" t="s">
        <v>57</v>
      </c>
      <c r="AE49" s="2" t="s">
        <v>60</v>
      </c>
      <c r="AF49" s="5">
        <v>154</v>
      </c>
      <c r="AG49" s="5" t="s">
        <v>302</v>
      </c>
      <c r="AH49" s="2">
        <v>3.5</v>
      </c>
      <c r="AI49" s="2">
        <v>1</v>
      </c>
      <c r="AJ49" s="2">
        <v>4.5</v>
      </c>
      <c r="AK49" s="2" t="s">
        <v>299</v>
      </c>
      <c r="AL49" s="4"/>
      <c r="AM49" s="124"/>
      <c r="AN49" s="2">
        <f t="shared" si="3"/>
        <v>35</v>
      </c>
      <c r="AO49" s="2" t="s">
        <v>52</v>
      </c>
      <c r="AP49" s="2">
        <v>63</v>
      </c>
      <c r="AQ49" s="2" t="s">
        <v>441</v>
      </c>
      <c r="AR49" s="2" t="s">
        <v>442</v>
      </c>
      <c r="AS49" s="5">
        <v>15.8</v>
      </c>
      <c r="AT49" s="5" t="s">
        <v>305</v>
      </c>
      <c r="AU49" s="5">
        <v>3</v>
      </c>
      <c r="AV49" s="2">
        <v>1</v>
      </c>
      <c r="AW49" s="2">
        <v>4</v>
      </c>
      <c r="AX49" s="2" t="s">
        <v>299</v>
      </c>
      <c r="AY49" s="2"/>
      <c r="BA49" s="2">
        <f t="shared" si="4"/>
        <v>35</v>
      </c>
      <c r="BB49" s="2" t="s">
        <v>52</v>
      </c>
      <c r="BC49" s="2"/>
      <c r="BD49" s="2" t="s">
        <v>443</v>
      </c>
      <c r="BE49" s="2" t="s">
        <v>444</v>
      </c>
      <c r="BF49" s="5">
        <v>124</v>
      </c>
      <c r="BG49" s="2" t="s">
        <v>302</v>
      </c>
      <c r="BH49" s="2">
        <v>3.3</v>
      </c>
      <c r="BI49" s="2">
        <v>1</v>
      </c>
      <c r="BJ49" s="2">
        <v>4.3</v>
      </c>
      <c r="BK49" s="2" t="s">
        <v>299</v>
      </c>
      <c r="BL49" s="2"/>
    </row>
    <row r="50" spans="1:64">
      <c r="A50" s="4">
        <f t="shared" si="0"/>
        <v>36</v>
      </c>
      <c r="B50" s="2" t="s">
        <v>52</v>
      </c>
      <c r="C50" s="2">
        <v>63</v>
      </c>
      <c r="D50" s="2" t="s">
        <v>439</v>
      </c>
      <c r="E50" s="2" t="s">
        <v>445</v>
      </c>
      <c r="F50" s="5">
        <v>25</v>
      </c>
      <c r="G50" s="2" t="s">
        <v>298</v>
      </c>
      <c r="H50" s="2">
        <v>3</v>
      </c>
      <c r="I50" s="2">
        <v>1</v>
      </c>
      <c r="J50" s="2">
        <v>4</v>
      </c>
      <c r="K50" s="2" t="s">
        <v>299</v>
      </c>
      <c r="L50" s="4"/>
      <c r="N50" s="5">
        <f t="shared" si="1"/>
        <v>36</v>
      </c>
      <c r="O50" s="5" t="s">
        <v>52</v>
      </c>
      <c r="P50" s="5">
        <v>63</v>
      </c>
      <c r="Q50" s="5" t="s">
        <v>419</v>
      </c>
      <c r="R50" s="5" t="s">
        <v>440</v>
      </c>
      <c r="S50" s="5">
        <v>48</v>
      </c>
      <c r="T50" s="5" t="s">
        <v>302</v>
      </c>
      <c r="U50" s="5">
        <v>3.3</v>
      </c>
      <c r="V50" s="5">
        <v>1</v>
      </c>
      <c r="W50" s="5">
        <v>4.3</v>
      </c>
      <c r="X50" s="5" t="s">
        <v>299</v>
      </c>
      <c r="Y50" s="5"/>
      <c r="AA50" s="4">
        <f t="shared" si="2"/>
        <v>36</v>
      </c>
      <c r="AB50" s="2" t="s">
        <v>52</v>
      </c>
      <c r="AC50" s="4">
        <v>63</v>
      </c>
      <c r="AD50" s="2" t="s">
        <v>350</v>
      </c>
      <c r="AE50" s="2" t="s">
        <v>60</v>
      </c>
      <c r="AF50" s="5">
        <v>3.7</v>
      </c>
      <c r="AG50" s="5" t="s">
        <v>302</v>
      </c>
      <c r="AH50" s="2">
        <v>3.5</v>
      </c>
      <c r="AI50" s="2">
        <v>1</v>
      </c>
      <c r="AJ50" s="2">
        <v>4.5</v>
      </c>
      <c r="AK50" s="2" t="s">
        <v>299</v>
      </c>
      <c r="AL50" s="4"/>
      <c r="AM50" s="124"/>
      <c r="AN50" s="2">
        <f t="shared" si="3"/>
        <v>36</v>
      </c>
      <c r="AO50" s="2" t="s">
        <v>52</v>
      </c>
      <c r="AP50" s="2">
        <v>63</v>
      </c>
      <c r="AQ50" s="2" t="s">
        <v>377</v>
      </c>
      <c r="AR50" s="2" t="s">
        <v>433</v>
      </c>
      <c r="AS50" s="5">
        <v>98.6</v>
      </c>
      <c r="AT50" s="5" t="s">
        <v>305</v>
      </c>
      <c r="AU50" s="5">
        <v>3</v>
      </c>
      <c r="AV50" s="2">
        <v>1</v>
      </c>
      <c r="AW50" s="2">
        <v>4</v>
      </c>
      <c r="AX50" s="2" t="s">
        <v>299</v>
      </c>
      <c r="AY50" s="2"/>
      <c r="BA50" s="2">
        <f t="shared" si="4"/>
        <v>36</v>
      </c>
      <c r="BB50" s="2" t="s">
        <v>52</v>
      </c>
      <c r="BC50" s="2"/>
      <c r="BD50" s="2" t="s">
        <v>446</v>
      </c>
      <c r="BE50" s="2" t="s">
        <v>447</v>
      </c>
      <c r="BF50" s="5">
        <v>32</v>
      </c>
      <c r="BG50" s="2" t="s">
        <v>302</v>
      </c>
      <c r="BH50" s="2">
        <v>3.3</v>
      </c>
      <c r="BI50" s="2">
        <v>1</v>
      </c>
      <c r="BJ50" s="2">
        <v>4.3</v>
      </c>
      <c r="BK50" s="2" t="s">
        <v>299</v>
      </c>
      <c r="BL50" s="2"/>
    </row>
    <row r="51" spans="1:64">
      <c r="A51" s="4">
        <f t="shared" si="0"/>
        <v>37</v>
      </c>
      <c r="B51" s="2" t="s">
        <v>52</v>
      </c>
      <c r="C51" s="2">
        <v>63</v>
      </c>
      <c r="D51" s="2" t="s">
        <v>439</v>
      </c>
      <c r="E51" s="2" t="s">
        <v>448</v>
      </c>
      <c r="F51" s="5">
        <v>200</v>
      </c>
      <c r="G51" s="2" t="s">
        <v>298</v>
      </c>
      <c r="H51" s="2">
        <v>3</v>
      </c>
      <c r="I51" s="2">
        <v>1</v>
      </c>
      <c r="J51" s="2">
        <v>4</v>
      </c>
      <c r="K51" s="2" t="s">
        <v>299</v>
      </c>
      <c r="L51" s="4"/>
      <c r="N51" s="5">
        <f t="shared" si="1"/>
        <v>37</v>
      </c>
      <c r="O51" s="5" t="s">
        <v>52</v>
      </c>
      <c r="P51" s="5">
        <v>63</v>
      </c>
      <c r="Q51" s="5" t="s">
        <v>440</v>
      </c>
      <c r="R51" s="5" t="s">
        <v>449</v>
      </c>
      <c r="S51" s="5">
        <v>46</v>
      </c>
      <c r="T51" s="5" t="s">
        <v>302</v>
      </c>
      <c r="U51" s="5">
        <v>3.3</v>
      </c>
      <c r="V51" s="5">
        <v>1</v>
      </c>
      <c r="W51" s="5">
        <v>4.3</v>
      </c>
      <c r="X51" s="5" t="s">
        <v>299</v>
      </c>
      <c r="Y51" s="5"/>
      <c r="AA51" s="4">
        <f t="shared" si="2"/>
        <v>37</v>
      </c>
      <c r="AB51" s="2" t="s">
        <v>52</v>
      </c>
      <c r="AC51" s="4">
        <v>63</v>
      </c>
      <c r="AD51" s="2" t="s">
        <v>350</v>
      </c>
      <c r="AE51" s="2" t="s">
        <v>60</v>
      </c>
      <c r="AF51" s="5">
        <v>8.3000000000000007</v>
      </c>
      <c r="AG51" s="5" t="s">
        <v>302</v>
      </c>
      <c r="AH51" s="2">
        <v>3.5</v>
      </c>
      <c r="AI51" s="2">
        <v>1</v>
      </c>
      <c r="AJ51" s="2">
        <v>4.5</v>
      </c>
      <c r="AK51" s="2" t="s">
        <v>299</v>
      </c>
      <c r="AL51" s="4"/>
      <c r="AM51" s="124"/>
      <c r="AN51" s="2">
        <f t="shared" si="3"/>
        <v>37</v>
      </c>
      <c r="AO51" s="2" t="s">
        <v>52</v>
      </c>
      <c r="AP51" s="2">
        <v>63</v>
      </c>
      <c r="AQ51" s="2" t="s">
        <v>433</v>
      </c>
      <c r="AR51" s="2" t="s">
        <v>450</v>
      </c>
      <c r="AS51" s="5">
        <v>69</v>
      </c>
      <c r="AT51" s="5" t="s">
        <v>305</v>
      </c>
      <c r="AU51" s="5">
        <v>3</v>
      </c>
      <c r="AV51" s="2">
        <v>1</v>
      </c>
      <c r="AW51" s="2">
        <v>4</v>
      </c>
      <c r="AX51" s="2" t="s">
        <v>299</v>
      </c>
      <c r="AY51" s="2"/>
      <c r="BA51" s="2">
        <f t="shared" si="4"/>
        <v>37</v>
      </c>
      <c r="BB51" s="2" t="s">
        <v>52</v>
      </c>
      <c r="BC51" s="2"/>
      <c r="BD51" s="2" t="s">
        <v>446</v>
      </c>
      <c r="BE51" s="2" t="s">
        <v>447</v>
      </c>
      <c r="BF51" s="5">
        <v>3</v>
      </c>
      <c r="BG51" s="2" t="s">
        <v>302</v>
      </c>
      <c r="BH51" s="2">
        <v>3.3</v>
      </c>
      <c r="BI51" s="2">
        <v>1</v>
      </c>
      <c r="BJ51" s="2">
        <v>4.3</v>
      </c>
      <c r="BK51" s="2" t="s">
        <v>299</v>
      </c>
      <c r="BL51" s="2"/>
    </row>
    <row r="52" spans="1:64">
      <c r="A52" s="4">
        <f t="shared" si="0"/>
        <v>38</v>
      </c>
      <c r="B52" s="2" t="s">
        <v>52</v>
      </c>
      <c r="C52" s="2">
        <v>63</v>
      </c>
      <c r="D52" s="2" t="s">
        <v>434</v>
      </c>
      <c r="E52" s="2" t="s">
        <v>439</v>
      </c>
      <c r="F52" s="5">
        <v>7</v>
      </c>
      <c r="G52" s="2" t="s">
        <v>298</v>
      </c>
      <c r="H52" s="2">
        <v>3</v>
      </c>
      <c r="I52" s="2">
        <v>1</v>
      </c>
      <c r="J52" s="2">
        <v>4</v>
      </c>
      <c r="K52" s="2" t="s">
        <v>299</v>
      </c>
      <c r="L52" s="4"/>
      <c r="N52" s="5">
        <f t="shared" si="1"/>
        <v>38</v>
      </c>
      <c r="O52" s="5" t="s">
        <v>52</v>
      </c>
      <c r="P52" s="5">
        <v>63</v>
      </c>
      <c r="Q52" s="5" t="s">
        <v>449</v>
      </c>
      <c r="R52" s="5" t="s">
        <v>330</v>
      </c>
      <c r="S52" s="5">
        <v>66.400000000000006</v>
      </c>
      <c r="T52" s="5" t="s">
        <v>302</v>
      </c>
      <c r="U52" s="5">
        <v>3.3</v>
      </c>
      <c r="V52" s="5">
        <v>1</v>
      </c>
      <c r="W52" s="5">
        <v>4.3</v>
      </c>
      <c r="X52" s="5" t="s">
        <v>299</v>
      </c>
      <c r="Y52" s="5"/>
      <c r="AA52" s="4">
        <f t="shared" si="2"/>
        <v>38</v>
      </c>
      <c r="AB52" s="2" t="s">
        <v>52</v>
      </c>
      <c r="AC52" s="4">
        <v>63</v>
      </c>
      <c r="AD52" s="2" t="s">
        <v>401</v>
      </c>
      <c r="AE52" s="2" t="s">
        <v>396</v>
      </c>
      <c r="AF52" s="5">
        <v>10.199999999999999</v>
      </c>
      <c r="AG52" s="5" t="s">
        <v>302</v>
      </c>
      <c r="AH52" s="2">
        <v>3.5</v>
      </c>
      <c r="AI52" s="2">
        <v>1</v>
      </c>
      <c r="AJ52" s="2">
        <v>4.5</v>
      </c>
      <c r="AK52" s="2" t="s">
        <v>299</v>
      </c>
      <c r="AL52" s="4"/>
      <c r="AM52" s="124"/>
      <c r="AN52" s="2">
        <f t="shared" si="3"/>
        <v>38</v>
      </c>
      <c r="AO52" s="2" t="s">
        <v>52</v>
      </c>
      <c r="AP52" s="2">
        <v>63</v>
      </c>
      <c r="AQ52" s="2" t="s">
        <v>450</v>
      </c>
      <c r="AR52" s="2" t="s">
        <v>451</v>
      </c>
      <c r="AS52" s="5">
        <v>18.5</v>
      </c>
      <c r="AT52" s="5" t="s">
        <v>305</v>
      </c>
      <c r="AU52" s="5">
        <v>3</v>
      </c>
      <c r="AV52" s="2">
        <v>1</v>
      </c>
      <c r="AW52" s="2">
        <v>4</v>
      </c>
      <c r="AX52" s="2" t="s">
        <v>299</v>
      </c>
      <c r="AY52" s="2"/>
      <c r="BA52" s="2">
        <f t="shared" si="4"/>
        <v>38</v>
      </c>
      <c r="BB52" s="2" t="s">
        <v>52</v>
      </c>
      <c r="BC52" s="2"/>
      <c r="BD52" s="2" t="s">
        <v>399</v>
      </c>
      <c r="BE52" s="2" t="s">
        <v>394</v>
      </c>
      <c r="BF52" s="5">
        <v>7</v>
      </c>
      <c r="BG52" s="2" t="s">
        <v>302</v>
      </c>
      <c r="BH52" s="2">
        <v>3.3</v>
      </c>
      <c r="BI52" s="2">
        <v>1</v>
      </c>
      <c r="BJ52" s="2">
        <v>4.3</v>
      </c>
      <c r="BK52" s="2" t="s">
        <v>299</v>
      </c>
      <c r="BL52" s="2"/>
    </row>
    <row r="53" spans="1:64">
      <c r="A53" s="4">
        <f t="shared" si="0"/>
        <v>39</v>
      </c>
      <c r="B53" s="2" t="s">
        <v>52</v>
      </c>
      <c r="C53" s="2">
        <v>63</v>
      </c>
      <c r="D53" s="2" t="s">
        <v>434</v>
      </c>
      <c r="E53" s="2" t="s">
        <v>406</v>
      </c>
      <c r="F53" s="5">
        <v>57</v>
      </c>
      <c r="G53" s="2" t="s">
        <v>298</v>
      </c>
      <c r="H53" s="2">
        <v>3</v>
      </c>
      <c r="I53" s="2">
        <v>1</v>
      </c>
      <c r="J53" s="2">
        <v>4</v>
      </c>
      <c r="K53" s="2" t="s">
        <v>299</v>
      </c>
      <c r="L53" s="4"/>
      <c r="N53" s="5">
        <f t="shared" si="1"/>
        <v>39</v>
      </c>
      <c r="O53" s="5" t="s">
        <v>52</v>
      </c>
      <c r="P53" s="5">
        <v>63</v>
      </c>
      <c r="Q53" s="5" t="s">
        <v>330</v>
      </c>
      <c r="R53" s="5" t="s">
        <v>384</v>
      </c>
      <c r="S53" s="5">
        <v>100.1</v>
      </c>
      <c r="T53" s="5" t="s">
        <v>302</v>
      </c>
      <c r="U53" s="5">
        <v>3.3</v>
      </c>
      <c r="V53" s="5">
        <v>1</v>
      </c>
      <c r="W53" s="5">
        <v>4.3</v>
      </c>
      <c r="X53" s="5" t="s">
        <v>299</v>
      </c>
      <c r="Y53" s="5"/>
      <c r="AA53" s="4">
        <f t="shared" si="2"/>
        <v>39</v>
      </c>
      <c r="AB53" s="2" t="s">
        <v>52</v>
      </c>
      <c r="AC53" s="4">
        <v>63</v>
      </c>
      <c r="AD53" s="2" t="s">
        <v>452</v>
      </c>
      <c r="AE53" s="2" t="s">
        <v>366</v>
      </c>
      <c r="AF53" s="5">
        <v>163.5</v>
      </c>
      <c r="AG53" s="5" t="s">
        <v>302</v>
      </c>
      <c r="AH53" s="2">
        <v>3.5</v>
      </c>
      <c r="AI53" s="2">
        <v>1</v>
      </c>
      <c r="AJ53" s="2">
        <v>4.5</v>
      </c>
      <c r="AK53" s="2" t="s">
        <v>299</v>
      </c>
      <c r="AL53" s="4"/>
      <c r="AM53" s="124"/>
      <c r="AN53" s="2">
        <f t="shared" si="3"/>
        <v>39</v>
      </c>
      <c r="AO53" s="2" t="s">
        <v>52</v>
      </c>
      <c r="AP53" s="2">
        <v>63</v>
      </c>
      <c r="AQ53" s="2" t="s">
        <v>451</v>
      </c>
      <c r="AR53" s="2" t="s">
        <v>453</v>
      </c>
      <c r="AS53" s="5">
        <v>53.1</v>
      </c>
      <c r="AT53" s="5" t="s">
        <v>305</v>
      </c>
      <c r="AU53" s="5">
        <v>3</v>
      </c>
      <c r="AV53" s="2">
        <v>1</v>
      </c>
      <c r="AW53" s="2">
        <v>4</v>
      </c>
      <c r="AX53" s="2" t="s">
        <v>299</v>
      </c>
      <c r="AY53" s="2"/>
      <c r="BA53" s="2">
        <f t="shared" si="4"/>
        <v>39</v>
      </c>
      <c r="BB53" s="2" t="s">
        <v>52</v>
      </c>
      <c r="BC53" s="2"/>
      <c r="BD53" s="2" t="s">
        <v>437</v>
      </c>
      <c r="BE53" s="2" t="s">
        <v>438</v>
      </c>
      <c r="BF53" s="2">
        <v>7</v>
      </c>
      <c r="BG53" s="2" t="s">
        <v>302</v>
      </c>
      <c r="BH53" s="2">
        <v>3.3</v>
      </c>
      <c r="BI53" s="2">
        <v>1</v>
      </c>
      <c r="BJ53" s="2">
        <v>4.3</v>
      </c>
      <c r="BK53" s="2" t="s">
        <v>299</v>
      </c>
      <c r="BL53" s="2"/>
    </row>
    <row r="54" spans="1:64">
      <c r="A54" s="4">
        <f t="shared" si="0"/>
        <v>40</v>
      </c>
      <c r="B54" s="2" t="s">
        <v>52</v>
      </c>
      <c r="C54" s="2">
        <v>63</v>
      </c>
      <c r="D54" s="2" t="s">
        <v>406</v>
      </c>
      <c r="E54" s="2" t="s">
        <v>311</v>
      </c>
      <c r="F54" s="5">
        <v>121.5</v>
      </c>
      <c r="G54" s="2" t="s">
        <v>298</v>
      </c>
      <c r="H54" s="2">
        <v>3</v>
      </c>
      <c r="I54" s="2">
        <v>1</v>
      </c>
      <c r="J54" s="2">
        <v>4</v>
      </c>
      <c r="K54" s="2" t="s">
        <v>299</v>
      </c>
      <c r="L54" s="4"/>
      <c r="N54" s="5">
        <f t="shared" si="1"/>
        <v>40</v>
      </c>
      <c r="O54" s="5" t="s">
        <v>52</v>
      </c>
      <c r="P54" s="5">
        <v>63</v>
      </c>
      <c r="Q54" s="5" t="s">
        <v>330</v>
      </c>
      <c r="R54" s="5" t="s">
        <v>384</v>
      </c>
      <c r="S54" s="5">
        <v>8</v>
      </c>
      <c r="T54" s="5" t="s">
        <v>302</v>
      </c>
      <c r="U54" s="5">
        <v>3.3</v>
      </c>
      <c r="V54" s="5">
        <v>1</v>
      </c>
      <c r="W54" s="5">
        <v>4.3</v>
      </c>
      <c r="X54" s="5" t="s">
        <v>299</v>
      </c>
      <c r="Y54" s="5"/>
      <c r="AA54" s="4">
        <f t="shared" si="2"/>
        <v>40</v>
      </c>
      <c r="AB54" s="2" t="s">
        <v>52</v>
      </c>
      <c r="AC54" s="4">
        <v>63</v>
      </c>
      <c r="AD54" s="2" t="s">
        <v>366</v>
      </c>
      <c r="AE54" s="2" t="s">
        <v>370</v>
      </c>
      <c r="AF54" s="5">
        <v>58.6</v>
      </c>
      <c r="AG54" s="5" t="s">
        <v>302</v>
      </c>
      <c r="AH54" s="2">
        <v>3.5</v>
      </c>
      <c r="AI54" s="2">
        <v>1</v>
      </c>
      <c r="AJ54" s="2">
        <v>4.5</v>
      </c>
      <c r="AK54" s="2" t="s">
        <v>299</v>
      </c>
      <c r="AL54" s="4"/>
      <c r="AM54" s="124"/>
      <c r="AN54" s="2">
        <f t="shared" si="3"/>
        <v>40</v>
      </c>
      <c r="AO54" s="2" t="s">
        <v>52</v>
      </c>
      <c r="AP54" s="2">
        <v>63</v>
      </c>
      <c r="AQ54" s="2" t="s">
        <v>451</v>
      </c>
      <c r="AR54" s="2" t="s">
        <v>420</v>
      </c>
      <c r="AS54" s="5">
        <v>81</v>
      </c>
      <c r="AT54" s="5" t="s">
        <v>305</v>
      </c>
      <c r="AU54" s="5">
        <v>3</v>
      </c>
      <c r="AV54" s="2">
        <v>1</v>
      </c>
      <c r="AW54" s="2">
        <v>4</v>
      </c>
      <c r="AX54" s="2" t="s">
        <v>299</v>
      </c>
      <c r="AY54" s="2"/>
      <c r="BA54" s="2">
        <f t="shared" si="4"/>
        <v>40</v>
      </c>
      <c r="BB54" s="2" t="s">
        <v>52</v>
      </c>
      <c r="BC54" s="2"/>
      <c r="BD54" s="2" t="s">
        <v>411</v>
      </c>
      <c r="BE54" s="2" t="s">
        <v>303</v>
      </c>
      <c r="BF54" s="2">
        <v>7</v>
      </c>
      <c r="BG54" s="2" t="s">
        <v>302</v>
      </c>
      <c r="BH54" s="2">
        <v>3.3</v>
      </c>
      <c r="BI54" s="2">
        <v>1</v>
      </c>
      <c r="BJ54" s="2">
        <v>4.3</v>
      </c>
      <c r="BK54" s="2" t="s">
        <v>299</v>
      </c>
      <c r="BL54" s="2"/>
    </row>
    <row r="55" spans="1:64">
      <c r="A55" s="202"/>
      <c r="B55" s="202"/>
      <c r="C55" s="203" t="s">
        <v>454</v>
      </c>
      <c r="D55" s="203"/>
      <c r="E55" s="203"/>
      <c r="F55" s="203"/>
      <c r="G55" s="203" t="s">
        <v>455</v>
      </c>
      <c r="H55" s="203"/>
      <c r="I55" s="203"/>
      <c r="J55" s="203" t="s">
        <v>456</v>
      </c>
      <c r="K55" s="203"/>
      <c r="L55" s="203"/>
      <c r="M55" s="141"/>
      <c r="N55" s="5">
        <f t="shared" si="1"/>
        <v>41</v>
      </c>
      <c r="O55" s="5" t="s">
        <v>52</v>
      </c>
      <c r="P55" s="5">
        <v>63</v>
      </c>
      <c r="Q55" s="5" t="s">
        <v>330</v>
      </c>
      <c r="R55" s="5" t="s">
        <v>435</v>
      </c>
      <c r="S55" s="5">
        <v>49.5</v>
      </c>
      <c r="T55" s="5" t="s">
        <v>302</v>
      </c>
      <c r="U55" s="5">
        <v>3.3</v>
      </c>
      <c r="V55" s="5">
        <v>1</v>
      </c>
      <c r="W55" s="5">
        <v>4.3</v>
      </c>
      <c r="X55" s="5" t="s">
        <v>299</v>
      </c>
      <c r="Y55" s="5"/>
      <c r="AA55" s="4">
        <f t="shared" si="2"/>
        <v>41</v>
      </c>
      <c r="AB55" s="2" t="s">
        <v>52</v>
      </c>
      <c r="AC55" s="4">
        <v>63</v>
      </c>
      <c r="AD55" s="2" t="s">
        <v>366</v>
      </c>
      <c r="AE55" s="2" t="s">
        <v>457</v>
      </c>
      <c r="AF55" s="5">
        <v>52.3</v>
      </c>
      <c r="AG55" s="5" t="s">
        <v>302</v>
      </c>
      <c r="AH55" s="2">
        <v>3.5</v>
      </c>
      <c r="AI55" s="2">
        <v>1</v>
      </c>
      <c r="AJ55" s="2">
        <v>4.5</v>
      </c>
      <c r="AK55" s="2" t="s">
        <v>299</v>
      </c>
      <c r="AL55" s="4"/>
      <c r="AM55" s="124"/>
      <c r="AN55" s="2">
        <f t="shared" si="3"/>
        <v>41</v>
      </c>
      <c r="AO55" s="2" t="s">
        <v>52</v>
      </c>
      <c r="AP55" s="2">
        <v>63</v>
      </c>
      <c r="AQ55" s="2" t="s">
        <v>360</v>
      </c>
      <c r="AR55" s="2" t="s">
        <v>458</v>
      </c>
      <c r="AS55" s="5">
        <v>62</v>
      </c>
      <c r="AT55" s="5" t="s">
        <v>305</v>
      </c>
      <c r="AU55" s="5">
        <v>3</v>
      </c>
      <c r="AV55" s="2">
        <v>1</v>
      </c>
      <c r="AW55" s="2">
        <v>4</v>
      </c>
      <c r="AX55" s="2" t="s">
        <v>299</v>
      </c>
      <c r="AY55" s="2"/>
      <c r="BA55" s="2">
        <f t="shared" si="4"/>
        <v>41</v>
      </c>
      <c r="BB55" s="2" t="s">
        <v>52</v>
      </c>
      <c r="BC55" s="2"/>
      <c r="BD55" s="2" t="s">
        <v>427</v>
      </c>
      <c r="BE55" s="2" t="s">
        <v>459</v>
      </c>
      <c r="BF55" s="5">
        <v>8</v>
      </c>
      <c r="BG55" s="2" t="s">
        <v>302</v>
      </c>
      <c r="BH55" s="2">
        <v>3.3</v>
      </c>
      <c r="BI55" s="2">
        <v>1</v>
      </c>
      <c r="BJ55" s="2">
        <v>4.3</v>
      </c>
      <c r="BK55" s="2" t="s">
        <v>299</v>
      </c>
      <c r="BL55" s="2"/>
    </row>
    <row r="56" spans="1:64">
      <c r="A56" s="198" t="s">
        <v>460</v>
      </c>
      <c r="B56" s="198"/>
      <c r="C56" s="199"/>
      <c r="D56" s="199"/>
      <c r="E56" s="199"/>
      <c r="F56" s="199"/>
      <c r="G56" s="199"/>
      <c r="H56" s="199"/>
      <c r="I56" s="199"/>
      <c r="J56" s="199"/>
      <c r="K56" s="199"/>
      <c r="L56" s="199"/>
      <c r="M56" s="142"/>
      <c r="N56" s="5">
        <f t="shared" si="1"/>
        <v>42</v>
      </c>
      <c r="O56" s="5" t="s">
        <v>52</v>
      </c>
      <c r="P56" s="5">
        <v>63</v>
      </c>
      <c r="Q56" s="5" t="s">
        <v>60</v>
      </c>
      <c r="R56" s="5" t="s">
        <v>461</v>
      </c>
      <c r="S56" s="5">
        <v>59.5</v>
      </c>
      <c r="T56" s="5" t="s">
        <v>302</v>
      </c>
      <c r="U56" s="5">
        <v>3.3</v>
      </c>
      <c r="V56" s="5">
        <v>1</v>
      </c>
      <c r="W56" s="5">
        <v>4.3</v>
      </c>
      <c r="X56" s="5" t="s">
        <v>299</v>
      </c>
      <c r="Y56" s="5"/>
      <c r="AA56" s="4">
        <f t="shared" si="2"/>
        <v>42</v>
      </c>
      <c r="AB56" s="2" t="s">
        <v>52</v>
      </c>
      <c r="AC56" s="4">
        <v>63</v>
      </c>
      <c r="AD56" s="2" t="s">
        <v>457</v>
      </c>
      <c r="AE56" s="2" t="s">
        <v>370</v>
      </c>
      <c r="AF56" s="5">
        <v>86.3</v>
      </c>
      <c r="AG56" s="5" t="s">
        <v>302</v>
      </c>
      <c r="AH56" s="2">
        <v>3.5</v>
      </c>
      <c r="AI56" s="2">
        <v>1</v>
      </c>
      <c r="AJ56" s="2">
        <v>4.5</v>
      </c>
      <c r="AK56" s="2" t="s">
        <v>299</v>
      </c>
      <c r="AL56" s="4"/>
      <c r="AM56" s="124"/>
      <c r="AN56" s="2">
        <f t="shared" si="3"/>
        <v>42</v>
      </c>
      <c r="AO56" s="2" t="s">
        <v>52</v>
      </c>
      <c r="AP56" s="2">
        <v>63</v>
      </c>
      <c r="AQ56" s="2" t="s">
        <v>458</v>
      </c>
      <c r="AR56" s="2" t="s">
        <v>433</v>
      </c>
      <c r="AS56" s="5">
        <v>68</v>
      </c>
      <c r="AT56" s="5" t="s">
        <v>305</v>
      </c>
      <c r="AU56" s="5">
        <v>3</v>
      </c>
      <c r="AV56" s="2">
        <v>1</v>
      </c>
      <c r="AW56" s="2">
        <v>4</v>
      </c>
      <c r="AX56" s="2" t="s">
        <v>299</v>
      </c>
      <c r="AY56" s="2"/>
      <c r="BA56" s="2">
        <f t="shared" si="4"/>
        <v>42</v>
      </c>
      <c r="BB56" s="2" t="s">
        <v>52</v>
      </c>
      <c r="BC56" s="2"/>
      <c r="BD56" s="2" t="s">
        <v>439</v>
      </c>
      <c r="BE56" s="2" t="s">
        <v>448</v>
      </c>
      <c r="BF56" s="2">
        <v>46.1</v>
      </c>
      <c r="BG56" s="2" t="s">
        <v>302</v>
      </c>
      <c r="BH56" s="2">
        <v>3.3</v>
      </c>
      <c r="BI56" s="2">
        <v>1</v>
      </c>
      <c r="BJ56" s="2">
        <v>4.3</v>
      </c>
      <c r="BK56" s="2" t="s">
        <v>299</v>
      </c>
      <c r="BL56" s="2"/>
    </row>
    <row r="57" spans="1:64">
      <c r="A57" s="198" t="s">
        <v>462</v>
      </c>
      <c r="B57" s="198"/>
      <c r="C57" s="199"/>
      <c r="D57" s="199"/>
      <c r="E57" s="199"/>
      <c r="F57" s="199"/>
      <c r="G57" s="199"/>
      <c r="H57" s="199"/>
      <c r="I57" s="199"/>
      <c r="J57" s="199"/>
      <c r="K57" s="199"/>
      <c r="L57" s="199"/>
      <c r="M57" s="142"/>
      <c r="N57" s="5">
        <f t="shared" si="1"/>
        <v>43</v>
      </c>
      <c r="O57" s="5" t="s">
        <v>52</v>
      </c>
      <c r="P57" s="5">
        <v>63</v>
      </c>
      <c r="Q57" s="5" t="s">
        <v>461</v>
      </c>
      <c r="R57" s="5" t="s">
        <v>440</v>
      </c>
      <c r="S57" s="5">
        <v>69.5</v>
      </c>
      <c r="T57" s="5" t="s">
        <v>302</v>
      </c>
      <c r="U57" s="5">
        <v>3.3</v>
      </c>
      <c r="V57" s="5">
        <v>1</v>
      </c>
      <c r="W57" s="5">
        <v>4.3</v>
      </c>
      <c r="X57" s="5" t="s">
        <v>299</v>
      </c>
      <c r="Y57" s="5"/>
      <c r="AA57" s="4">
        <f t="shared" si="2"/>
        <v>43</v>
      </c>
      <c r="AB57" s="2" t="s">
        <v>52</v>
      </c>
      <c r="AC57" s="4">
        <v>63</v>
      </c>
      <c r="AD57" s="2" t="s">
        <v>457</v>
      </c>
      <c r="AE57" s="2" t="s">
        <v>463</v>
      </c>
      <c r="AF57" s="5">
        <v>43.1</v>
      </c>
      <c r="AG57" s="5" t="s">
        <v>302</v>
      </c>
      <c r="AH57" s="2">
        <v>3.5</v>
      </c>
      <c r="AI57" s="2">
        <v>1</v>
      </c>
      <c r="AJ57" s="2">
        <v>4.5</v>
      </c>
      <c r="AK57" s="2" t="s">
        <v>299</v>
      </c>
      <c r="AL57" s="4"/>
      <c r="AM57" s="124"/>
      <c r="AN57" s="2">
        <f t="shared" si="3"/>
        <v>43</v>
      </c>
      <c r="AO57" s="2" t="s">
        <v>52</v>
      </c>
      <c r="AP57" s="2">
        <v>63</v>
      </c>
      <c r="AQ57" s="2" t="s">
        <v>432</v>
      </c>
      <c r="AR57" s="2" t="s">
        <v>428</v>
      </c>
      <c r="AS57" s="5">
        <v>104</v>
      </c>
      <c r="AT57" s="5" t="s">
        <v>305</v>
      </c>
      <c r="AU57" s="5">
        <v>3</v>
      </c>
      <c r="AV57" s="2">
        <v>1</v>
      </c>
      <c r="AW57" s="2">
        <v>4</v>
      </c>
      <c r="AX57" s="2" t="s">
        <v>299</v>
      </c>
      <c r="AY57" s="2"/>
      <c r="BA57" s="2">
        <f t="shared" si="4"/>
        <v>43</v>
      </c>
      <c r="BB57" s="2" t="s">
        <v>52</v>
      </c>
      <c r="BC57" s="2"/>
      <c r="BD57" s="2" t="s">
        <v>464</v>
      </c>
      <c r="BE57" s="2" t="s">
        <v>465</v>
      </c>
      <c r="BF57" s="2">
        <v>15.9</v>
      </c>
      <c r="BG57" s="2" t="s">
        <v>302</v>
      </c>
      <c r="BH57" s="2">
        <v>3.3</v>
      </c>
      <c r="BI57" s="2">
        <v>1</v>
      </c>
      <c r="BJ57" s="2">
        <v>4.3</v>
      </c>
      <c r="BK57" s="2" t="s">
        <v>299</v>
      </c>
      <c r="BL57" s="2"/>
    </row>
    <row r="58" spans="1:64">
      <c r="A58" s="198" t="s">
        <v>466</v>
      </c>
      <c r="B58" s="198"/>
      <c r="C58" s="199"/>
      <c r="D58" s="199"/>
      <c r="E58" s="199"/>
      <c r="F58" s="199"/>
      <c r="G58" s="199"/>
      <c r="H58" s="199"/>
      <c r="I58" s="199"/>
      <c r="J58" s="199"/>
      <c r="K58" s="199"/>
      <c r="L58" s="199"/>
      <c r="M58" s="142"/>
      <c r="N58" s="5">
        <f t="shared" si="1"/>
        <v>44</v>
      </c>
      <c r="O58" s="5" t="s">
        <v>52</v>
      </c>
      <c r="P58" s="5">
        <v>63</v>
      </c>
      <c r="Q58" s="5" t="s">
        <v>461</v>
      </c>
      <c r="R58" s="5" t="s">
        <v>337</v>
      </c>
      <c r="S58" s="5">
        <v>12.1</v>
      </c>
      <c r="T58" s="5" t="s">
        <v>302</v>
      </c>
      <c r="U58" s="5">
        <v>3.3</v>
      </c>
      <c r="V58" s="5">
        <v>1</v>
      </c>
      <c r="W58" s="5">
        <v>4.3</v>
      </c>
      <c r="X58" s="5" t="s">
        <v>299</v>
      </c>
      <c r="Y58" s="5"/>
      <c r="AA58" s="4">
        <f t="shared" si="2"/>
        <v>44</v>
      </c>
      <c r="AB58" s="2" t="s">
        <v>52</v>
      </c>
      <c r="AC58" s="4">
        <v>63</v>
      </c>
      <c r="AD58" s="2" t="s">
        <v>463</v>
      </c>
      <c r="AE58" s="2" t="s">
        <v>467</v>
      </c>
      <c r="AF58" s="5">
        <v>37.6</v>
      </c>
      <c r="AG58" s="5" t="s">
        <v>302</v>
      </c>
      <c r="AH58" s="2">
        <v>3.5</v>
      </c>
      <c r="AI58" s="2">
        <v>1</v>
      </c>
      <c r="AJ58" s="2">
        <v>4.5</v>
      </c>
      <c r="AK58" s="2" t="s">
        <v>299</v>
      </c>
      <c r="AL58" s="4"/>
      <c r="AM58" s="124"/>
      <c r="AN58" s="2">
        <f t="shared" si="3"/>
        <v>44</v>
      </c>
      <c r="AO58" s="2" t="s">
        <v>52</v>
      </c>
      <c r="AP58" s="2">
        <v>63</v>
      </c>
      <c r="AQ58" s="2" t="s">
        <v>468</v>
      </c>
      <c r="AR58" s="2" t="s">
        <v>469</v>
      </c>
      <c r="AS58" s="5">
        <v>25</v>
      </c>
      <c r="AT58" s="5" t="s">
        <v>305</v>
      </c>
      <c r="AU58" s="5">
        <v>3</v>
      </c>
      <c r="AV58" s="2">
        <v>1</v>
      </c>
      <c r="AW58" s="2">
        <v>4</v>
      </c>
      <c r="AX58" s="2" t="s">
        <v>299</v>
      </c>
      <c r="AY58" s="2"/>
      <c r="BA58" s="2">
        <f t="shared" si="4"/>
        <v>44</v>
      </c>
      <c r="BB58" s="2" t="s">
        <v>52</v>
      </c>
      <c r="BC58" s="2"/>
      <c r="BD58" s="2" t="s">
        <v>464</v>
      </c>
      <c r="BE58" s="2" t="s">
        <v>465</v>
      </c>
      <c r="BF58" s="2">
        <v>17</v>
      </c>
      <c r="BG58" s="2" t="s">
        <v>302</v>
      </c>
      <c r="BH58" s="2">
        <v>3.3</v>
      </c>
      <c r="BI58" s="2">
        <v>1</v>
      </c>
      <c r="BJ58" s="2">
        <v>4.3</v>
      </c>
      <c r="BK58" s="2" t="s">
        <v>299</v>
      </c>
      <c r="BL58" s="2"/>
    </row>
    <row r="59" spans="1:64">
      <c r="A59" s="198" t="s">
        <v>470</v>
      </c>
      <c r="B59" s="198"/>
      <c r="C59" s="200"/>
      <c r="D59" s="201"/>
      <c r="E59" s="201"/>
      <c r="F59" s="201"/>
      <c r="G59" s="199"/>
      <c r="H59" s="199"/>
      <c r="I59" s="199"/>
      <c r="J59" s="199"/>
      <c r="K59" s="199"/>
      <c r="L59" s="199"/>
      <c r="M59" s="142"/>
      <c r="N59" s="5">
        <f t="shared" si="1"/>
        <v>45</v>
      </c>
      <c r="O59" s="5" t="s">
        <v>52</v>
      </c>
      <c r="P59" s="5">
        <v>63</v>
      </c>
      <c r="Q59" s="5" t="s">
        <v>337</v>
      </c>
      <c r="R59" s="5" t="s">
        <v>471</v>
      </c>
      <c r="S59" s="5">
        <v>52</v>
      </c>
      <c r="T59" s="5" t="s">
        <v>302</v>
      </c>
      <c r="U59" s="5">
        <v>3.3</v>
      </c>
      <c r="V59" s="5">
        <v>1</v>
      </c>
      <c r="W59" s="5">
        <v>4.3</v>
      </c>
      <c r="X59" s="5" t="s">
        <v>299</v>
      </c>
      <c r="Y59" s="5"/>
      <c r="AA59" s="4">
        <f t="shared" si="2"/>
        <v>45</v>
      </c>
      <c r="AB59" s="2" t="s">
        <v>52</v>
      </c>
      <c r="AC59" s="4">
        <v>63</v>
      </c>
      <c r="AD59" s="2" t="s">
        <v>467</v>
      </c>
      <c r="AE59" s="2" t="s">
        <v>127</v>
      </c>
      <c r="AF59" s="5">
        <v>70.5</v>
      </c>
      <c r="AG59" s="5" t="s">
        <v>302</v>
      </c>
      <c r="AH59" s="2">
        <v>3.5</v>
      </c>
      <c r="AI59" s="2">
        <v>1</v>
      </c>
      <c r="AJ59" s="2">
        <v>4.5</v>
      </c>
      <c r="AK59" s="2" t="s">
        <v>299</v>
      </c>
      <c r="AL59" s="4"/>
      <c r="AM59" s="124"/>
      <c r="AN59" s="2">
        <f t="shared" si="3"/>
        <v>45</v>
      </c>
      <c r="AO59" s="2" t="s">
        <v>52</v>
      </c>
      <c r="AP59" s="2">
        <v>63</v>
      </c>
      <c r="AQ59" s="2" t="s">
        <v>428</v>
      </c>
      <c r="AR59" s="2" t="s">
        <v>468</v>
      </c>
      <c r="AS59" s="5">
        <v>91</v>
      </c>
      <c r="AT59" s="5" t="s">
        <v>305</v>
      </c>
      <c r="AU59" s="5">
        <v>3</v>
      </c>
      <c r="AV59" s="2">
        <v>1</v>
      </c>
      <c r="AW59" s="2">
        <v>4</v>
      </c>
      <c r="AX59" s="2" t="s">
        <v>299</v>
      </c>
      <c r="AY59" s="2"/>
      <c r="BA59" s="2">
        <f t="shared" si="4"/>
        <v>45</v>
      </c>
      <c r="BB59" s="2" t="s">
        <v>52</v>
      </c>
      <c r="BC59" s="2"/>
      <c r="BD59" s="2" t="s">
        <v>472</v>
      </c>
      <c r="BE59" s="2" t="s">
        <v>473</v>
      </c>
      <c r="BF59" s="2">
        <v>26.7</v>
      </c>
      <c r="BG59" s="2" t="s">
        <v>302</v>
      </c>
      <c r="BH59" s="2">
        <v>3.3</v>
      </c>
      <c r="BI59" s="2">
        <v>1</v>
      </c>
      <c r="BJ59" s="2">
        <v>4.3</v>
      </c>
      <c r="BK59" s="2" t="s">
        <v>299</v>
      </c>
      <c r="BL59" s="2"/>
    </row>
    <row r="60" spans="1:64">
      <c r="B60" s="143"/>
      <c r="N60" s="5">
        <f t="shared" si="1"/>
        <v>46</v>
      </c>
      <c r="O60" s="5" t="s">
        <v>52</v>
      </c>
      <c r="P60" s="5">
        <v>63</v>
      </c>
      <c r="Q60" s="5" t="s">
        <v>471</v>
      </c>
      <c r="R60" s="5" t="s">
        <v>449</v>
      </c>
      <c r="S60" s="5">
        <v>58</v>
      </c>
      <c r="T60" s="5" t="s">
        <v>302</v>
      </c>
      <c r="U60" s="5">
        <v>3.3</v>
      </c>
      <c r="V60" s="5">
        <v>1</v>
      </c>
      <c r="W60" s="5">
        <v>4.3</v>
      </c>
      <c r="X60" s="5" t="s">
        <v>299</v>
      </c>
      <c r="Y60" s="5"/>
      <c r="AA60" s="4">
        <f t="shared" si="2"/>
        <v>46</v>
      </c>
      <c r="AB60" s="2" t="s">
        <v>52</v>
      </c>
      <c r="AC60" s="4">
        <v>63</v>
      </c>
      <c r="AD60" s="2" t="s">
        <v>127</v>
      </c>
      <c r="AE60" s="2" t="s">
        <v>322</v>
      </c>
      <c r="AF60" s="5">
        <v>170.1</v>
      </c>
      <c r="AG60" s="5" t="s">
        <v>302</v>
      </c>
      <c r="AH60" s="2">
        <v>3.5</v>
      </c>
      <c r="AI60" s="2">
        <v>1</v>
      </c>
      <c r="AJ60" s="2">
        <v>4.5</v>
      </c>
      <c r="AK60" s="2" t="s">
        <v>299</v>
      </c>
      <c r="AL60" s="4"/>
      <c r="AM60" s="124"/>
      <c r="AN60" s="2">
        <f t="shared" si="3"/>
        <v>46</v>
      </c>
      <c r="AO60" s="2" t="s">
        <v>52</v>
      </c>
      <c r="AP60" s="2">
        <v>63</v>
      </c>
      <c r="AQ60" s="2" t="s">
        <v>474</v>
      </c>
      <c r="AR60" s="2" t="s">
        <v>427</v>
      </c>
      <c r="AS60" s="5">
        <v>29.8</v>
      </c>
      <c r="AT60" s="5" t="s">
        <v>305</v>
      </c>
      <c r="AU60" s="5">
        <v>3</v>
      </c>
      <c r="AV60" s="2">
        <v>1</v>
      </c>
      <c r="AW60" s="2">
        <v>4</v>
      </c>
      <c r="AX60" s="2" t="s">
        <v>299</v>
      </c>
      <c r="AY60" s="2"/>
      <c r="BA60" s="2">
        <f t="shared" si="4"/>
        <v>46</v>
      </c>
      <c r="BB60" s="2" t="s">
        <v>52</v>
      </c>
      <c r="BC60" s="2"/>
      <c r="BD60" s="2" t="s">
        <v>472</v>
      </c>
      <c r="BE60" s="2" t="s">
        <v>473</v>
      </c>
      <c r="BF60" s="2">
        <v>50.4</v>
      </c>
      <c r="BG60" s="2" t="s">
        <v>302</v>
      </c>
      <c r="BH60" s="2">
        <v>3.3</v>
      </c>
      <c r="BI60" s="2">
        <v>1</v>
      </c>
      <c r="BJ60" s="2">
        <v>4.3</v>
      </c>
      <c r="BK60" s="2" t="s">
        <v>299</v>
      </c>
      <c r="BL60" s="2"/>
    </row>
    <row r="61" spans="1:64">
      <c r="B61" s="143"/>
      <c r="F61">
        <f>+SUM(F15:F54)</f>
        <v>3525.6999999999994</v>
      </c>
      <c r="N61" s="5">
        <f t="shared" si="1"/>
        <v>47</v>
      </c>
      <c r="O61" s="5" t="s">
        <v>52</v>
      </c>
      <c r="P61" s="5">
        <v>63</v>
      </c>
      <c r="Q61" s="5" t="s">
        <v>471</v>
      </c>
      <c r="R61" s="5" t="s">
        <v>313</v>
      </c>
      <c r="S61" s="5">
        <v>33.1</v>
      </c>
      <c r="T61" s="5" t="s">
        <v>302</v>
      </c>
      <c r="U61" s="5">
        <v>3.3</v>
      </c>
      <c r="V61" s="5">
        <v>1</v>
      </c>
      <c r="W61" s="5">
        <v>4.3</v>
      </c>
      <c r="X61" s="5" t="s">
        <v>299</v>
      </c>
      <c r="Y61" s="5"/>
      <c r="AA61" s="4">
        <f t="shared" si="2"/>
        <v>47</v>
      </c>
      <c r="AB61" s="2" t="s">
        <v>52</v>
      </c>
      <c r="AC61" s="4">
        <v>63</v>
      </c>
      <c r="AD61" s="5" t="s">
        <v>126</v>
      </c>
      <c r="AE61" s="5" t="s">
        <v>475</v>
      </c>
      <c r="AF61" s="5">
        <v>83.8</v>
      </c>
      <c r="AG61" s="5" t="s">
        <v>302</v>
      </c>
      <c r="AH61" s="2">
        <v>3.5</v>
      </c>
      <c r="AI61" s="2">
        <v>1</v>
      </c>
      <c r="AJ61" s="2">
        <v>4.5</v>
      </c>
      <c r="AK61" s="2" t="s">
        <v>299</v>
      </c>
      <c r="AL61" s="4"/>
      <c r="AM61" s="124"/>
      <c r="AN61" s="2">
        <f t="shared" si="3"/>
        <v>47</v>
      </c>
      <c r="AO61" s="2" t="s">
        <v>52</v>
      </c>
      <c r="AP61" s="2">
        <v>63</v>
      </c>
      <c r="AQ61" s="2" t="s">
        <v>427</v>
      </c>
      <c r="AR61" s="2" t="s">
        <v>428</v>
      </c>
      <c r="AS61" s="5">
        <v>9</v>
      </c>
      <c r="AT61" s="5" t="s">
        <v>305</v>
      </c>
      <c r="AU61" s="5">
        <v>3</v>
      </c>
      <c r="AV61" s="2">
        <v>1</v>
      </c>
      <c r="AW61" s="2">
        <v>4</v>
      </c>
      <c r="AX61" s="2" t="s">
        <v>299</v>
      </c>
      <c r="AY61" s="2"/>
      <c r="BA61" s="2">
        <f t="shared" si="4"/>
        <v>47</v>
      </c>
      <c r="BB61" s="2" t="s">
        <v>52</v>
      </c>
      <c r="BC61" s="2"/>
      <c r="BD61" s="2" t="s">
        <v>476</v>
      </c>
      <c r="BE61" s="2" t="s">
        <v>477</v>
      </c>
      <c r="BF61" s="2">
        <v>43.6</v>
      </c>
      <c r="BG61" s="2" t="s">
        <v>302</v>
      </c>
      <c r="BH61" s="2">
        <v>3.3</v>
      </c>
      <c r="BI61" s="2">
        <v>1</v>
      </c>
      <c r="BJ61" s="2">
        <v>4.3</v>
      </c>
      <c r="BK61" s="2" t="s">
        <v>299</v>
      </c>
      <c r="BL61" s="2"/>
    </row>
    <row r="62" spans="1:64">
      <c r="B62" s="143"/>
      <c r="N62" s="5">
        <f t="shared" si="1"/>
        <v>48</v>
      </c>
      <c r="O62" s="5" t="s">
        <v>52</v>
      </c>
      <c r="P62" s="5">
        <v>63</v>
      </c>
      <c r="Q62" s="5" t="s">
        <v>313</v>
      </c>
      <c r="R62" s="5" t="s">
        <v>329</v>
      </c>
      <c r="S62" s="5">
        <v>23.7</v>
      </c>
      <c r="T62" s="5" t="s">
        <v>302</v>
      </c>
      <c r="U62" s="5">
        <v>3.3</v>
      </c>
      <c r="V62" s="5">
        <v>1</v>
      </c>
      <c r="W62" s="5">
        <v>4.3</v>
      </c>
      <c r="X62" s="5" t="s">
        <v>299</v>
      </c>
      <c r="Y62" s="5"/>
      <c r="AA62" s="4">
        <f t="shared" si="2"/>
        <v>48</v>
      </c>
      <c r="AB62" s="2" t="s">
        <v>52</v>
      </c>
      <c r="AC62" s="4">
        <v>63</v>
      </c>
      <c r="AD62" s="2" t="s">
        <v>478</v>
      </c>
      <c r="AE62" s="2" t="s">
        <v>479</v>
      </c>
      <c r="AF62" s="5">
        <v>45</v>
      </c>
      <c r="AG62" s="5" t="s">
        <v>302</v>
      </c>
      <c r="AH62" s="2">
        <v>3.5</v>
      </c>
      <c r="AI62" s="2">
        <v>1</v>
      </c>
      <c r="AJ62" s="2">
        <v>4.5</v>
      </c>
      <c r="AK62" s="2" t="s">
        <v>299</v>
      </c>
      <c r="AL62" s="4"/>
      <c r="AM62" s="124"/>
      <c r="AN62" s="2">
        <f t="shared" si="3"/>
        <v>48</v>
      </c>
      <c r="AO62" s="2" t="s">
        <v>52</v>
      </c>
      <c r="AP62" s="2">
        <v>63</v>
      </c>
      <c r="AQ62" s="2" t="s">
        <v>427</v>
      </c>
      <c r="AR62" s="2" t="s">
        <v>459</v>
      </c>
      <c r="AS62" s="5">
        <v>36.200000000000003</v>
      </c>
      <c r="AT62" s="5" t="s">
        <v>305</v>
      </c>
      <c r="AU62" s="5">
        <v>3</v>
      </c>
      <c r="AV62" s="2">
        <v>1</v>
      </c>
      <c r="AW62" s="2">
        <v>4</v>
      </c>
      <c r="AX62" s="2" t="s">
        <v>299</v>
      </c>
      <c r="AY62" s="2"/>
      <c r="BA62" s="2">
        <f t="shared" si="4"/>
        <v>48</v>
      </c>
      <c r="BB62" s="2" t="s">
        <v>52</v>
      </c>
      <c r="BC62" s="2"/>
      <c r="BD62" s="2" t="s">
        <v>480</v>
      </c>
      <c r="BE62" s="2" t="s">
        <v>18</v>
      </c>
      <c r="BF62" s="2">
        <v>30.1</v>
      </c>
      <c r="BG62" s="2" t="s">
        <v>302</v>
      </c>
      <c r="BH62" s="2">
        <v>3.3</v>
      </c>
      <c r="BI62" s="2">
        <v>1</v>
      </c>
      <c r="BJ62" s="2">
        <v>4.3</v>
      </c>
      <c r="BK62" s="2" t="s">
        <v>299</v>
      </c>
      <c r="BL62" s="2"/>
    </row>
    <row r="63" spans="1:64">
      <c r="B63" s="143"/>
      <c r="N63" s="5">
        <f t="shared" si="1"/>
        <v>49</v>
      </c>
      <c r="O63" s="5" t="s">
        <v>52</v>
      </c>
      <c r="P63" s="5">
        <v>63</v>
      </c>
      <c r="Q63" s="5" t="s">
        <v>313</v>
      </c>
      <c r="R63" s="5" t="s">
        <v>329</v>
      </c>
      <c r="S63" s="5">
        <v>49.5</v>
      </c>
      <c r="T63" s="5" t="s">
        <v>302</v>
      </c>
      <c r="U63" s="5">
        <v>3.3</v>
      </c>
      <c r="V63" s="5">
        <v>1</v>
      </c>
      <c r="W63" s="5">
        <v>4.3</v>
      </c>
      <c r="X63" s="5" t="s">
        <v>299</v>
      </c>
      <c r="Y63" s="5"/>
      <c r="AA63" s="4">
        <f t="shared" si="2"/>
        <v>49</v>
      </c>
      <c r="AB63" s="2" t="s">
        <v>52</v>
      </c>
      <c r="AC63" s="4">
        <v>63</v>
      </c>
      <c r="AD63" s="2" t="s">
        <v>478</v>
      </c>
      <c r="AE63" s="2" t="s">
        <v>481</v>
      </c>
      <c r="AF63" s="5">
        <v>25.1</v>
      </c>
      <c r="AG63" s="5" t="s">
        <v>302</v>
      </c>
      <c r="AH63" s="2">
        <v>3.5</v>
      </c>
      <c r="AI63" s="2">
        <v>1</v>
      </c>
      <c r="AJ63" s="2">
        <v>4.5</v>
      </c>
      <c r="AK63" s="2" t="s">
        <v>299</v>
      </c>
      <c r="AL63" s="4"/>
      <c r="AM63" s="124"/>
      <c r="AN63" s="2">
        <f t="shared" si="3"/>
        <v>49</v>
      </c>
      <c r="AO63" s="2" t="s">
        <v>52</v>
      </c>
      <c r="AP63" s="2">
        <v>63</v>
      </c>
      <c r="AQ63" s="2" t="s">
        <v>482</v>
      </c>
      <c r="AR63" s="2" t="s">
        <v>129</v>
      </c>
      <c r="AS63" s="5">
        <v>19.2</v>
      </c>
      <c r="AT63" s="5" t="s">
        <v>305</v>
      </c>
      <c r="AU63" s="5">
        <v>3</v>
      </c>
      <c r="AV63" s="2">
        <v>1</v>
      </c>
      <c r="AW63" s="2">
        <v>4</v>
      </c>
      <c r="AX63" s="2" t="s">
        <v>299</v>
      </c>
      <c r="AY63" s="2"/>
      <c r="BA63" s="2">
        <f t="shared" si="4"/>
        <v>49</v>
      </c>
      <c r="BB63" s="2" t="s">
        <v>52</v>
      </c>
      <c r="BC63" s="2"/>
      <c r="BD63" s="2" t="s">
        <v>395</v>
      </c>
      <c r="BE63" s="2" t="s">
        <v>300</v>
      </c>
      <c r="BF63" s="2">
        <v>260.39999999999998</v>
      </c>
      <c r="BG63" s="2" t="s">
        <v>302</v>
      </c>
      <c r="BH63" s="2">
        <v>3.3</v>
      </c>
      <c r="BI63" s="2">
        <v>1</v>
      </c>
      <c r="BJ63" s="2">
        <v>4.3</v>
      </c>
      <c r="BK63" s="2" t="s">
        <v>299</v>
      </c>
      <c r="BL63" s="2"/>
    </row>
    <row r="64" spans="1:64">
      <c r="B64" s="143"/>
      <c r="N64" s="5">
        <f t="shared" si="1"/>
        <v>50</v>
      </c>
      <c r="O64" s="5" t="s">
        <v>52</v>
      </c>
      <c r="P64" s="5">
        <v>63</v>
      </c>
      <c r="Q64" s="5" t="s">
        <v>329</v>
      </c>
      <c r="R64" s="5" t="s">
        <v>111</v>
      </c>
      <c r="S64" s="5">
        <v>38.4</v>
      </c>
      <c r="T64" s="5" t="s">
        <v>302</v>
      </c>
      <c r="U64" s="5">
        <v>3.3</v>
      </c>
      <c r="V64" s="5">
        <v>1</v>
      </c>
      <c r="W64" s="5">
        <v>4.3</v>
      </c>
      <c r="X64" s="5" t="s">
        <v>299</v>
      </c>
      <c r="Y64" s="5"/>
      <c r="AA64" s="4">
        <f t="shared" si="2"/>
        <v>50</v>
      </c>
      <c r="AB64" s="2" t="s">
        <v>52</v>
      </c>
      <c r="AC64" s="4">
        <v>63</v>
      </c>
      <c r="AD64" s="2" t="s">
        <v>481</v>
      </c>
      <c r="AE64" s="2" t="s">
        <v>483</v>
      </c>
      <c r="AF64" s="5">
        <v>27</v>
      </c>
      <c r="AG64" s="5" t="s">
        <v>302</v>
      </c>
      <c r="AH64" s="2">
        <v>3.5</v>
      </c>
      <c r="AI64" s="2">
        <v>1</v>
      </c>
      <c r="AJ64" s="2">
        <v>4.5</v>
      </c>
      <c r="AK64" s="2" t="s">
        <v>299</v>
      </c>
      <c r="AL64" s="4"/>
      <c r="AM64" s="124"/>
      <c r="AN64" s="2">
        <f t="shared" si="3"/>
        <v>50</v>
      </c>
      <c r="AO64" s="2" t="s">
        <v>52</v>
      </c>
      <c r="AP64" s="2">
        <v>63</v>
      </c>
      <c r="AQ64" s="2" t="s">
        <v>482</v>
      </c>
      <c r="AR64" s="2" t="s">
        <v>126</v>
      </c>
      <c r="AS64" s="5">
        <v>128.6</v>
      </c>
      <c r="AT64" s="5" t="s">
        <v>305</v>
      </c>
      <c r="AU64" s="5">
        <v>3</v>
      </c>
      <c r="AV64" s="2">
        <v>1</v>
      </c>
      <c r="AW64" s="2">
        <v>4</v>
      </c>
      <c r="AX64" s="2" t="s">
        <v>299</v>
      </c>
      <c r="AY64" s="2"/>
      <c r="BA64" s="2">
        <f t="shared" si="4"/>
        <v>50</v>
      </c>
      <c r="BB64" s="2" t="s">
        <v>52</v>
      </c>
      <c r="BC64" s="2"/>
      <c r="BD64" s="2" t="s">
        <v>303</v>
      </c>
      <c r="BE64" s="2" t="s">
        <v>432</v>
      </c>
      <c r="BF64" s="2">
        <v>355</v>
      </c>
      <c r="BG64" s="2" t="s">
        <v>302</v>
      </c>
      <c r="BH64" s="2">
        <v>3.3</v>
      </c>
      <c r="BI64" s="2">
        <v>1</v>
      </c>
      <c r="BJ64" s="2">
        <v>4.3</v>
      </c>
      <c r="BK64" s="2" t="s">
        <v>299</v>
      </c>
      <c r="BL64" s="2"/>
    </row>
    <row r="65" spans="1:64">
      <c r="B65" s="143"/>
      <c r="N65" s="5">
        <f t="shared" si="1"/>
        <v>51</v>
      </c>
      <c r="O65" s="5" t="s">
        <v>52</v>
      </c>
      <c r="P65" s="5">
        <v>63</v>
      </c>
      <c r="Q65" s="5" t="s">
        <v>111</v>
      </c>
      <c r="R65" s="5" t="s">
        <v>389</v>
      </c>
      <c r="S65" s="5">
        <v>73.599999999999994</v>
      </c>
      <c r="T65" s="5" t="s">
        <v>302</v>
      </c>
      <c r="U65" s="5">
        <v>3.3</v>
      </c>
      <c r="V65" s="5">
        <v>1</v>
      </c>
      <c r="W65" s="5">
        <v>4.3</v>
      </c>
      <c r="X65" s="5" t="s">
        <v>299</v>
      </c>
      <c r="Y65" s="5"/>
      <c r="AA65" s="4">
        <f t="shared" si="2"/>
        <v>51</v>
      </c>
      <c r="AB65" s="2" t="s">
        <v>52</v>
      </c>
      <c r="AC65" s="4">
        <v>63</v>
      </c>
      <c r="AD65" s="2" t="s">
        <v>463</v>
      </c>
      <c r="AE65" s="2" t="s">
        <v>483</v>
      </c>
      <c r="AF65" s="5">
        <v>80.5</v>
      </c>
      <c r="AG65" s="5" t="s">
        <v>302</v>
      </c>
      <c r="AH65" s="2">
        <v>3.5</v>
      </c>
      <c r="AI65" s="2">
        <v>1</v>
      </c>
      <c r="AJ65" s="2">
        <v>4.5</v>
      </c>
      <c r="AK65" s="2" t="s">
        <v>299</v>
      </c>
      <c r="AL65" s="4"/>
      <c r="AM65" s="124"/>
      <c r="AN65" s="2">
        <f t="shared" si="3"/>
        <v>51</v>
      </c>
      <c r="AO65" s="2" t="s">
        <v>52</v>
      </c>
      <c r="AP65" s="2">
        <v>63</v>
      </c>
      <c r="AQ65" s="2" t="s">
        <v>126</v>
      </c>
      <c r="AR65" s="2" t="s">
        <v>484</v>
      </c>
      <c r="AS65" s="5">
        <v>52.6</v>
      </c>
      <c r="AT65" s="5" t="s">
        <v>305</v>
      </c>
      <c r="AU65" s="5">
        <v>3</v>
      </c>
      <c r="AV65" s="2">
        <v>1</v>
      </c>
      <c r="AW65" s="2">
        <v>4</v>
      </c>
      <c r="AX65" s="2" t="s">
        <v>299</v>
      </c>
      <c r="AY65" s="2"/>
      <c r="BA65" s="2">
        <f t="shared" si="4"/>
        <v>51</v>
      </c>
      <c r="BB65" s="2" t="s">
        <v>52</v>
      </c>
      <c r="BC65" s="2"/>
      <c r="BD65" s="2" t="s">
        <v>333</v>
      </c>
      <c r="BE65" s="2" t="s">
        <v>309</v>
      </c>
      <c r="BF65" s="2">
        <v>202.3</v>
      </c>
      <c r="BG65" s="2" t="s">
        <v>302</v>
      </c>
      <c r="BH65" s="2">
        <v>3.3</v>
      </c>
      <c r="BI65" s="2">
        <v>1</v>
      </c>
      <c r="BJ65" s="2">
        <v>4.3</v>
      </c>
      <c r="BK65" s="2" t="s">
        <v>299</v>
      </c>
      <c r="BL65" s="2"/>
    </row>
    <row r="66" spans="1:64">
      <c r="B66" s="143"/>
      <c r="N66" s="202"/>
      <c r="O66" s="202"/>
      <c r="P66" s="203" t="s">
        <v>454</v>
      </c>
      <c r="Q66" s="203"/>
      <c r="R66" s="203"/>
      <c r="S66" s="203"/>
      <c r="T66" s="203" t="s">
        <v>455</v>
      </c>
      <c r="U66" s="203"/>
      <c r="V66" s="203"/>
      <c r="W66" s="203" t="s">
        <v>456</v>
      </c>
      <c r="X66" s="203"/>
      <c r="Y66" s="203"/>
      <c r="AA66" s="4">
        <f t="shared" si="2"/>
        <v>52</v>
      </c>
      <c r="AB66" s="2" t="s">
        <v>52</v>
      </c>
      <c r="AC66" s="4">
        <v>63</v>
      </c>
      <c r="AD66" s="2" t="s">
        <v>483</v>
      </c>
      <c r="AE66" s="2" t="s">
        <v>321</v>
      </c>
      <c r="AF66" s="5">
        <v>29.6</v>
      </c>
      <c r="AG66" s="5" t="s">
        <v>302</v>
      </c>
      <c r="AH66" s="2">
        <v>3.5</v>
      </c>
      <c r="AI66" s="2">
        <v>1</v>
      </c>
      <c r="AJ66" s="2">
        <v>4.5</v>
      </c>
      <c r="AK66" s="2" t="s">
        <v>299</v>
      </c>
      <c r="AL66" s="4"/>
      <c r="AM66" s="124"/>
      <c r="AN66" s="2">
        <f t="shared" si="3"/>
        <v>52</v>
      </c>
      <c r="AO66" s="2" t="s">
        <v>52</v>
      </c>
      <c r="AP66" s="2">
        <v>63</v>
      </c>
      <c r="AQ66" s="2" t="s">
        <v>316</v>
      </c>
      <c r="AR66" s="2" t="s">
        <v>135</v>
      </c>
      <c r="AS66" s="5">
        <v>33</v>
      </c>
      <c r="AT66" s="5" t="s">
        <v>305</v>
      </c>
      <c r="AU66" s="5">
        <v>3</v>
      </c>
      <c r="AV66" s="2">
        <v>1</v>
      </c>
      <c r="AW66" s="2">
        <v>4</v>
      </c>
      <c r="AX66" s="2" t="s">
        <v>299</v>
      </c>
      <c r="AY66" s="2"/>
      <c r="BA66" s="2"/>
      <c r="BB66" s="2"/>
      <c r="BC66" s="2"/>
      <c r="BD66" s="2"/>
      <c r="BE66" s="2"/>
      <c r="BF66" s="2"/>
      <c r="BG66" s="2"/>
      <c r="BH66" s="2"/>
      <c r="BI66" s="2"/>
      <c r="BJ66" s="2"/>
      <c r="BK66" s="2"/>
      <c r="BL66" s="2"/>
    </row>
    <row r="67" spans="1:64">
      <c r="B67" s="143"/>
      <c r="N67" s="198" t="s">
        <v>460</v>
      </c>
      <c r="O67" s="198"/>
      <c r="P67" s="199"/>
      <c r="Q67" s="199"/>
      <c r="R67" s="199"/>
      <c r="S67" s="199"/>
      <c r="T67" s="199"/>
      <c r="U67" s="199"/>
      <c r="V67" s="199"/>
      <c r="W67" s="199"/>
      <c r="X67" s="199"/>
      <c r="Y67" s="199"/>
      <c r="AA67" s="202"/>
      <c r="AB67" s="202"/>
      <c r="AC67" s="203" t="s">
        <v>454</v>
      </c>
      <c r="AD67" s="203"/>
      <c r="AE67" s="203"/>
      <c r="AF67" s="203"/>
      <c r="AG67" s="203" t="s">
        <v>455</v>
      </c>
      <c r="AH67" s="203"/>
      <c r="AI67" s="203"/>
      <c r="AJ67" s="203" t="s">
        <v>456</v>
      </c>
      <c r="AK67" s="203"/>
      <c r="AL67" s="203"/>
      <c r="AN67" s="2">
        <f t="shared" si="3"/>
        <v>53</v>
      </c>
      <c r="AO67" s="2" t="s">
        <v>52</v>
      </c>
      <c r="AP67" s="2">
        <v>63</v>
      </c>
      <c r="AQ67" s="2" t="s">
        <v>135</v>
      </c>
      <c r="AR67" s="2" t="s">
        <v>138</v>
      </c>
      <c r="AS67" s="5">
        <v>22</v>
      </c>
      <c r="AT67" s="5" t="s">
        <v>305</v>
      </c>
      <c r="AU67" s="5">
        <v>3</v>
      </c>
      <c r="AV67" s="2">
        <v>1</v>
      </c>
      <c r="AW67" s="2">
        <v>4</v>
      </c>
      <c r="AX67" s="2" t="s">
        <v>299</v>
      </c>
      <c r="AY67" s="2"/>
      <c r="BA67" s="202"/>
      <c r="BB67" s="202"/>
      <c r="BC67" s="203" t="s">
        <v>454</v>
      </c>
      <c r="BD67" s="203"/>
      <c r="BE67" s="203"/>
      <c r="BF67" s="203"/>
      <c r="BG67" s="203" t="s">
        <v>455</v>
      </c>
      <c r="BH67" s="203"/>
      <c r="BI67" s="203"/>
      <c r="BJ67" s="203" t="s">
        <v>456</v>
      </c>
      <c r="BK67" s="203"/>
      <c r="BL67" s="203"/>
    </row>
    <row r="68" spans="1:64">
      <c r="B68" s="143"/>
      <c r="N68" s="198" t="s">
        <v>462</v>
      </c>
      <c r="O68" s="198"/>
      <c r="P68" s="199"/>
      <c r="Q68" s="199"/>
      <c r="R68" s="199"/>
      <c r="S68" s="199"/>
      <c r="T68" s="199"/>
      <c r="U68" s="199"/>
      <c r="V68" s="199"/>
      <c r="W68" s="199"/>
      <c r="X68" s="199"/>
      <c r="Y68" s="199"/>
      <c r="AA68" s="198" t="s">
        <v>460</v>
      </c>
      <c r="AB68" s="198"/>
      <c r="AC68" s="199"/>
      <c r="AD68" s="199"/>
      <c r="AE68" s="199"/>
      <c r="AF68" s="199"/>
      <c r="AG68" s="199"/>
      <c r="AH68" s="199"/>
      <c r="AI68" s="199"/>
      <c r="AJ68" s="199"/>
      <c r="AK68" s="199"/>
      <c r="AL68" s="199"/>
      <c r="AN68" s="2">
        <f t="shared" si="3"/>
        <v>54</v>
      </c>
      <c r="AO68" s="2" t="s">
        <v>52</v>
      </c>
      <c r="AP68" s="2">
        <v>63</v>
      </c>
      <c r="AQ68" s="2" t="s">
        <v>135</v>
      </c>
      <c r="AR68" s="2" t="s">
        <v>132</v>
      </c>
      <c r="AS68" s="5">
        <v>122.7</v>
      </c>
      <c r="AT68" s="5" t="s">
        <v>305</v>
      </c>
      <c r="AU68" s="5">
        <v>3</v>
      </c>
      <c r="AV68" s="2">
        <v>1</v>
      </c>
      <c r="AW68" s="2">
        <v>4</v>
      </c>
      <c r="AX68" s="2" t="s">
        <v>299</v>
      </c>
      <c r="AY68" s="2"/>
      <c r="BA68" s="198" t="s">
        <v>460</v>
      </c>
      <c r="BB68" s="198"/>
      <c r="BC68" s="199"/>
      <c r="BD68" s="199"/>
      <c r="BE68" s="199"/>
      <c r="BF68" s="199"/>
      <c r="BG68" s="199"/>
      <c r="BH68" s="199"/>
      <c r="BI68" s="199"/>
      <c r="BJ68" s="199"/>
      <c r="BK68" s="199"/>
      <c r="BL68" s="199"/>
    </row>
    <row r="69" spans="1:64">
      <c r="B69" s="143"/>
      <c r="N69" s="198" t="s">
        <v>466</v>
      </c>
      <c r="O69" s="198"/>
      <c r="P69" s="199"/>
      <c r="Q69" s="199"/>
      <c r="R69" s="199"/>
      <c r="S69" s="199"/>
      <c r="T69" s="199"/>
      <c r="U69" s="199"/>
      <c r="V69" s="199"/>
      <c r="W69" s="199"/>
      <c r="X69" s="199"/>
      <c r="Y69" s="199"/>
      <c r="AA69" s="198" t="s">
        <v>462</v>
      </c>
      <c r="AB69" s="198"/>
      <c r="AC69" s="199"/>
      <c r="AD69" s="199"/>
      <c r="AE69" s="199"/>
      <c r="AF69" s="199"/>
      <c r="AG69" s="199"/>
      <c r="AH69" s="199"/>
      <c r="AI69" s="199"/>
      <c r="AJ69" s="199"/>
      <c r="AK69" s="199"/>
      <c r="AL69" s="199"/>
      <c r="AN69" s="2">
        <f t="shared" si="3"/>
        <v>55</v>
      </c>
      <c r="AO69" s="2" t="s">
        <v>52</v>
      </c>
      <c r="AP69" s="2">
        <v>63</v>
      </c>
      <c r="AQ69" s="2" t="s">
        <v>382</v>
      </c>
      <c r="AR69" s="2" t="s">
        <v>485</v>
      </c>
      <c r="AS69" s="5">
        <v>63</v>
      </c>
      <c r="AT69" s="5" t="s">
        <v>305</v>
      </c>
      <c r="AU69" s="5">
        <v>3</v>
      </c>
      <c r="AV69" s="2">
        <v>1</v>
      </c>
      <c r="AW69" s="2">
        <v>4</v>
      </c>
      <c r="AX69" s="2" t="s">
        <v>299</v>
      </c>
      <c r="AY69" s="2"/>
      <c r="BA69" s="198" t="s">
        <v>462</v>
      </c>
      <c r="BB69" s="198"/>
      <c r="BC69" s="199"/>
      <c r="BD69" s="199"/>
      <c r="BE69" s="199"/>
      <c r="BF69" s="199"/>
      <c r="BG69" s="199"/>
      <c r="BH69" s="199"/>
      <c r="BI69" s="199"/>
      <c r="BJ69" s="199"/>
      <c r="BK69" s="199"/>
      <c r="BL69" s="199"/>
    </row>
    <row r="70" spans="1:64">
      <c r="B70" s="143"/>
      <c r="N70" s="198" t="s">
        <v>470</v>
      </c>
      <c r="O70" s="198"/>
      <c r="P70" s="200"/>
      <c r="Q70" s="201"/>
      <c r="R70" s="201"/>
      <c r="S70" s="201"/>
      <c r="T70" s="199"/>
      <c r="U70" s="199"/>
      <c r="V70" s="199"/>
      <c r="W70" s="199"/>
      <c r="X70" s="199"/>
      <c r="Y70" s="199"/>
      <c r="AA70" s="198" t="s">
        <v>466</v>
      </c>
      <c r="AB70" s="198"/>
      <c r="AC70" s="199"/>
      <c r="AD70" s="199"/>
      <c r="AE70" s="199"/>
      <c r="AF70" s="199"/>
      <c r="AG70" s="199"/>
      <c r="AH70" s="199"/>
      <c r="AI70" s="199"/>
      <c r="AJ70" s="199"/>
      <c r="AK70" s="199"/>
      <c r="AL70" s="199"/>
      <c r="AN70" s="2">
        <f t="shared" si="3"/>
        <v>56</v>
      </c>
      <c r="AO70" s="2" t="s">
        <v>52</v>
      </c>
      <c r="AP70" s="2">
        <v>63</v>
      </c>
      <c r="AQ70" s="2" t="s">
        <v>382</v>
      </c>
      <c r="AR70" s="2" t="s">
        <v>486</v>
      </c>
      <c r="AS70" s="5">
        <v>69</v>
      </c>
      <c r="AT70" s="5" t="s">
        <v>305</v>
      </c>
      <c r="AU70" s="5">
        <v>3</v>
      </c>
      <c r="AV70" s="2">
        <v>1</v>
      </c>
      <c r="AW70" s="2">
        <v>4</v>
      </c>
      <c r="AX70" s="2" t="s">
        <v>299</v>
      </c>
      <c r="AY70" s="2"/>
      <c r="BA70" s="198" t="s">
        <v>466</v>
      </c>
      <c r="BB70" s="198"/>
      <c r="BC70" s="199"/>
      <c r="BD70" s="199"/>
      <c r="BE70" s="199"/>
      <c r="BF70" s="199"/>
      <c r="BG70" s="199"/>
      <c r="BH70" s="199"/>
      <c r="BI70" s="199"/>
      <c r="BJ70" s="199"/>
      <c r="BK70" s="199"/>
      <c r="BL70" s="199"/>
    </row>
    <row r="71" spans="1:64">
      <c r="B71" s="143"/>
      <c r="AA71" s="198" t="s">
        <v>470</v>
      </c>
      <c r="AB71" s="198"/>
      <c r="AC71" s="200"/>
      <c r="AD71" s="201"/>
      <c r="AE71" s="201"/>
      <c r="AF71" s="201"/>
      <c r="AG71" s="199"/>
      <c r="AH71" s="199"/>
      <c r="AI71" s="199"/>
      <c r="AJ71" s="199"/>
      <c r="AK71" s="199"/>
      <c r="AL71" s="199"/>
      <c r="AN71" s="2">
        <f t="shared" si="3"/>
        <v>57</v>
      </c>
      <c r="AO71" s="2" t="s">
        <v>52</v>
      </c>
      <c r="AP71" s="2">
        <v>63</v>
      </c>
      <c r="AQ71" s="2" t="s">
        <v>319</v>
      </c>
      <c r="AR71" s="2" t="s">
        <v>487</v>
      </c>
      <c r="AS71" s="5">
        <v>29</v>
      </c>
      <c r="AT71" s="5" t="s">
        <v>305</v>
      </c>
      <c r="AU71" s="5">
        <v>3</v>
      </c>
      <c r="AV71" s="2">
        <v>1</v>
      </c>
      <c r="AW71" s="2">
        <v>4</v>
      </c>
      <c r="AX71" s="2" t="s">
        <v>299</v>
      </c>
      <c r="AY71" s="2"/>
      <c r="BA71" s="198" t="s">
        <v>470</v>
      </c>
      <c r="BB71" s="198"/>
      <c r="BC71" s="200"/>
      <c r="BD71" s="201"/>
      <c r="BE71" s="201"/>
      <c r="BF71" s="201"/>
      <c r="BG71" s="199"/>
      <c r="BH71" s="199"/>
      <c r="BI71" s="199"/>
      <c r="BJ71" s="199"/>
      <c r="BK71" s="199"/>
      <c r="BL71" s="199"/>
    </row>
    <row r="72" spans="1:64" ht="24" thickBot="1">
      <c r="A72" s="182" t="s">
        <v>22</v>
      </c>
      <c r="B72" s="183"/>
      <c r="C72" s="183"/>
      <c r="D72" s="184"/>
      <c r="E72" s="184"/>
      <c r="F72" s="184"/>
      <c r="G72" s="184"/>
      <c r="H72" s="184"/>
      <c r="I72" s="184"/>
      <c r="J72" s="184"/>
      <c r="K72" s="184"/>
      <c r="L72" s="184"/>
      <c r="M72" s="184"/>
      <c r="N72" s="184"/>
      <c r="O72" s="184"/>
      <c r="P72" s="185"/>
      <c r="S72">
        <f>+SUM(S15:S65)</f>
        <v>3381.2</v>
      </c>
      <c r="AN72" s="2">
        <f t="shared" si="3"/>
        <v>58</v>
      </c>
      <c r="AO72" s="2" t="s">
        <v>52</v>
      </c>
      <c r="AP72" s="2">
        <v>63</v>
      </c>
      <c r="AQ72" s="2" t="s">
        <v>487</v>
      </c>
      <c r="AR72" s="2" t="s">
        <v>488</v>
      </c>
      <c r="AS72" s="5">
        <v>26</v>
      </c>
      <c r="AT72" s="5" t="s">
        <v>305</v>
      </c>
      <c r="AU72" s="5">
        <v>3</v>
      </c>
      <c r="AV72" s="2">
        <v>1</v>
      </c>
      <c r="AW72" s="2">
        <v>4</v>
      </c>
      <c r="AX72" s="2" t="s">
        <v>299</v>
      </c>
      <c r="AY72" s="2"/>
    </row>
    <row r="73" spans="1:64" ht="24" thickBot="1">
      <c r="A73" s="186">
        <v>1</v>
      </c>
      <c r="B73" s="188" t="s">
        <v>23</v>
      </c>
      <c r="C73" s="190" t="s">
        <v>24</v>
      </c>
      <c r="D73" s="192" t="s">
        <v>25</v>
      </c>
      <c r="E73" s="193"/>
      <c r="F73" s="193"/>
      <c r="G73" s="194"/>
      <c r="H73" s="195" t="s">
        <v>26</v>
      </c>
      <c r="I73" s="196"/>
      <c r="J73" s="196"/>
      <c r="K73" s="197"/>
      <c r="L73" s="41"/>
      <c r="M73" s="40"/>
      <c r="N73" s="41"/>
      <c r="O73" s="192" t="s">
        <v>27</v>
      </c>
      <c r="P73" s="193"/>
      <c r="Q73" s="194"/>
      <c r="AF73">
        <f>+SUM(AF15:AF66)</f>
        <v>3449.1000000000004</v>
      </c>
      <c r="AN73" s="2">
        <f t="shared" si="3"/>
        <v>59</v>
      </c>
      <c r="AO73" s="2" t="s">
        <v>52</v>
      </c>
      <c r="AP73" s="2">
        <v>63</v>
      </c>
      <c r="AQ73" s="2" t="s">
        <v>487</v>
      </c>
      <c r="AR73" s="2" t="s">
        <v>489</v>
      </c>
      <c r="AS73" s="5">
        <v>18</v>
      </c>
      <c r="AT73" s="5" t="s">
        <v>305</v>
      </c>
      <c r="AU73" s="5">
        <v>3</v>
      </c>
      <c r="AV73" s="2">
        <v>1</v>
      </c>
      <c r="AW73" s="2">
        <v>4</v>
      </c>
      <c r="AX73" s="2" t="s">
        <v>299</v>
      </c>
      <c r="AY73" s="2"/>
      <c r="BF73">
        <f>+SUM(BF15:BF65)</f>
        <v>3654.7</v>
      </c>
    </row>
    <row r="74" spans="1:64" ht="90.75" thickBot="1">
      <c r="A74" s="187"/>
      <c r="B74" s="189"/>
      <c r="C74" s="191"/>
      <c r="D74" s="9" t="s">
        <v>28</v>
      </c>
      <c r="E74" s="10" t="s">
        <v>29</v>
      </c>
      <c r="F74" s="10" t="s">
        <v>30</v>
      </c>
      <c r="G74" s="11" t="s">
        <v>31</v>
      </c>
      <c r="H74" s="37" t="s">
        <v>24</v>
      </c>
      <c r="I74" s="9" t="s">
        <v>32</v>
      </c>
      <c r="J74" s="10" t="s">
        <v>33</v>
      </c>
      <c r="K74" s="11" t="s">
        <v>34</v>
      </c>
      <c r="L74" s="9" t="s">
        <v>35</v>
      </c>
      <c r="M74" s="10" t="s">
        <v>36</v>
      </c>
      <c r="N74" s="11" t="s">
        <v>37</v>
      </c>
      <c r="O74" s="9" t="s">
        <v>38</v>
      </c>
      <c r="P74" s="10" t="s">
        <v>39</v>
      </c>
      <c r="Q74" s="11" t="s">
        <v>40</v>
      </c>
      <c r="R74" s="12" t="s">
        <v>9</v>
      </c>
      <c r="AN74" s="2">
        <f t="shared" si="3"/>
        <v>60</v>
      </c>
      <c r="AO74" s="2" t="s">
        <v>52</v>
      </c>
      <c r="AP74" s="2">
        <v>63</v>
      </c>
      <c r="AQ74" s="2" t="s">
        <v>487</v>
      </c>
      <c r="AR74" s="2" t="s">
        <v>489</v>
      </c>
      <c r="AS74" s="5">
        <v>30</v>
      </c>
      <c r="AT74" s="5" t="s">
        <v>305</v>
      </c>
      <c r="AU74" s="5">
        <v>3</v>
      </c>
      <c r="AV74" s="2">
        <v>1</v>
      </c>
      <c r="AW74" s="2">
        <v>4</v>
      </c>
      <c r="AX74" s="2" t="s">
        <v>299</v>
      </c>
      <c r="AY74" s="2"/>
    </row>
    <row r="75" spans="1:64" ht="15.75">
      <c r="A75" s="13">
        <v>1.1000000000000001</v>
      </c>
      <c r="B75" s="14" t="s">
        <v>41</v>
      </c>
      <c r="C75" s="36">
        <v>17139</v>
      </c>
      <c r="D75" s="36">
        <f>+G67</f>
        <v>0</v>
      </c>
      <c r="E75" s="36">
        <f>+D75</f>
        <v>0</v>
      </c>
      <c r="F75" s="36">
        <f>+E75</f>
        <v>0</v>
      </c>
      <c r="G75" s="17"/>
      <c r="H75" s="36">
        <v>14319</v>
      </c>
      <c r="I75" s="36">
        <v>14319</v>
      </c>
      <c r="J75" s="35" t="s">
        <v>492</v>
      </c>
      <c r="K75" s="17">
        <f>+I75</f>
        <v>14319</v>
      </c>
      <c r="L75" s="146">
        <v>14319</v>
      </c>
      <c r="M75" s="147"/>
      <c r="N75" s="146">
        <v>14319</v>
      </c>
      <c r="O75" s="15"/>
      <c r="P75" s="16"/>
      <c r="Q75" s="17"/>
      <c r="R75" s="18"/>
      <c r="AN75" s="2">
        <f t="shared" si="3"/>
        <v>61</v>
      </c>
      <c r="AO75" s="2" t="s">
        <v>52</v>
      </c>
      <c r="AP75" s="2">
        <v>63</v>
      </c>
      <c r="AQ75" s="2" t="s">
        <v>489</v>
      </c>
      <c r="AR75" s="2" t="s">
        <v>490</v>
      </c>
      <c r="AS75" s="5">
        <v>14.6</v>
      </c>
      <c r="AT75" s="5" t="s">
        <v>305</v>
      </c>
      <c r="AU75" s="5">
        <v>3</v>
      </c>
      <c r="AV75" s="2">
        <v>1</v>
      </c>
      <c r="AW75" s="2">
        <v>4</v>
      </c>
      <c r="AX75" s="2" t="s">
        <v>299</v>
      </c>
      <c r="AY75" s="2"/>
    </row>
    <row r="76" spans="1:64" ht="15.75">
      <c r="A76" s="13">
        <v>1.2</v>
      </c>
      <c r="B76" s="14" t="s">
        <v>42</v>
      </c>
      <c r="C76" s="36">
        <v>813</v>
      </c>
      <c r="D76" s="36">
        <f>+H67</f>
        <v>0</v>
      </c>
      <c r="E76" s="36">
        <f t="shared" ref="E76:F82" si="5">+D76</f>
        <v>0</v>
      </c>
      <c r="F76" s="36">
        <f t="shared" si="5"/>
        <v>0</v>
      </c>
      <c r="G76" s="21"/>
      <c r="H76" s="36">
        <v>811.8</v>
      </c>
      <c r="I76" s="36">
        <v>811.8</v>
      </c>
      <c r="J76" s="35" t="s">
        <v>492</v>
      </c>
      <c r="K76" s="17">
        <f t="shared" ref="K76:K81" si="6">+I76</f>
        <v>811.8</v>
      </c>
      <c r="L76" s="146">
        <v>811.8</v>
      </c>
      <c r="M76" s="148"/>
      <c r="N76" s="146">
        <v>811.8</v>
      </c>
      <c r="O76" s="19"/>
      <c r="P76" s="20"/>
      <c r="Q76" s="21"/>
      <c r="R76" s="18"/>
      <c r="AN76" s="2">
        <f t="shared" si="3"/>
        <v>62</v>
      </c>
      <c r="AO76" s="2" t="s">
        <v>52</v>
      </c>
      <c r="AP76" s="2">
        <v>63</v>
      </c>
      <c r="AQ76" s="2" t="s">
        <v>490</v>
      </c>
      <c r="AR76" s="2" t="s">
        <v>128</v>
      </c>
      <c r="AS76" s="5">
        <v>45.2</v>
      </c>
      <c r="AT76" s="5" t="s">
        <v>305</v>
      </c>
      <c r="AU76" s="5">
        <v>3</v>
      </c>
      <c r="AV76" s="2">
        <v>1</v>
      </c>
      <c r="AW76" s="2">
        <v>4</v>
      </c>
      <c r="AX76" s="2" t="s">
        <v>299</v>
      </c>
      <c r="AY76" s="2"/>
    </row>
    <row r="77" spans="1:64" ht="15.75">
      <c r="A77" s="13">
        <v>1.3</v>
      </c>
      <c r="B77" s="14" t="s">
        <v>43</v>
      </c>
      <c r="C77" s="36">
        <v>1002</v>
      </c>
      <c r="D77" s="36">
        <f t="shared" ref="D77:D80" si="7">+G69</f>
        <v>0</v>
      </c>
      <c r="E77" s="36">
        <f t="shared" si="5"/>
        <v>0</v>
      </c>
      <c r="F77" s="36">
        <f t="shared" si="5"/>
        <v>0</v>
      </c>
      <c r="G77" s="21"/>
      <c r="H77" s="36">
        <v>999.9</v>
      </c>
      <c r="I77" s="36">
        <v>999.9</v>
      </c>
      <c r="J77" s="35" t="s">
        <v>492</v>
      </c>
      <c r="K77" s="17">
        <f t="shared" si="6"/>
        <v>999.9</v>
      </c>
      <c r="L77" s="146">
        <v>999.9</v>
      </c>
      <c r="M77" s="148"/>
      <c r="N77" s="146">
        <v>999.9</v>
      </c>
      <c r="O77" s="19"/>
      <c r="P77" s="20"/>
      <c r="Q77" s="21"/>
      <c r="R77" s="18"/>
      <c r="AN77" s="2">
        <f t="shared" si="3"/>
        <v>63</v>
      </c>
      <c r="AO77" s="2" t="s">
        <v>52</v>
      </c>
      <c r="AP77" s="2">
        <v>63</v>
      </c>
      <c r="AQ77" s="2" t="s">
        <v>490</v>
      </c>
      <c r="AR77" s="2" t="s">
        <v>491</v>
      </c>
      <c r="AS77" s="5">
        <v>55.9</v>
      </c>
      <c r="AT77" s="5" t="s">
        <v>305</v>
      </c>
      <c r="AU77" s="5">
        <v>3</v>
      </c>
      <c r="AV77" s="2">
        <v>1</v>
      </c>
      <c r="AW77" s="2">
        <v>4</v>
      </c>
      <c r="AX77" s="2" t="s">
        <v>299</v>
      </c>
      <c r="AY77" s="2"/>
    </row>
    <row r="78" spans="1:64" ht="15.75">
      <c r="A78" s="13">
        <v>1.4</v>
      </c>
      <c r="B78" s="14" t="s">
        <v>44</v>
      </c>
      <c r="C78" s="145">
        <v>483</v>
      </c>
      <c r="D78" s="36">
        <f>+J67</f>
        <v>0</v>
      </c>
      <c r="E78" s="36">
        <f t="shared" si="5"/>
        <v>0</v>
      </c>
      <c r="F78" s="36">
        <f t="shared" si="5"/>
        <v>0</v>
      </c>
      <c r="G78" s="21"/>
      <c r="H78" s="36">
        <v>480</v>
      </c>
      <c r="I78" s="36">
        <v>480</v>
      </c>
      <c r="J78" s="35" t="s">
        <v>492</v>
      </c>
      <c r="K78" s="17">
        <f t="shared" si="6"/>
        <v>480</v>
      </c>
      <c r="L78" s="146">
        <v>480</v>
      </c>
      <c r="M78" s="148"/>
      <c r="N78" s="146">
        <v>480</v>
      </c>
      <c r="O78" s="19"/>
      <c r="P78" s="20"/>
      <c r="Q78" s="21"/>
      <c r="R78" s="18"/>
      <c r="AN78" s="2">
        <f t="shared" si="3"/>
        <v>64</v>
      </c>
      <c r="AO78" s="2" t="s">
        <v>52</v>
      </c>
      <c r="AP78" s="2">
        <v>63</v>
      </c>
      <c r="AQ78" s="2" t="s">
        <v>489</v>
      </c>
      <c r="AR78" s="2" t="s">
        <v>327</v>
      </c>
      <c r="AS78" s="5">
        <v>8.3000000000000007</v>
      </c>
      <c r="AT78" s="5" t="s">
        <v>305</v>
      </c>
      <c r="AU78" s="5">
        <v>3</v>
      </c>
      <c r="AV78" s="2">
        <v>1</v>
      </c>
      <c r="AW78" s="2">
        <v>4</v>
      </c>
      <c r="AX78" s="2" t="s">
        <v>299</v>
      </c>
      <c r="AY78" s="2"/>
    </row>
    <row r="79" spans="1:64" ht="15.75">
      <c r="A79" s="13">
        <v>1.5</v>
      </c>
      <c r="B79" s="14" t="s">
        <v>45</v>
      </c>
      <c r="C79" s="36">
        <v>539</v>
      </c>
      <c r="D79" s="36">
        <f t="shared" si="7"/>
        <v>0</v>
      </c>
      <c r="E79" s="36">
        <f t="shared" si="5"/>
        <v>0</v>
      </c>
      <c r="F79" s="36">
        <f t="shared" si="5"/>
        <v>0</v>
      </c>
      <c r="G79" s="21"/>
      <c r="H79" s="36">
        <v>537.1</v>
      </c>
      <c r="I79" s="36">
        <v>537.1</v>
      </c>
      <c r="J79" s="35" t="s">
        <v>492</v>
      </c>
      <c r="K79" s="17">
        <f t="shared" si="6"/>
        <v>537.1</v>
      </c>
      <c r="L79" s="146">
        <v>537.1</v>
      </c>
      <c r="M79" s="148"/>
      <c r="N79" s="146">
        <v>537.1</v>
      </c>
      <c r="O79" s="19"/>
      <c r="P79" s="20"/>
      <c r="Q79" s="21"/>
      <c r="R79" s="18"/>
      <c r="AN79" s="202"/>
      <c r="AO79" s="202"/>
      <c r="AP79" s="203" t="s">
        <v>454</v>
      </c>
      <c r="AQ79" s="203"/>
      <c r="AR79" s="203"/>
      <c r="AS79" s="203"/>
      <c r="AT79" s="203" t="s">
        <v>455</v>
      </c>
      <c r="AU79" s="203"/>
      <c r="AV79" s="203"/>
      <c r="AW79" s="203" t="s">
        <v>456</v>
      </c>
      <c r="AX79" s="203"/>
      <c r="AY79" s="203"/>
    </row>
    <row r="80" spans="1:64" ht="15.75">
      <c r="A80" s="13">
        <v>1.6</v>
      </c>
      <c r="B80" s="14" t="s">
        <v>46</v>
      </c>
      <c r="C80" s="36">
        <v>566</v>
      </c>
      <c r="D80" s="36">
        <f t="shared" si="7"/>
        <v>0</v>
      </c>
      <c r="E80" s="36">
        <f t="shared" si="5"/>
        <v>0</v>
      </c>
      <c r="F80" s="36">
        <f t="shared" si="5"/>
        <v>0</v>
      </c>
      <c r="G80" s="21"/>
      <c r="H80" s="36">
        <v>564.29999999999995</v>
      </c>
      <c r="I80" s="36">
        <v>564.29999999999995</v>
      </c>
      <c r="J80" s="35" t="s">
        <v>492</v>
      </c>
      <c r="K80" s="17">
        <f t="shared" si="6"/>
        <v>564.29999999999995</v>
      </c>
      <c r="L80" s="146">
        <v>564.29999999999995</v>
      </c>
      <c r="M80" s="148"/>
      <c r="N80" s="146">
        <v>564.29999999999995</v>
      </c>
      <c r="O80" s="19"/>
      <c r="P80" s="20"/>
      <c r="Q80" s="21"/>
      <c r="R80" s="18"/>
      <c r="AN80" s="198" t="s">
        <v>460</v>
      </c>
      <c r="AO80" s="198"/>
      <c r="AP80" s="199"/>
      <c r="AQ80" s="199"/>
      <c r="AR80" s="199"/>
      <c r="AS80" s="199"/>
      <c r="AT80" s="199"/>
      <c r="AU80" s="199"/>
      <c r="AV80" s="199"/>
      <c r="AW80" s="199"/>
      <c r="AX80" s="199"/>
      <c r="AY80" s="199"/>
      <c r="BG80">
        <f>+BF73+AS85+AF73+S72+F61</f>
        <v>17895</v>
      </c>
    </row>
    <row r="81" spans="1:51" ht="15.75">
      <c r="A81" s="13">
        <v>1.7</v>
      </c>
      <c r="B81" s="14" t="s">
        <v>47</v>
      </c>
      <c r="C81" s="36">
        <v>163</v>
      </c>
      <c r="D81" s="36"/>
      <c r="E81" s="36">
        <f t="shared" si="5"/>
        <v>0</v>
      </c>
      <c r="F81" s="36">
        <f t="shared" si="5"/>
        <v>0</v>
      </c>
      <c r="G81" s="21"/>
      <c r="H81" s="36">
        <v>142.69999999999999</v>
      </c>
      <c r="I81" s="36">
        <v>142.69999999999999</v>
      </c>
      <c r="J81" s="35" t="s">
        <v>492</v>
      </c>
      <c r="K81" s="17">
        <f t="shared" si="6"/>
        <v>142.69999999999999</v>
      </c>
      <c r="L81" s="146">
        <v>142.69999999999999</v>
      </c>
      <c r="M81" s="148"/>
      <c r="N81" s="146">
        <v>142.69999999999999</v>
      </c>
      <c r="O81" s="19"/>
      <c r="P81" s="20"/>
      <c r="Q81" s="21"/>
      <c r="R81" s="18"/>
      <c r="AN81" s="198" t="s">
        <v>462</v>
      </c>
      <c r="AO81" s="198"/>
      <c r="AP81" s="199"/>
      <c r="AQ81" s="199"/>
      <c r="AR81" s="199"/>
      <c r="AS81" s="199"/>
      <c r="AT81" s="199"/>
      <c r="AU81" s="199"/>
      <c r="AV81" s="199"/>
      <c r="AW81" s="199"/>
      <c r="AX81" s="199"/>
      <c r="AY81" s="199"/>
    </row>
    <row r="82" spans="1:51" ht="15.75">
      <c r="A82" s="13">
        <v>1.8</v>
      </c>
      <c r="B82" s="14" t="s">
        <v>48</v>
      </c>
      <c r="C82" s="36"/>
      <c r="D82" s="36"/>
      <c r="E82" s="36">
        <f t="shared" si="5"/>
        <v>0</v>
      </c>
      <c r="F82" s="36">
        <f t="shared" si="5"/>
        <v>0</v>
      </c>
      <c r="G82" s="21">
        <f t="shared" ref="G82" si="8">+E82-F82</f>
        <v>0</v>
      </c>
      <c r="H82" s="38" t="s">
        <v>492</v>
      </c>
      <c r="I82" s="19">
        <v>0</v>
      </c>
      <c r="J82" s="35" t="s">
        <v>492</v>
      </c>
      <c r="K82" s="21">
        <v>0</v>
      </c>
      <c r="L82" s="149" t="s">
        <v>492</v>
      </c>
      <c r="M82" s="150"/>
      <c r="N82" s="149" t="s">
        <v>492</v>
      </c>
      <c r="O82" s="19"/>
      <c r="P82" s="20"/>
      <c r="Q82" s="21"/>
      <c r="R82" s="18"/>
      <c r="AN82" s="198" t="s">
        <v>466</v>
      </c>
      <c r="AO82" s="198"/>
      <c r="AP82" s="199"/>
      <c r="AQ82" s="199"/>
      <c r="AR82" s="199"/>
      <c r="AS82" s="199"/>
      <c r="AT82" s="199"/>
      <c r="AU82" s="199"/>
      <c r="AV82" s="199"/>
      <c r="AW82" s="199"/>
      <c r="AX82" s="199"/>
      <c r="AY82" s="199"/>
    </row>
    <row r="83" spans="1:51" ht="15.75">
      <c r="A83" s="13">
        <v>1.9</v>
      </c>
      <c r="B83" s="14" t="s">
        <v>49</v>
      </c>
      <c r="C83" s="50"/>
      <c r="D83" s="33"/>
      <c r="E83" s="33"/>
      <c r="F83" s="29"/>
      <c r="G83" s="21">
        <f>+E83-F83</f>
        <v>0</v>
      </c>
      <c r="H83" s="38" t="s">
        <v>492</v>
      </c>
      <c r="I83" s="19">
        <v>0</v>
      </c>
      <c r="J83" s="35" t="s">
        <v>492</v>
      </c>
      <c r="K83" s="21">
        <v>0</v>
      </c>
      <c r="L83" s="149" t="s">
        <v>492</v>
      </c>
      <c r="M83" s="150"/>
      <c r="N83" s="149" t="s">
        <v>492</v>
      </c>
      <c r="O83" s="19"/>
      <c r="P83" s="20"/>
      <c r="Q83" s="21"/>
      <c r="R83" s="18"/>
      <c r="AN83" s="198" t="s">
        <v>470</v>
      </c>
      <c r="AO83" s="198"/>
      <c r="AP83" s="200"/>
      <c r="AQ83" s="201"/>
      <c r="AR83" s="201"/>
      <c r="AS83" s="201"/>
      <c r="AT83" s="199"/>
      <c r="AU83" s="199"/>
      <c r="AV83" s="199"/>
      <c r="AW83" s="199"/>
      <c r="AX83" s="199"/>
      <c r="AY83" s="199"/>
    </row>
    <row r="84" spans="1:51" ht="19.5" thickBot="1">
      <c r="A84" s="173" t="s">
        <v>50</v>
      </c>
      <c r="B84" s="174"/>
      <c r="C84" s="22">
        <f>+SUM(C75:C83)</f>
        <v>20705</v>
      </c>
      <c r="D84" s="30">
        <f t="shared" ref="D84:G84" si="9">SUM(D75:D83)</f>
        <v>0</v>
      </c>
      <c r="E84" s="31">
        <f t="shared" si="9"/>
        <v>0</v>
      </c>
      <c r="F84" s="31">
        <f t="shared" si="9"/>
        <v>0</v>
      </c>
      <c r="G84" s="25">
        <f t="shared" si="9"/>
        <v>0</v>
      </c>
      <c r="H84" s="39" t="s">
        <v>492</v>
      </c>
      <c r="I84" s="23"/>
      <c r="J84" s="24"/>
      <c r="K84" s="25">
        <f>+SUM(K75:K82)</f>
        <v>17854.799999999996</v>
      </c>
      <c r="L84" s="151" t="s">
        <v>492</v>
      </c>
      <c r="M84" s="152"/>
      <c r="N84" s="151" t="s">
        <v>492</v>
      </c>
      <c r="O84" s="23"/>
      <c r="P84" s="24"/>
      <c r="Q84" s="25"/>
      <c r="R84" s="26"/>
    </row>
    <row r="85" spans="1:51">
      <c r="B85" s="143"/>
      <c r="AS85">
        <f>+SUM(AS15:AS78)</f>
        <v>3884.2999999999993</v>
      </c>
    </row>
    <row r="86" spans="1:51">
      <c r="B86" s="143"/>
    </row>
    <row r="87" spans="1:51">
      <c r="B87" s="2">
        <v>63</v>
      </c>
      <c r="C87" s="2">
        <v>75</v>
      </c>
      <c r="D87" s="2">
        <v>90</v>
      </c>
      <c r="E87" s="2">
        <v>110</v>
      </c>
      <c r="F87" s="2">
        <v>125</v>
      </c>
      <c r="G87" s="2">
        <v>140</v>
      </c>
      <c r="H87" s="2">
        <v>160</v>
      </c>
      <c r="I87" s="2"/>
    </row>
    <row r="88" spans="1:51">
      <c r="B88" s="2">
        <f t="shared" ref="B88:H88" ca="1" si="10">+SUMIF($H$5:$H$264,B87,$I$5:$K$264)</f>
        <v>14319.700000000004</v>
      </c>
      <c r="C88" s="2">
        <f t="shared" ca="1" si="10"/>
        <v>811.8</v>
      </c>
      <c r="D88" s="2">
        <f t="shared" ca="1" si="10"/>
        <v>999.90000000000009</v>
      </c>
      <c r="E88" s="2">
        <f t="shared" ca="1" si="10"/>
        <v>480</v>
      </c>
      <c r="F88" s="2">
        <f t="shared" ca="1" si="10"/>
        <v>537.1</v>
      </c>
      <c r="G88" s="2">
        <f t="shared" ca="1" si="10"/>
        <v>564.29999999999995</v>
      </c>
      <c r="H88" s="2">
        <f t="shared" ca="1" si="10"/>
        <v>142.69999999999999</v>
      </c>
      <c r="I88" s="2">
        <f ca="1">+B88+C88+D88+E88+F88+G88+H88</f>
        <v>17855.5</v>
      </c>
    </row>
    <row r="89" spans="1:51" ht="18.75">
      <c r="B89" s="144">
        <v>17139</v>
      </c>
      <c r="C89" s="144">
        <v>813</v>
      </c>
      <c r="D89" s="144">
        <v>1002</v>
      </c>
      <c r="E89" s="144">
        <v>483</v>
      </c>
      <c r="F89" s="144">
        <v>539</v>
      </c>
      <c r="G89" s="144">
        <v>566</v>
      </c>
      <c r="H89" s="144">
        <v>163</v>
      </c>
      <c r="I89" s="144">
        <f>+SUM(B89:H89)</f>
        <v>20705</v>
      </c>
    </row>
    <row r="90" spans="1:51">
      <c r="B90" s="143"/>
    </row>
    <row r="91" spans="1:51">
      <c r="B91" s="143"/>
    </row>
    <row r="92" spans="1:51">
      <c r="B92" s="143"/>
    </row>
    <row r="93" spans="1:51">
      <c r="B93" s="143"/>
    </row>
    <row r="94" spans="1:51">
      <c r="B94" s="143"/>
    </row>
    <row r="95" spans="1:51">
      <c r="B95" s="143"/>
    </row>
    <row r="96" spans="1:51">
      <c r="B96" s="143"/>
    </row>
    <row r="97" spans="2:2">
      <c r="B97" s="143"/>
    </row>
    <row r="98" spans="2:2">
      <c r="B98" s="143"/>
    </row>
    <row r="99" spans="2:2">
      <c r="B99" s="143"/>
    </row>
    <row r="100" spans="2:2">
      <c r="B100" s="143"/>
    </row>
    <row r="101" spans="2:2">
      <c r="B101" s="143"/>
    </row>
    <row r="102" spans="2:2">
      <c r="B102" s="143"/>
    </row>
    <row r="103" spans="2:2">
      <c r="B103" s="143"/>
    </row>
    <row r="104" spans="2:2">
      <c r="B104" s="143"/>
    </row>
    <row r="105" spans="2:2">
      <c r="B105" s="143"/>
    </row>
    <row r="106" spans="2:2">
      <c r="B106" s="143"/>
    </row>
    <row r="107" spans="2:2">
      <c r="B107" s="143"/>
    </row>
    <row r="108" spans="2:2">
      <c r="B108" s="143"/>
    </row>
    <row r="109" spans="2:2">
      <c r="B109" s="143"/>
    </row>
    <row r="110" spans="2:2">
      <c r="B110" s="143"/>
    </row>
    <row r="111" spans="2:2">
      <c r="B111" s="143"/>
    </row>
    <row r="112" spans="2:2">
      <c r="B112" s="143"/>
    </row>
    <row r="113" spans="2:2">
      <c r="B113" s="143"/>
    </row>
    <row r="114" spans="2:2">
      <c r="B114" s="143"/>
    </row>
    <row r="115" spans="2:2">
      <c r="B115" s="143"/>
    </row>
    <row r="116" spans="2:2">
      <c r="B116" s="143"/>
    </row>
    <row r="117" spans="2:2">
      <c r="B117" s="143"/>
    </row>
    <row r="118" spans="2:2">
      <c r="B118" s="143"/>
    </row>
    <row r="119" spans="2:2">
      <c r="B119" s="143"/>
    </row>
    <row r="120" spans="2:2">
      <c r="B120" s="143"/>
    </row>
    <row r="121" spans="2:2">
      <c r="B121" s="143"/>
    </row>
    <row r="122" spans="2:2">
      <c r="B122" s="143"/>
    </row>
    <row r="123" spans="2:2">
      <c r="B123" s="143"/>
    </row>
    <row r="124" spans="2:2">
      <c r="B124" s="143"/>
    </row>
    <row r="125" spans="2:2">
      <c r="B125" s="143"/>
    </row>
    <row r="126" spans="2:2">
      <c r="B126" s="143"/>
    </row>
    <row r="127" spans="2:2">
      <c r="B127" s="143"/>
    </row>
    <row r="128" spans="2:2">
      <c r="B128" s="143"/>
    </row>
    <row r="129" spans="2:2">
      <c r="B129" s="143"/>
    </row>
    <row r="130" spans="2:2">
      <c r="B130" s="143"/>
    </row>
    <row r="131" spans="2:2">
      <c r="B131" s="143"/>
    </row>
    <row r="132" spans="2:2">
      <c r="B132" s="143"/>
    </row>
    <row r="133" spans="2:2">
      <c r="B133" s="143"/>
    </row>
    <row r="134" spans="2:2">
      <c r="B134" s="143"/>
    </row>
    <row r="135" spans="2:2">
      <c r="B135" s="143"/>
    </row>
    <row r="136" spans="2:2">
      <c r="B136" s="143"/>
    </row>
    <row r="137" spans="2:2">
      <c r="B137" s="143"/>
    </row>
    <row r="138" spans="2:2">
      <c r="B138" s="143"/>
    </row>
    <row r="139" spans="2:2">
      <c r="B139" s="143"/>
    </row>
    <row r="140" spans="2:2">
      <c r="B140" s="143"/>
    </row>
    <row r="141" spans="2:2">
      <c r="B141" s="143"/>
    </row>
    <row r="142" spans="2:2">
      <c r="B142" s="143"/>
    </row>
    <row r="143" spans="2:2">
      <c r="B143" s="143"/>
    </row>
    <row r="144" spans="2:2">
      <c r="B144" s="143"/>
    </row>
    <row r="145" spans="2:2">
      <c r="B145" s="143"/>
    </row>
    <row r="146" spans="2:2">
      <c r="B146" s="143"/>
    </row>
    <row r="147" spans="2:2">
      <c r="B147" s="143"/>
    </row>
    <row r="148" spans="2:2">
      <c r="B148" s="143"/>
    </row>
    <row r="149" spans="2:2">
      <c r="B149" s="143"/>
    </row>
    <row r="150" spans="2:2">
      <c r="B150" s="143"/>
    </row>
    <row r="151" spans="2:2">
      <c r="B151" s="143"/>
    </row>
    <row r="152" spans="2:2">
      <c r="B152" s="143"/>
    </row>
    <row r="153" spans="2:2">
      <c r="B153" s="143"/>
    </row>
    <row r="154" spans="2:2">
      <c r="B154" s="143"/>
    </row>
    <row r="155" spans="2:2">
      <c r="B155" s="143"/>
    </row>
    <row r="156" spans="2:2">
      <c r="B156" s="143"/>
    </row>
    <row r="157" spans="2:2">
      <c r="B157" s="143"/>
    </row>
    <row r="158" spans="2:2">
      <c r="B158" s="143"/>
    </row>
  </sheetData>
  <mergeCells count="208">
    <mergeCell ref="AN1:AN4"/>
    <mergeCell ref="AO1:AV4"/>
    <mergeCell ref="BA1:BA4"/>
    <mergeCell ref="BB1:BI4"/>
    <mergeCell ref="A5:B5"/>
    <mergeCell ref="N5:O5"/>
    <mergeCell ref="AA5:AB5"/>
    <mergeCell ref="AN5:AO5"/>
    <mergeCell ref="BA5:BB5"/>
    <mergeCell ref="A1:A4"/>
    <mergeCell ref="B1:I4"/>
    <mergeCell ref="N1:N4"/>
    <mergeCell ref="O1:V4"/>
    <mergeCell ref="AA1:AA4"/>
    <mergeCell ref="AB1:AI4"/>
    <mergeCell ref="A6:B6"/>
    <mergeCell ref="N6:O6"/>
    <mergeCell ref="AA6:AB6"/>
    <mergeCell ref="AN6:AO6"/>
    <mergeCell ref="BA6:BB6"/>
    <mergeCell ref="A7:B7"/>
    <mergeCell ref="N7:O7"/>
    <mergeCell ref="AA7:AB7"/>
    <mergeCell ref="AN7:AO7"/>
    <mergeCell ref="BA7:BB7"/>
    <mergeCell ref="A8:B8"/>
    <mergeCell ref="N8:O8"/>
    <mergeCell ref="AA8:AB8"/>
    <mergeCell ref="AN8:AO8"/>
    <mergeCell ref="BA8:BB8"/>
    <mergeCell ref="A9:L9"/>
    <mergeCell ref="N9:Y9"/>
    <mergeCell ref="AA9:AL9"/>
    <mergeCell ref="AN9:AY9"/>
    <mergeCell ref="BA9:BL9"/>
    <mergeCell ref="A11:L11"/>
    <mergeCell ref="N11:Y11"/>
    <mergeCell ref="AA11:AL11"/>
    <mergeCell ref="AN11:AY11"/>
    <mergeCell ref="BA11:BL11"/>
    <mergeCell ref="B12:F12"/>
    <mergeCell ref="H12:L12"/>
    <mergeCell ref="O12:S12"/>
    <mergeCell ref="U12:Y12"/>
    <mergeCell ref="AB12:AF12"/>
    <mergeCell ref="AH12:AL12"/>
    <mergeCell ref="AO12:AS12"/>
    <mergeCell ref="AU12:AY12"/>
    <mergeCell ref="BB12:BF12"/>
    <mergeCell ref="BH12:BL12"/>
    <mergeCell ref="A13:A14"/>
    <mergeCell ref="B13:B14"/>
    <mergeCell ref="C13:C14"/>
    <mergeCell ref="D13:D14"/>
    <mergeCell ref="E13:E14"/>
    <mergeCell ref="R13:R14"/>
    <mergeCell ref="S13:S14"/>
    <mergeCell ref="T13:T14"/>
    <mergeCell ref="F13:F14"/>
    <mergeCell ref="G13:G14"/>
    <mergeCell ref="H13:J13"/>
    <mergeCell ref="K13:K14"/>
    <mergeCell ref="L13:L14"/>
    <mergeCell ref="N13:N14"/>
    <mergeCell ref="BK13:BK14"/>
    <mergeCell ref="BL13:BL14"/>
    <mergeCell ref="A55:B55"/>
    <mergeCell ref="C55:F55"/>
    <mergeCell ref="G55:I55"/>
    <mergeCell ref="J55:L55"/>
    <mergeCell ref="BB13:BB14"/>
    <mergeCell ref="BC13:BC14"/>
    <mergeCell ref="BD13:BD14"/>
    <mergeCell ref="BE13:BE14"/>
    <mergeCell ref="BF13:BF14"/>
    <mergeCell ref="BG13:BG14"/>
    <mergeCell ref="AS13:AS14"/>
    <mergeCell ref="AT13:AT14"/>
    <mergeCell ref="AU13:AW13"/>
    <mergeCell ref="AX13:AX14"/>
    <mergeCell ref="AY13:AY14"/>
    <mergeCell ref="BA13:BA14"/>
    <mergeCell ref="AL13:AL14"/>
    <mergeCell ref="AN13:AN14"/>
    <mergeCell ref="AO13:AO14"/>
    <mergeCell ref="AP13:AP14"/>
    <mergeCell ref="AQ13:AQ14"/>
    <mergeCell ref="AR13:AR14"/>
    <mergeCell ref="A56:B56"/>
    <mergeCell ref="C56:F56"/>
    <mergeCell ref="G56:I56"/>
    <mergeCell ref="J56:L56"/>
    <mergeCell ref="A57:B57"/>
    <mergeCell ref="C57:F57"/>
    <mergeCell ref="G57:I57"/>
    <mergeCell ref="J57:L57"/>
    <mergeCell ref="BH13:BJ13"/>
    <mergeCell ref="AD13:AD14"/>
    <mergeCell ref="AE13:AE14"/>
    <mergeCell ref="AF13:AF14"/>
    <mergeCell ref="AG13:AG14"/>
    <mergeCell ref="AH13:AJ13"/>
    <mergeCell ref="AK13:AK14"/>
    <mergeCell ref="U13:W13"/>
    <mergeCell ref="X13:X14"/>
    <mergeCell ref="Y13:Y14"/>
    <mergeCell ref="AA13:AA14"/>
    <mergeCell ref="AB13:AB14"/>
    <mergeCell ref="AC13:AC14"/>
    <mergeCell ref="O13:O14"/>
    <mergeCell ref="P13:P14"/>
    <mergeCell ref="Q13:Q14"/>
    <mergeCell ref="N66:O66"/>
    <mergeCell ref="P66:S66"/>
    <mergeCell ref="T66:V66"/>
    <mergeCell ref="W66:Y66"/>
    <mergeCell ref="N67:O67"/>
    <mergeCell ref="P67:S67"/>
    <mergeCell ref="T67:V67"/>
    <mergeCell ref="W67:Y67"/>
    <mergeCell ref="A58:B58"/>
    <mergeCell ref="C58:F58"/>
    <mergeCell ref="G58:I58"/>
    <mergeCell ref="J58:L58"/>
    <mergeCell ref="A59:B59"/>
    <mergeCell ref="C59:F59"/>
    <mergeCell ref="G59:I59"/>
    <mergeCell ref="J59:L59"/>
    <mergeCell ref="N69:O69"/>
    <mergeCell ref="P69:S69"/>
    <mergeCell ref="T69:V69"/>
    <mergeCell ref="W69:Y69"/>
    <mergeCell ref="AA69:AB69"/>
    <mergeCell ref="AC69:AF69"/>
    <mergeCell ref="BG67:BI67"/>
    <mergeCell ref="BJ67:BL67"/>
    <mergeCell ref="N68:O68"/>
    <mergeCell ref="P68:S68"/>
    <mergeCell ref="T68:V68"/>
    <mergeCell ref="W68:Y68"/>
    <mergeCell ref="AA68:AB68"/>
    <mergeCell ref="AC68:AF68"/>
    <mergeCell ref="AG68:AI68"/>
    <mergeCell ref="AJ68:AL68"/>
    <mergeCell ref="AA67:AB67"/>
    <mergeCell ref="AC67:AF67"/>
    <mergeCell ref="AG67:AI67"/>
    <mergeCell ref="AJ67:AL67"/>
    <mergeCell ref="BA67:BB67"/>
    <mergeCell ref="BC67:BF67"/>
    <mergeCell ref="AG69:AI69"/>
    <mergeCell ref="AJ69:AL69"/>
    <mergeCell ref="BA69:BB69"/>
    <mergeCell ref="BC69:BF69"/>
    <mergeCell ref="BG69:BI69"/>
    <mergeCell ref="BJ69:BL69"/>
    <mergeCell ref="BA68:BB68"/>
    <mergeCell ref="BC68:BF68"/>
    <mergeCell ref="BG68:BI68"/>
    <mergeCell ref="BJ68:BL68"/>
    <mergeCell ref="AG70:AI70"/>
    <mergeCell ref="AJ70:AL70"/>
    <mergeCell ref="BA70:BB70"/>
    <mergeCell ref="BC70:BF70"/>
    <mergeCell ref="BG70:BI70"/>
    <mergeCell ref="BJ70:BL70"/>
    <mergeCell ref="N70:O70"/>
    <mergeCell ref="P70:S70"/>
    <mergeCell ref="T70:V70"/>
    <mergeCell ref="W70:Y70"/>
    <mergeCell ref="AA70:AB70"/>
    <mergeCell ref="AC70:AF70"/>
    <mergeCell ref="BG71:BI71"/>
    <mergeCell ref="BJ71:BL71"/>
    <mergeCell ref="AN79:AO79"/>
    <mergeCell ref="AP79:AS79"/>
    <mergeCell ref="AT79:AV79"/>
    <mergeCell ref="AW79:AY79"/>
    <mergeCell ref="AA71:AB71"/>
    <mergeCell ref="AC71:AF71"/>
    <mergeCell ref="AG71:AI71"/>
    <mergeCell ref="AJ71:AL71"/>
    <mergeCell ref="BA71:BB71"/>
    <mergeCell ref="BC71:BF71"/>
    <mergeCell ref="AP82:AS82"/>
    <mergeCell ref="AT82:AV82"/>
    <mergeCell ref="AW82:AY82"/>
    <mergeCell ref="AN83:AO83"/>
    <mergeCell ref="AP83:AS83"/>
    <mergeCell ref="AT83:AV83"/>
    <mergeCell ref="AW83:AY83"/>
    <mergeCell ref="AN80:AO80"/>
    <mergeCell ref="AP80:AS80"/>
    <mergeCell ref="AT80:AV80"/>
    <mergeCell ref="AW80:AY80"/>
    <mergeCell ref="AN81:AO81"/>
    <mergeCell ref="AP81:AS81"/>
    <mergeCell ref="AT81:AV81"/>
    <mergeCell ref="AW81:AY81"/>
    <mergeCell ref="A84:B84"/>
    <mergeCell ref="A72:P72"/>
    <mergeCell ref="A73:A74"/>
    <mergeCell ref="B73:B74"/>
    <mergeCell ref="C73:C74"/>
    <mergeCell ref="D73:G73"/>
    <mergeCell ref="H73:K73"/>
    <mergeCell ref="O73:Q73"/>
    <mergeCell ref="AN82:AO82"/>
  </mergeCells>
  <conditionalFormatting sqref="C83 F75:G83 H82:I83 J75:Q83">
    <cfRule type="cellIs" dxfId="12" priority="10" operator="lessThan">
      <formula>0</formula>
    </cfRule>
  </conditionalFormatting>
  <conditionalFormatting sqref="L75:M75 O75">
    <cfRule type="cellIs" dxfId="11" priority="9" operator="greaterThan">
      <formula>$G$32</formula>
    </cfRule>
  </conditionalFormatting>
  <conditionalFormatting sqref="L76:M76 O76">
    <cfRule type="cellIs" dxfId="10" priority="8" operator="greaterThan">
      <formula>$G$33</formula>
    </cfRule>
  </conditionalFormatting>
  <conditionalFormatting sqref="L77:M77 O77">
    <cfRule type="cellIs" dxfId="9" priority="7" operator="greaterThan">
      <formula>$G$34</formula>
    </cfRule>
  </conditionalFormatting>
  <conditionalFormatting sqref="L78:M78 O78">
    <cfRule type="cellIs" dxfId="8" priority="6" operator="greaterThan">
      <formula>$G$35</formula>
    </cfRule>
  </conditionalFormatting>
  <conditionalFormatting sqref="L79:M79 O79">
    <cfRule type="cellIs" dxfId="7" priority="5" operator="greaterThan">
      <formula>$G$36</formula>
    </cfRule>
  </conditionalFormatting>
  <conditionalFormatting sqref="L80:M80 O80">
    <cfRule type="cellIs" dxfId="6" priority="4" operator="greaterThan">
      <formula>$G$37</formula>
    </cfRule>
  </conditionalFormatting>
  <conditionalFormatting sqref="L81:M81 O81">
    <cfRule type="cellIs" dxfId="5" priority="3" operator="greaterThan">
      <formula>$G$38</formula>
    </cfRule>
  </conditionalFormatting>
  <conditionalFormatting sqref="I82 O82">
    <cfRule type="cellIs" dxfId="4" priority="2" operator="greaterThan">
      <formula>$G$39</formula>
    </cfRule>
  </conditionalFormatting>
  <conditionalFormatting sqref="I83 O83">
    <cfRule type="cellIs" dxfId="3" priority="1" operator="greaterThan">
      <formula>$G$40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AH105"/>
  <sheetViews>
    <sheetView view="pageBreakPreview" zoomScale="90" zoomScaleSheetLayoutView="90" workbookViewId="0">
      <pane ySplit="9" topLeftCell="A13" activePane="bottomLeft" state="frozen"/>
      <selection pane="bottomLeft" activeCell="P15" sqref="P15"/>
    </sheetView>
  </sheetViews>
  <sheetFormatPr defaultRowHeight="15"/>
  <cols>
    <col min="1" max="1" width="3.42578125" customWidth="1"/>
    <col min="2" max="2" width="9.28515625" customWidth="1"/>
    <col min="3" max="3" width="50.42578125" customWidth="1"/>
    <col min="4" max="4" width="10.42578125" customWidth="1"/>
    <col min="5" max="9" width="15.140625" hidden="1" customWidth="1"/>
    <col min="10" max="10" width="15.5703125" style="54" customWidth="1"/>
    <col min="11" max="11" width="16.42578125" style="54" customWidth="1"/>
    <col min="12" max="12" width="16.7109375" style="54" customWidth="1"/>
    <col min="13" max="13" width="14.140625" style="55" hidden="1" customWidth="1"/>
    <col min="14" max="14" width="14.5703125" customWidth="1"/>
    <col min="15" max="15" width="6.7109375" style="54" bestFit="1" customWidth="1"/>
    <col min="16" max="16" width="10.5703125" bestFit="1" customWidth="1"/>
    <col min="18" max="20" width="9.140625" style="56"/>
  </cols>
  <sheetData>
    <row r="1" spans="2:34" ht="3.75" customHeight="1"/>
    <row r="2" spans="2:34" ht="10.5" customHeight="1"/>
    <row r="3" spans="2:34" s="59" customFormat="1" ht="22.5" customHeight="1">
      <c r="B3" s="237" t="s">
        <v>165</v>
      </c>
      <c r="C3" s="237"/>
      <c r="D3" s="237"/>
      <c r="E3" s="237"/>
      <c r="F3" s="237"/>
      <c r="G3" s="237"/>
      <c r="H3" s="237"/>
      <c r="I3" s="237"/>
      <c r="J3" s="237"/>
      <c r="K3" s="237"/>
      <c r="L3" s="237"/>
      <c r="M3" s="237"/>
      <c r="N3" s="237"/>
      <c r="O3" s="57"/>
      <c r="P3" s="57"/>
      <c r="Q3" s="57"/>
      <c r="R3" s="58"/>
      <c r="S3" s="58"/>
      <c r="T3" s="58"/>
      <c r="U3" s="57"/>
      <c r="V3" s="57"/>
      <c r="W3" s="57"/>
      <c r="X3" s="57"/>
      <c r="Y3" s="57"/>
      <c r="Z3" s="57"/>
      <c r="AA3" s="57"/>
      <c r="AB3" s="57"/>
      <c r="AC3" s="57"/>
      <c r="AD3" s="57"/>
      <c r="AE3" s="57"/>
      <c r="AF3" s="57"/>
      <c r="AG3" s="57"/>
      <c r="AH3" s="57"/>
    </row>
    <row r="4" spans="2:34" s="59" customFormat="1" ht="18.75" customHeight="1">
      <c r="B4" s="238" t="s">
        <v>0</v>
      </c>
      <c r="C4" s="238"/>
      <c r="D4" s="238"/>
      <c r="E4" s="238"/>
      <c r="F4" s="238"/>
      <c r="G4" s="238"/>
      <c r="H4" s="238"/>
      <c r="I4" s="238"/>
      <c r="J4" s="238"/>
      <c r="K4" s="238"/>
      <c r="L4" s="238"/>
      <c r="M4" s="238"/>
      <c r="N4" s="238"/>
      <c r="O4" s="60"/>
      <c r="P4" s="61"/>
      <c r="Q4" s="62"/>
      <c r="R4" s="63"/>
      <c r="S4" s="63"/>
      <c r="T4" s="63"/>
      <c r="U4" s="62"/>
      <c r="V4" s="62"/>
      <c r="W4" s="62"/>
      <c r="X4" s="62"/>
      <c r="Y4" s="62"/>
      <c r="Z4" s="62"/>
      <c r="AA4" s="62"/>
      <c r="AB4" s="62"/>
      <c r="AC4" s="62"/>
      <c r="AD4" s="62"/>
      <c r="AE4" s="62"/>
      <c r="AF4" s="62"/>
      <c r="AG4" s="62"/>
      <c r="AH4" s="62"/>
    </row>
    <row r="5" spans="2:34" s="59" customFormat="1" ht="21.75" customHeight="1">
      <c r="B5" s="238" t="s">
        <v>166</v>
      </c>
      <c r="C5" s="238"/>
      <c r="D5" s="238"/>
      <c r="E5" s="238"/>
      <c r="F5" s="238"/>
      <c r="G5" s="238"/>
      <c r="H5" s="238"/>
      <c r="I5" s="238"/>
      <c r="J5" s="238"/>
      <c r="K5" s="238"/>
      <c r="L5" s="238"/>
      <c r="M5" s="238"/>
      <c r="N5" s="238"/>
      <c r="O5" s="60"/>
      <c r="P5" s="61"/>
      <c r="Q5" s="62"/>
      <c r="R5" s="63"/>
      <c r="S5" s="63"/>
      <c r="T5" s="63"/>
      <c r="U5" s="62"/>
      <c r="V5" s="62"/>
      <c r="W5" s="62"/>
      <c r="X5" s="62"/>
      <c r="Y5" s="62"/>
      <c r="Z5" s="62"/>
      <c r="AA5" s="62"/>
      <c r="AB5" s="62"/>
      <c r="AC5" s="62"/>
      <c r="AD5" s="62"/>
      <c r="AE5" s="62"/>
      <c r="AF5" s="62"/>
      <c r="AG5" s="62"/>
      <c r="AH5" s="62"/>
    </row>
    <row r="6" spans="2:34" s="59" customFormat="1" ht="22.5" customHeight="1">
      <c r="B6" s="239" t="str">
        <f>+'[153]Abstract '!C4 &amp; " (CL05)"</f>
        <v>Name of the Contractor  : 209892_M/s.  Shukla Construction (CL05)</v>
      </c>
      <c r="C6" s="239"/>
      <c r="D6" s="239"/>
      <c r="E6" s="239"/>
      <c r="F6" s="239"/>
      <c r="G6" s="239"/>
      <c r="H6" s="239"/>
      <c r="I6" s="239"/>
      <c r="J6" s="239"/>
      <c r="K6" s="239"/>
      <c r="L6" s="239"/>
      <c r="M6" s="64"/>
      <c r="N6" s="65" t="str">
        <f>'[153]Abstract '!M6</f>
        <v>RA Bill-10</v>
      </c>
      <c r="O6" s="66"/>
      <c r="R6" s="56"/>
      <c r="S6" s="56"/>
      <c r="T6" s="56"/>
    </row>
    <row r="7" spans="2:34" s="72" customFormat="1" ht="22.5" customHeight="1">
      <c r="B7" s="235" t="s">
        <v>167</v>
      </c>
      <c r="C7" s="240" t="s">
        <v>168</v>
      </c>
      <c r="D7" s="241" t="s">
        <v>169</v>
      </c>
      <c r="E7" s="67" t="s">
        <v>170</v>
      </c>
      <c r="F7" s="68" t="s">
        <v>171</v>
      </c>
      <c r="G7" s="69" t="s">
        <v>172</v>
      </c>
      <c r="H7" s="70" t="s">
        <v>173</v>
      </c>
      <c r="I7" s="70" t="s">
        <v>174</v>
      </c>
      <c r="J7" s="243" t="s">
        <v>175</v>
      </c>
      <c r="K7" s="244"/>
      <c r="L7" s="245" t="s">
        <v>176</v>
      </c>
      <c r="M7" s="247" t="s">
        <v>177</v>
      </c>
      <c r="N7" s="235" t="s">
        <v>9</v>
      </c>
      <c r="O7" s="71"/>
      <c r="R7" s="73"/>
      <c r="S7" s="73"/>
      <c r="T7" s="73"/>
    </row>
    <row r="8" spans="2:34" s="72" customFormat="1" ht="12">
      <c r="B8" s="235"/>
      <c r="C8" s="240"/>
      <c r="D8" s="242"/>
      <c r="E8" s="69" t="s">
        <v>178</v>
      </c>
      <c r="F8" s="69" t="s">
        <v>178</v>
      </c>
      <c r="G8" s="69" t="s">
        <v>178</v>
      </c>
      <c r="H8" s="69" t="s">
        <v>178</v>
      </c>
      <c r="I8" s="69"/>
      <c r="J8" s="69" t="s">
        <v>179</v>
      </c>
      <c r="K8" s="69" t="s">
        <v>178</v>
      </c>
      <c r="L8" s="246"/>
      <c r="M8" s="248"/>
      <c r="N8" s="235"/>
      <c r="O8" s="71"/>
      <c r="R8" s="73"/>
      <c r="S8" s="73"/>
      <c r="T8" s="73"/>
    </row>
    <row r="9" spans="2:34" s="80" customFormat="1" ht="18.75" customHeight="1">
      <c r="B9" s="74">
        <v>1</v>
      </c>
      <c r="C9" s="75" t="s">
        <v>180</v>
      </c>
      <c r="D9" s="75"/>
      <c r="E9" s="75"/>
      <c r="F9" s="75"/>
      <c r="G9" s="75"/>
      <c r="H9" s="75"/>
      <c r="I9" s="75"/>
      <c r="J9" s="76"/>
      <c r="K9" s="76"/>
      <c r="L9" s="76"/>
      <c r="M9" s="77"/>
      <c r="N9" s="78"/>
      <c r="O9" s="79"/>
      <c r="R9" s="81"/>
      <c r="S9" s="81"/>
      <c r="T9" s="81"/>
    </row>
    <row r="10" spans="2:34" s="88" customFormat="1" ht="24" customHeight="1">
      <c r="B10" s="82"/>
      <c r="C10" s="83" t="s">
        <v>181</v>
      </c>
      <c r="D10" s="84" t="s">
        <v>182</v>
      </c>
      <c r="E10" s="85">
        <f>+'[153]WQ Vs Execution'!D9</f>
        <v>19966.000000000004</v>
      </c>
      <c r="F10" s="84">
        <f>+'[153]WQ Vs Execution'!I9</f>
        <v>6502</v>
      </c>
      <c r="G10" s="84">
        <f>+'[153]WQ Vs Execution'!S9</f>
        <v>16213</v>
      </c>
      <c r="H10" s="84"/>
      <c r="I10" s="84"/>
      <c r="J10" s="85">
        <f>84096+2000</f>
        <v>86096</v>
      </c>
      <c r="K10" s="85">
        <f>65775.3+4216.1</f>
        <v>69991.400000000009</v>
      </c>
      <c r="L10" s="85">
        <f>J10-K10</f>
        <v>16104.599999999991</v>
      </c>
      <c r="M10" s="86">
        <v>38932</v>
      </c>
      <c r="N10" s="85">
        <f>+K10-M10</f>
        <v>31059.400000000009</v>
      </c>
      <c r="O10" s="87">
        <f>+K10-M10</f>
        <v>31059.400000000009</v>
      </c>
      <c r="R10" s="89">
        <v>17352</v>
      </c>
      <c r="S10" s="157">
        <v>4216.01</v>
      </c>
      <c r="T10" s="89"/>
    </row>
    <row r="11" spans="2:34" s="88" customFormat="1" ht="24" customHeight="1">
      <c r="B11" s="82"/>
      <c r="C11" s="83" t="s">
        <v>183</v>
      </c>
      <c r="D11" s="84" t="s">
        <v>182</v>
      </c>
      <c r="E11" s="85">
        <f>+'[153]WQ Vs Execution'!D10</f>
        <v>2918.7</v>
      </c>
      <c r="F11" s="84">
        <f>+'[153]WQ Vs Execution'!I10</f>
        <v>1072</v>
      </c>
      <c r="G11" s="84">
        <f>+'[153]WQ Vs Execution'!S10</f>
        <v>198</v>
      </c>
      <c r="H11" s="84"/>
      <c r="I11" s="84"/>
      <c r="J11" s="85">
        <v>12955</v>
      </c>
      <c r="K11" s="85">
        <f>9278.4+673</f>
        <v>9951.4</v>
      </c>
      <c r="L11" s="85">
        <f t="shared" ref="L11:L18" si="0">J11-K11</f>
        <v>3003.6000000000004</v>
      </c>
      <c r="M11" s="86">
        <v>5353.7</v>
      </c>
      <c r="N11" s="85">
        <f t="shared" ref="N11:N18" si="1">+K11-M11</f>
        <v>4597.7</v>
      </c>
      <c r="O11" s="87">
        <f t="shared" ref="O11:O75" si="2">+K11-M11</f>
        <v>4597.7</v>
      </c>
      <c r="R11" s="89">
        <v>2850</v>
      </c>
      <c r="S11" s="157">
        <v>672.99999999999955</v>
      </c>
      <c r="T11" s="89"/>
    </row>
    <row r="12" spans="2:34" s="88" customFormat="1" ht="24" customHeight="1">
      <c r="B12" s="82"/>
      <c r="C12" s="83" t="s">
        <v>184</v>
      </c>
      <c r="D12" s="84" t="s">
        <v>182</v>
      </c>
      <c r="E12" s="85">
        <f>+'[153]WQ Vs Execution'!D11</f>
        <v>2123</v>
      </c>
      <c r="F12" s="84">
        <f>+'[153]WQ Vs Execution'!I11</f>
        <v>871</v>
      </c>
      <c r="G12" s="84">
        <f>+'[153]WQ Vs Execution'!S11</f>
        <v>1090</v>
      </c>
      <c r="H12" s="84"/>
      <c r="I12" s="84"/>
      <c r="J12" s="85">
        <f>9380+200</f>
        <v>9580</v>
      </c>
      <c r="K12" s="85">
        <f>7113.4+131</f>
        <v>7244.4</v>
      </c>
      <c r="L12" s="85">
        <f t="shared" si="0"/>
        <v>2335.6000000000004</v>
      </c>
      <c r="M12" s="86">
        <v>5857</v>
      </c>
      <c r="N12" s="85">
        <f t="shared" si="1"/>
        <v>1387.3999999999996</v>
      </c>
      <c r="O12" s="87">
        <f t="shared" si="2"/>
        <v>1387.3999999999996</v>
      </c>
      <c r="R12" s="89">
        <v>1600</v>
      </c>
      <c r="S12" s="157">
        <v>13.1</v>
      </c>
      <c r="T12" s="89"/>
    </row>
    <row r="13" spans="2:34" s="88" customFormat="1" ht="24" customHeight="1">
      <c r="B13" s="82"/>
      <c r="C13" s="83" t="s">
        <v>185</v>
      </c>
      <c r="D13" s="84" t="s">
        <v>182</v>
      </c>
      <c r="E13" s="85">
        <f>+'[153]WQ Vs Execution'!D12</f>
        <v>3656.7</v>
      </c>
      <c r="F13" s="85">
        <f>+'[153]WQ Vs Execution'!I12</f>
        <v>0</v>
      </c>
      <c r="G13" s="84">
        <f>+'[153]WQ Vs Execution'!S12</f>
        <v>685</v>
      </c>
      <c r="H13" s="84"/>
      <c r="I13" s="84"/>
      <c r="J13" s="85">
        <f>7975+100</f>
        <v>8075</v>
      </c>
      <c r="K13" s="85">
        <f>7108+84.5</f>
        <v>7192.5</v>
      </c>
      <c r="L13" s="85">
        <f t="shared" si="0"/>
        <v>882.5</v>
      </c>
      <c r="M13" s="86">
        <v>5921.7</v>
      </c>
      <c r="N13" s="85">
        <f t="shared" si="1"/>
        <v>1270.8000000000002</v>
      </c>
      <c r="O13" s="87">
        <f t="shared" si="2"/>
        <v>1270.8000000000002</v>
      </c>
      <c r="R13" s="89">
        <v>3650</v>
      </c>
      <c r="S13" s="157">
        <v>84.5</v>
      </c>
      <c r="T13" s="89"/>
    </row>
    <row r="14" spans="2:34" s="88" customFormat="1" ht="21.75" customHeight="1">
      <c r="B14" s="82"/>
      <c r="C14" s="83" t="s">
        <v>186</v>
      </c>
      <c r="D14" s="84" t="s">
        <v>182</v>
      </c>
      <c r="E14" s="85">
        <f>+'[153]WQ Vs Execution'!D13</f>
        <v>0</v>
      </c>
      <c r="F14" s="85">
        <f>+'[153]WQ Vs Execution'!I13</f>
        <v>344</v>
      </c>
      <c r="G14" s="84">
        <f>+'[153]WQ Vs Execution'!S13</f>
        <v>0</v>
      </c>
      <c r="H14" s="84"/>
      <c r="I14" s="84"/>
      <c r="J14" s="85">
        <f>2532+48</f>
        <v>2580</v>
      </c>
      <c r="K14" s="85">
        <f>2144.4+296</f>
        <v>2440.4</v>
      </c>
      <c r="L14" s="85">
        <f t="shared" si="0"/>
        <v>139.59999999999991</v>
      </c>
      <c r="M14" s="86">
        <v>1587</v>
      </c>
      <c r="N14" s="85">
        <f t="shared" si="1"/>
        <v>853.40000000000009</v>
      </c>
      <c r="O14" s="87">
        <f t="shared" si="2"/>
        <v>853.40000000000009</v>
      </c>
      <c r="R14" s="89"/>
      <c r="S14" s="157">
        <v>29.6</v>
      </c>
      <c r="T14" s="89"/>
    </row>
    <row r="15" spans="2:34" s="88" customFormat="1" ht="21.75" customHeight="1">
      <c r="B15" s="82"/>
      <c r="C15" s="83" t="s">
        <v>187</v>
      </c>
      <c r="D15" s="84" t="s">
        <v>182</v>
      </c>
      <c r="E15" s="85">
        <f>+'[153]WQ Vs Execution'!D14</f>
        <v>718.8</v>
      </c>
      <c r="F15" s="85">
        <f>+'[153]WQ Vs Execution'!I14</f>
        <v>408</v>
      </c>
      <c r="G15" s="84">
        <f>+'[153]WQ Vs Execution'!S14</f>
        <v>350</v>
      </c>
      <c r="H15" s="84"/>
      <c r="I15" s="84"/>
      <c r="J15" s="85">
        <v>3312</v>
      </c>
      <c r="K15" s="85">
        <f>+'[153]WQ Vs Execution'!AH14</f>
        <v>2803.1000000000004</v>
      </c>
      <c r="L15" s="85">
        <f t="shared" si="0"/>
        <v>508.89999999999964</v>
      </c>
      <c r="M15" s="86">
        <v>1478.8</v>
      </c>
      <c r="N15" s="85">
        <f t="shared" si="1"/>
        <v>1324.3000000000004</v>
      </c>
      <c r="O15" s="87">
        <f t="shared" si="2"/>
        <v>1324.3000000000004</v>
      </c>
      <c r="R15" s="89">
        <v>528</v>
      </c>
      <c r="S15" s="21"/>
      <c r="T15" s="89"/>
    </row>
    <row r="16" spans="2:34" s="88" customFormat="1" ht="24" customHeight="1">
      <c r="B16" s="82"/>
      <c r="C16" s="83" t="s">
        <v>188</v>
      </c>
      <c r="D16" s="84" t="s">
        <v>182</v>
      </c>
      <c r="E16" s="85">
        <f>+'[153]WQ Vs Execution'!D15</f>
        <v>755.5</v>
      </c>
      <c r="F16" s="85">
        <f>+'[153]WQ Vs Execution'!I15</f>
        <v>272</v>
      </c>
      <c r="G16" s="84">
        <f>+'[153]WQ Vs Execution'!S15</f>
        <v>0</v>
      </c>
      <c r="H16" s="84"/>
      <c r="I16" s="84"/>
      <c r="J16" s="85">
        <v>1716</v>
      </c>
      <c r="K16" s="85">
        <f>+'[153]WQ Vs Execution'!AH15</f>
        <v>1651.1000000000001</v>
      </c>
      <c r="L16" s="85">
        <f t="shared" si="0"/>
        <v>64.899999999999864</v>
      </c>
      <c r="M16" s="86">
        <v>1005.5</v>
      </c>
      <c r="N16" s="85">
        <f t="shared" si="1"/>
        <v>645.60000000000014</v>
      </c>
      <c r="O16" s="87">
        <f t="shared" si="2"/>
        <v>645.60000000000014</v>
      </c>
      <c r="R16" s="89">
        <v>684</v>
      </c>
      <c r="S16" s="89"/>
      <c r="T16" s="89"/>
    </row>
    <row r="17" spans="2:20" s="88" customFormat="1" ht="24" customHeight="1">
      <c r="B17" s="82"/>
      <c r="C17" s="83" t="s">
        <v>189</v>
      </c>
      <c r="D17" s="84" t="s">
        <v>182</v>
      </c>
      <c r="E17" s="85">
        <f>+'[153]WQ Vs Execution'!D16</f>
        <v>950.5</v>
      </c>
      <c r="F17" s="85">
        <f>+'[153]WQ Vs Execution'!I16</f>
        <v>0</v>
      </c>
      <c r="G17" s="84">
        <f>+'[153]WQ Vs Execution'!S16</f>
        <v>0</v>
      </c>
      <c r="H17" s="84"/>
      <c r="I17" s="84"/>
      <c r="J17" s="85">
        <v>972</v>
      </c>
      <c r="K17" s="85">
        <f>+'[153]WQ Vs Execution'!AH16</f>
        <v>950.5</v>
      </c>
      <c r="L17" s="85">
        <f t="shared" si="0"/>
        <v>21.5</v>
      </c>
      <c r="M17" s="86">
        <v>950.5</v>
      </c>
      <c r="N17" s="85">
        <f t="shared" si="1"/>
        <v>0</v>
      </c>
      <c r="O17" s="87">
        <f t="shared" si="2"/>
        <v>0</v>
      </c>
      <c r="R17" s="89">
        <v>432</v>
      </c>
      <c r="S17" s="89"/>
      <c r="T17" s="89"/>
    </row>
    <row r="18" spans="2:20" s="88" customFormat="1" ht="24" customHeight="1">
      <c r="B18" s="82"/>
      <c r="C18" s="83" t="s">
        <v>190</v>
      </c>
      <c r="D18" s="84"/>
      <c r="E18" s="85"/>
      <c r="F18" s="85"/>
      <c r="G18" s="84"/>
      <c r="H18" s="84"/>
      <c r="I18" s="84"/>
      <c r="J18" s="85">
        <v>72</v>
      </c>
      <c r="K18" s="85">
        <f>+'[153]WQ Vs Execution'!AH17</f>
        <v>67</v>
      </c>
      <c r="L18" s="85">
        <f t="shared" si="0"/>
        <v>5</v>
      </c>
      <c r="M18" s="86"/>
      <c r="N18" s="85">
        <f t="shared" si="1"/>
        <v>67</v>
      </c>
      <c r="O18" s="87"/>
      <c r="R18" s="89"/>
      <c r="S18" s="89"/>
      <c r="T18" s="89"/>
    </row>
    <row r="19" spans="2:20" s="94" customFormat="1" ht="21" customHeight="1">
      <c r="B19" s="90"/>
      <c r="C19" s="91" t="s">
        <v>191</v>
      </c>
      <c r="D19" s="91"/>
      <c r="E19" s="92">
        <f>SUM(E10:E17)</f>
        <v>31089.200000000004</v>
      </c>
      <c r="F19" s="91"/>
      <c r="G19" s="91"/>
      <c r="H19" s="91"/>
      <c r="I19" s="91"/>
      <c r="J19" s="92">
        <f>SUM(J10:J18)</f>
        <v>125358</v>
      </c>
      <c r="K19" s="92">
        <f>SUM(K10:K18)</f>
        <v>102291.8</v>
      </c>
      <c r="L19" s="92">
        <f>SUM(L10:L18)</f>
        <v>23066.19999999999</v>
      </c>
      <c r="M19" s="93"/>
      <c r="N19" s="91"/>
      <c r="O19" s="87"/>
      <c r="R19" s="95"/>
      <c r="S19" s="95"/>
      <c r="T19" s="95"/>
    </row>
    <row r="20" spans="2:20" s="96" customFormat="1" ht="19.5" customHeight="1">
      <c r="B20" s="74">
        <v>2</v>
      </c>
      <c r="C20" s="75" t="s">
        <v>192</v>
      </c>
      <c r="D20" s="75"/>
      <c r="E20" s="76"/>
      <c r="F20" s="75"/>
      <c r="G20" s="75"/>
      <c r="H20" s="75"/>
      <c r="I20" s="75"/>
      <c r="J20" s="76"/>
      <c r="K20" s="76"/>
      <c r="L20" s="76"/>
      <c r="M20" s="77"/>
      <c r="N20" s="78"/>
      <c r="O20" s="87">
        <f t="shared" si="2"/>
        <v>0</v>
      </c>
      <c r="R20" s="97"/>
      <c r="S20" s="97"/>
      <c r="T20" s="97"/>
    </row>
    <row r="21" spans="2:20" ht="19.5" customHeight="1">
      <c r="B21" s="98"/>
      <c r="C21" s="99" t="s">
        <v>193</v>
      </c>
      <c r="D21" s="99"/>
      <c r="E21" s="84"/>
      <c r="F21" s="99"/>
      <c r="G21" s="99"/>
      <c r="H21" s="99"/>
      <c r="I21" s="99"/>
      <c r="J21" s="84"/>
      <c r="K21" s="84"/>
      <c r="L21" s="84"/>
      <c r="M21" s="100"/>
      <c r="N21" s="101"/>
      <c r="O21" s="87">
        <f t="shared" si="2"/>
        <v>0</v>
      </c>
    </row>
    <row r="22" spans="2:20" s="88" customFormat="1" ht="21" customHeight="1">
      <c r="B22" s="82"/>
      <c r="C22" s="102" t="s">
        <v>10</v>
      </c>
      <c r="D22" s="84" t="s">
        <v>194</v>
      </c>
      <c r="E22" s="103">
        <v>61</v>
      </c>
      <c r="F22" s="84">
        <v>25</v>
      </c>
      <c r="G22" s="84"/>
      <c r="H22" s="84">
        <v>14</v>
      </c>
      <c r="I22" s="84"/>
      <c r="J22" s="85">
        <v>330</v>
      </c>
      <c r="K22" s="85">
        <f>+F22+G22+H22+E22</f>
        <v>100</v>
      </c>
      <c r="L22" s="103">
        <f>J22-K22</f>
        <v>230</v>
      </c>
      <c r="M22" s="104">
        <v>100</v>
      </c>
      <c r="N22" s="105">
        <f t="shared" ref="N22:N28" si="3">+K22-M22</f>
        <v>0</v>
      </c>
      <c r="O22" s="87">
        <f t="shared" si="2"/>
        <v>0</v>
      </c>
      <c r="P22" s="88">
        <v>200030286</v>
      </c>
      <c r="R22" s="89">
        <v>55</v>
      </c>
      <c r="S22" s="89">
        <v>42</v>
      </c>
      <c r="T22" s="89"/>
    </row>
    <row r="23" spans="2:20" s="88" customFormat="1" ht="21" customHeight="1">
      <c r="B23" s="82"/>
      <c r="C23" s="102" t="s">
        <v>11</v>
      </c>
      <c r="D23" s="84" t="s">
        <v>194</v>
      </c>
      <c r="E23" s="103">
        <v>2</v>
      </c>
      <c r="F23" s="84"/>
      <c r="G23" s="84"/>
      <c r="H23" s="84">
        <v>1</v>
      </c>
      <c r="I23" s="84"/>
      <c r="J23" s="85">
        <v>43</v>
      </c>
      <c r="K23" s="85">
        <f t="shared" ref="K23:K28" si="4">+F23+G23+H23+E23</f>
        <v>3</v>
      </c>
      <c r="L23" s="103">
        <f>J23-K23</f>
        <v>40</v>
      </c>
      <c r="M23" s="104">
        <v>3</v>
      </c>
      <c r="N23" s="105">
        <f t="shared" si="3"/>
        <v>0</v>
      </c>
      <c r="O23" s="87">
        <f t="shared" si="2"/>
        <v>0</v>
      </c>
      <c r="R23" s="89">
        <v>9</v>
      </c>
      <c r="S23" s="89">
        <v>1</v>
      </c>
      <c r="T23" s="89"/>
    </row>
    <row r="24" spans="2:20" s="88" customFormat="1" ht="21" customHeight="1">
      <c r="B24" s="82"/>
      <c r="C24" s="102" t="s">
        <v>12</v>
      </c>
      <c r="D24" s="84" t="s">
        <v>194</v>
      </c>
      <c r="E24" s="103">
        <v>3</v>
      </c>
      <c r="F24" s="84"/>
      <c r="G24" s="84"/>
      <c r="H24" s="84"/>
      <c r="I24" s="84"/>
      <c r="J24" s="85">
        <v>17</v>
      </c>
      <c r="K24" s="85">
        <f t="shared" si="4"/>
        <v>3</v>
      </c>
      <c r="L24" s="103">
        <f t="shared" ref="L24:L28" si="5">J24-K24</f>
        <v>14</v>
      </c>
      <c r="M24" s="104">
        <v>3</v>
      </c>
      <c r="N24" s="105">
        <f t="shared" si="3"/>
        <v>0</v>
      </c>
      <c r="O24" s="87">
        <f t="shared" si="2"/>
        <v>0</v>
      </c>
      <c r="R24" s="89">
        <v>7</v>
      </c>
      <c r="S24" s="89">
        <v>1</v>
      </c>
      <c r="T24" s="89"/>
    </row>
    <row r="25" spans="2:20" s="88" customFormat="1" ht="21" customHeight="1">
      <c r="B25" s="82"/>
      <c r="C25" s="102" t="s">
        <v>195</v>
      </c>
      <c r="D25" s="84" t="s">
        <v>194</v>
      </c>
      <c r="E25" s="103">
        <v>0</v>
      </c>
      <c r="F25" s="84"/>
      <c r="G25" s="84"/>
      <c r="H25" s="84">
        <v>1</v>
      </c>
      <c r="I25" s="84"/>
      <c r="J25" s="85">
        <v>19</v>
      </c>
      <c r="K25" s="85">
        <f t="shared" si="4"/>
        <v>1</v>
      </c>
      <c r="L25" s="103">
        <f t="shared" si="5"/>
        <v>18</v>
      </c>
      <c r="M25" s="104">
        <v>1</v>
      </c>
      <c r="N25" s="105">
        <f t="shared" si="3"/>
        <v>0</v>
      </c>
      <c r="O25" s="87">
        <f t="shared" si="2"/>
        <v>0</v>
      </c>
      <c r="R25" s="89">
        <v>2</v>
      </c>
      <c r="S25" s="89"/>
      <c r="T25" s="89"/>
    </row>
    <row r="26" spans="2:20" s="88" customFormat="1" ht="21" customHeight="1">
      <c r="B26" s="82"/>
      <c r="C26" s="102" t="s">
        <v>196</v>
      </c>
      <c r="D26" s="84" t="s">
        <v>194</v>
      </c>
      <c r="E26" s="103">
        <v>0</v>
      </c>
      <c r="F26" s="84"/>
      <c r="G26" s="84"/>
      <c r="H26" s="84">
        <v>1</v>
      </c>
      <c r="I26" s="84"/>
      <c r="J26" s="85">
        <v>9</v>
      </c>
      <c r="K26" s="85">
        <f t="shared" si="4"/>
        <v>1</v>
      </c>
      <c r="L26" s="103">
        <f t="shared" si="5"/>
        <v>8</v>
      </c>
      <c r="M26" s="104">
        <v>1</v>
      </c>
      <c r="N26" s="105">
        <f t="shared" si="3"/>
        <v>0</v>
      </c>
      <c r="O26" s="87">
        <f t="shared" si="2"/>
        <v>0</v>
      </c>
      <c r="R26" s="89">
        <v>1</v>
      </c>
      <c r="S26" s="89"/>
      <c r="T26" s="89"/>
    </row>
    <row r="27" spans="2:20" s="88" customFormat="1" ht="21" customHeight="1">
      <c r="B27" s="82"/>
      <c r="C27" s="102" t="s">
        <v>15</v>
      </c>
      <c r="D27" s="84" t="s">
        <v>194</v>
      </c>
      <c r="E27" s="103"/>
      <c r="F27" s="84"/>
      <c r="G27" s="84"/>
      <c r="H27" s="84"/>
      <c r="I27" s="84"/>
      <c r="J27" s="85">
        <v>7</v>
      </c>
      <c r="K27" s="85">
        <f t="shared" si="4"/>
        <v>0</v>
      </c>
      <c r="L27" s="103">
        <f t="shared" si="5"/>
        <v>7</v>
      </c>
      <c r="M27" s="104"/>
      <c r="N27" s="105">
        <f t="shared" si="3"/>
        <v>0</v>
      </c>
      <c r="O27" s="87">
        <f t="shared" si="2"/>
        <v>0</v>
      </c>
      <c r="R27" s="89"/>
      <c r="S27" s="89"/>
      <c r="T27" s="89"/>
    </row>
    <row r="28" spans="2:20" s="88" customFormat="1" ht="21" customHeight="1">
      <c r="B28" s="82"/>
      <c r="C28" s="102" t="s">
        <v>17</v>
      </c>
      <c r="D28" s="84" t="s">
        <v>194</v>
      </c>
      <c r="E28" s="103">
        <v>2</v>
      </c>
      <c r="F28" s="84"/>
      <c r="G28" s="84"/>
      <c r="H28" s="84"/>
      <c r="I28" s="84"/>
      <c r="J28" s="85">
        <v>3</v>
      </c>
      <c r="K28" s="85">
        <f t="shared" si="4"/>
        <v>2</v>
      </c>
      <c r="L28" s="103">
        <f t="shared" si="5"/>
        <v>1</v>
      </c>
      <c r="M28" s="104"/>
      <c r="N28" s="105">
        <f t="shared" si="3"/>
        <v>2</v>
      </c>
      <c r="O28" s="87">
        <f t="shared" si="2"/>
        <v>2</v>
      </c>
      <c r="R28" s="89">
        <v>3</v>
      </c>
      <c r="S28" s="89"/>
      <c r="T28" s="89"/>
    </row>
    <row r="29" spans="2:20" s="94" customFormat="1" ht="21" customHeight="1">
      <c r="B29" s="90"/>
      <c r="C29" s="91" t="s">
        <v>197</v>
      </c>
      <c r="D29" s="91"/>
      <c r="E29" s="92">
        <f t="shared" ref="E29" si="6">SUM(E22:E28)</f>
        <v>68</v>
      </c>
      <c r="F29" s="91"/>
      <c r="G29" s="91"/>
      <c r="H29" s="91"/>
      <c r="I29" s="91"/>
      <c r="J29" s="92">
        <f>SUM(J22:J28)</f>
        <v>428</v>
      </c>
      <c r="K29" s="92">
        <f>SUM(K22:K28)</f>
        <v>110</v>
      </c>
      <c r="L29" s="92">
        <f>SUM(L22:L28)</f>
        <v>318</v>
      </c>
      <c r="M29" s="93"/>
      <c r="N29" s="91"/>
      <c r="O29" s="87"/>
      <c r="R29" s="95"/>
      <c r="S29" s="95"/>
      <c r="T29" s="95"/>
    </row>
    <row r="30" spans="2:20" ht="21" customHeight="1">
      <c r="B30" s="98"/>
      <c r="C30" s="99" t="s">
        <v>198</v>
      </c>
      <c r="D30" s="99"/>
      <c r="E30" s="84"/>
      <c r="F30" s="99"/>
      <c r="G30" s="99"/>
      <c r="H30" s="99"/>
      <c r="I30" s="99"/>
      <c r="J30" s="84"/>
      <c r="K30" s="84"/>
      <c r="L30" s="84"/>
      <c r="M30" s="100"/>
      <c r="N30" s="101"/>
      <c r="O30" s="87">
        <f t="shared" si="2"/>
        <v>0</v>
      </c>
    </row>
    <row r="31" spans="2:20" s="88" customFormat="1" ht="21" customHeight="1">
      <c r="B31" s="82"/>
      <c r="C31" s="102" t="s">
        <v>199</v>
      </c>
      <c r="D31" s="84" t="s">
        <v>194</v>
      </c>
      <c r="E31" s="103">
        <v>16</v>
      </c>
      <c r="F31" s="84">
        <v>1</v>
      </c>
      <c r="G31" s="84"/>
      <c r="H31" s="84">
        <v>1</v>
      </c>
      <c r="I31" s="84"/>
      <c r="J31" s="85">
        <v>43</v>
      </c>
      <c r="K31" s="85">
        <f t="shared" ref="K31:K37" si="7">+E31+F31</f>
        <v>17</v>
      </c>
      <c r="L31" s="103">
        <f t="shared" ref="L31:L43" si="8">J31-K31</f>
        <v>26</v>
      </c>
      <c r="M31" s="104">
        <v>17</v>
      </c>
      <c r="N31" s="105">
        <f t="shared" ref="N31:N43" si="9">+K31-M31</f>
        <v>0</v>
      </c>
      <c r="O31" s="87">
        <f t="shared" si="2"/>
        <v>0</v>
      </c>
      <c r="R31" s="89">
        <v>18</v>
      </c>
      <c r="S31" s="89">
        <v>6</v>
      </c>
      <c r="T31" s="89"/>
    </row>
    <row r="32" spans="2:20" s="88" customFormat="1" ht="21" customHeight="1">
      <c r="B32" s="82"/>
      <c r="C32" s="102" t="s">
        <v>200</v>
      </c>
      <c r="D32" s="84" t="s">
        <v>194</v>
      </c>
      <c r="E32" s="103">
        <v>16</v>
      </c>
      <c r="F32" s="84"/>
      <c r="G32" s="84"/>
      <c r="H32" s="84">
        <v>3</v>
      </c>
      <c r="I32" s="84"/>
      <c r="J32" s="85">
        <v>30</v>
      </c>
      <c r="K32" s="85">
        <f t="shared" si="7"/>
        <v>16</v>
      </c>
      <c r="L32" s="103">
        <f t="shared" si="8"/>
        <v>14</v>
      </c>
      <c r="M32" s="104">
        <v>16</v>
      </c>
      <c r="N32" s="105">
        <f t="shared" si="9"/>
        <v>0</v>
      </c>
      <c r="O32" s="87">
        <f t="shared" si="2"/>
        <v>0</v>
      </c>
      <c r="R32" s="89">
        <v>8</v>
      </c>
      <c r="S32" s="89">
        <v>8</v>
      </c>
      <c r="T32" s="89"/>
    </row>
    <row r="33" spans="2:20" s="88" customFormat="1" ht="21" customHeight="1">
      <c r="B33" s="82"/>
      <c r="C33" s="102" t="s">
        <v>201</v>
      </c>
      <c r="D33" s="84" t="s">
        <v>194</v>
      </c>
      <c r="E33" s="103">
        <v>4</v>
      </c>
      <c r="F33" s="84">
        <v>2</v>
      </c>
      <c r="G33" s="84"/>
      <c r="H33" s="84">
        <v>1</v>
      </c>
      <c r="I33" s="84"/>
      <c r="J33" s="85">
        <v>13</v>
      </c>
      <c r="K33" s="85">
        <f t="shared" si="7"/>
        <v>6</v>
      </c>
      <c r="L33" s="103">
        <f t="shared" si="8"/>
        <v>7</v>
      </c>
      <c r="M33" s="104">
        <v>6</v>
      </c>
      <c r="N33" s="105">
        <f t="shared" si="9"/>
        <v>0</v>
      </c>
      <c r="O33" s="87">
        <f t="shared" si="2"/>
        <v>0</v>
      </c>
      <c r="R33" s="89">
        <v>2</v>
      </c>
      <c r="S33" s="89">
        <v>2</v>
      </c>
      <c r="T33" s="89"/>
    </row>
    <row r="34" spans="2:20" s="88" customFormat="1" ht="21" customHeight="1">
      <c r="B34" s="82"/>
      <c r="C34" s="102" t="s">
        <v>202</v>
      </c>
      <c r="D34" s="84" t="s">
        <v>194</v>
      </c>
      <c r="E34" s="103">
        <v>7</v>
      </c>
      <c r="F34" s="84"/>
      <c r="G34" s="84"/>
      <c r="H34" s="84">
        <v>2</v>
      </c>
      <c r="I34" s="84"/>
      <c r="J34" s="85">
        <v>12</v>
      </c>
      <c r="K34" s="85">
        <f t="shared" si="7"/>
        <v>7</v>
      </c>
      <c r="L34" s="103">
        <f t="shared" si="8"/>
        <v>5</v>
      </c>
      <c r="M34" s="104">
        <v>7</v>
      </c>
      <c r="N34" s="105">
        <f t="shared" si="9"/>
        <v>0</v>
      </c>
      <c r="O34" s="87">
        <f t="shared" si="2"/>
        <v>0</v>
      </c>
      <c r="R34" s="89">
        <v>5</v>
      </c>
      <c r="S34" s="89">
        <v>4</v>
      </c>
      <c r="T34" s="89"/>
    </row>
    <row r="35" spans="2:20" s="88" customFormat="1" ht="21" customHeight="1">
      <c r="B35" s="82"/>
      <c r="C35" s="102" t="s">
        <v>203</v>
      </c>
      <c r="D35" s="84" t="s">
        <v>194</v>
      </c>
      <c r="E35" s="103">
        <v>0</v>
      </c>
      <c r="F35" s="84"/>
      <c r="G35" s="84"/>
      <c r="H35" s="84"/>
      <c r="I35" s="84"/>
      <c r="J35" s="85">
        <v>4</v>
      </c>
      <c r="K35" s="85">
        <f t="shared" si="7"/>
        <v>0</v>
      </c>
      <c r="L35" s="103">
        <f t="shared" si="8"/>
        <v>4</v>
      </c>
      <c r="M35" s="104"/>
      <c r="N35" s="105">
        <f t="shared" si="9"/>
        <v>0</v>
      </c>
      <c r="O35" s="87">
        <f t="shared" si="2"/>
        <v>0</v>
      </c>
      <c r="R35" s="89"/>
      <c r="S35" s="89"/>
      <c r="T35" s="89"/>
    </row>
    <row r="36" spans="2:20" s="88" customFormat="1" ht="21" customHeight="1">
      <c r="B36" s="82"/>
      <c r="C36" s="102" t="s">
        <v>204</v>
      </c>
      <c r="D36" s="84" t="s">
        <v>194</v>
      </c>
      <c r="E36" s="103">
        <v>2</v>
      </c>
      <c r="F36" s="84"/>
      <c r="G36" s="84"/>
      <c r="H36" s="84">
        <v>1</v>
      </c>
      <c r="I36" s="84"/>
      <c r="J36" s="85">
        <v>19</v>
      </c>
      <c r="K36" s="85">
        <f t="shared" si="7"/>
        <v>2</v>
      </c>
      <c r="L36" s="103">
        <f t="shared" si="8"/>
        <v>17</v>
      </c>
      <c r="M36" s="104">
        <v>2</v>
      </c>
      <c r="N36" s="105">
        <f t="shared" si="9"/>
        <v>0</v>
      </c>
      <c r="O36" s="87">
        <f t="shared" si="2"/>
        <v>0</v>
      </c>
      <c r="R36" s="89"/>
      <c r="S36" s="89"/>
      <c r="T36" s="89"/>
    </row>
    <row r="37" spans="2:20" s="88" customFormat="1" ht="21" customHeight="1">
      <c r="B37" s="82"/>
      <c r="C37" s="102" t="s">
        <v>205</v>
      </c>
      <c r="D37" s="84" t="s">
        <v>194</v>
      </c>
      <c r="E37" s="103"/>
      <c r="F37" s="84"/>
      <c r="G37" s="84"/>
      <c r="H37" s="84"/>
      <c r="I37" s="84"/>
      <c r="J37" s="85">
        <v>2</v>
      </c>
      <c r="K37" s="85">
        <f t="shared" si="7"/>
        <v>0</v>
      </c>
      <c r="L37" s="103">
        <f t="shared" si="8"/>
        <v>2</v>
      </c>
      <c r="M37" s="104"/>
      <c r="N37" s="105">
        <f t="shared" si="9"/>
        <v>0</v>
      </c>
      <c r="O37" s="87">
        <f t="shared" si="2"/>
        <v>0</v>
      </c>
      <c r="R37" s="89"/>
      <c r="S37" s="89"/>
      <c r="T37" s="89"/>
    </row>
    <row r="38" spans="2:20" s="88" customFormat="1" ht="21" customHeight="1">
      <c r="B38" s="82"/>
      <c r="C38" s="102" t="s">
        <v>206</v>
      </c>
      <c r="D38" s="84" t="s">
        <v>194</v>
      </c>
      <c r="E38" s="103"/>
      <c r="F38" s="84"/>
      <c r="G38" s="84"/>
      <c r="H38" s="84"/>
      <c r="I38" s="84"/>
      <c r="J38" s="85"/>
      <c r="K38" s="85"/>
      <c r="L38" s="103"/>
      <c r="M38" s="104"/>
      <c r="N38" s="105">
        <f t="shared" si="9"/>
        <v>0</v>
      </c>
      <c r="O38" s="87">
        <f t="shared" si="2"/>
        <v>0</v>
      </c>
      <c r="R38" s="89"/>
      <c r="S38" s="89"/>
      <c r="T38" s="89"/>
    </row>
    <row r="39" spans="2:20" s="88" customFormat="1" ht="21" customHeight="1">
      <c r="B39" s="82"/>
      <c r="C39" s="102" t="s">
        <v>207</v>
      </c>
      <c r="D39" s="84" t="s">
        <v>194</v>
      </c>
      <c r="E39" s="103">
        <v>1</v>
      </c>
      <c r="F39" s="84"/>
      <c r="G39" s="84"/>
      <c r="H39" s="84"/>
      <c r="I39" s="84"/>
      <c r="J39" s="85">
        <v>3</v>
      </c>
      <c r="K39" s="85">
        <f>+E39+F39</f>
        <v>1</v>
      </c>
      <c r="L39" s="103">
        <f t="shared" si="8"/>
        <v>2</v>
      </c>
      <c r="M39" s="104">
        <v>1</v>
      </c>
      <c r="N39" s="105">
        <f t="shared" si="9"/>
        <v>0</v>
      </c>
      <c r="O39" s="87">
        <f t="shared" si="2"/>
        <v>0</v>
      </c>
      <c r="R39" s="89">
        <v>1</v>
      </c>
      <c r="S39" s="89">
        <v>1</v>
      </c>
      <c r="T39" s="89"/>
    </row>
    <row r="40" spans="2:20" s="88" customFormat="1" ht="21" customHeight="1">
      <c r="B40" s="82"/>
      <c r="C40" s="102" t="s">
        <v>208</v>
      </c>
      <c r="D40" s="84" t="s">
        <v>194</v>
      </c>
      <c r="E40" s="103">
        <v>0</v>
      </c>
      <c r="F40" s="84"/>
      <c r="G40" s="84"/>
      <c r="H40" s="84"/>
      <c r="I40" s="84"/>
      <c r="J40" s="85"/>
      <c r="K40" s="85">
        <f>+E40+F40</f>
        <v>0</v>
      </c>
      <c r="L40" s="103">
        <f t="shared" si="8"/>
        <v>0</v>
      </c>
      <c r="M40" s="104"/>
      <c r="N40" s="105">
        <f t="shared" si="9"/>
        <v>0</v>
      </c>
      <c r="O40" s="87">
        <f t="shared" si="2"/>
        <v>0</v>
      </c>
      <c r="R40" s="89">
        <v>2</v>
      </c>
      <c r="S40" s="89"/>
      <c r="T40" s="89"/>
    </row>
    <row r="41" spans="2:20" s="88" customFormat="1" ht="21" customHeight="1">
      <c r="B41" s="82"/>
      <c r="C41" s="102" t="s">
        <v>209</v>
      </c>
      <c r="D41" s="84" t="s">
        <v>194</v>
      </c>
      <c r="E41" s="103">
        <v>0</v>
      </c>
      <c r="F41" s="84"/>
      <c r="G41" s="84"/>
      <c r="H41" s="84"/>
      <c r="I41" s="84"/>
      <c r="J41" s="85">
        <v>1</v>
      </c>
      <c r="K41" s="85">
        <f>+E41+F41</f>
        <v>0</v>
      </c>
      <c r="L41" s="103">
        <f t="shared" si="8"/>
        <v>1</v>
      </c>
      <c r="M41" s="104"/>
      <c r="N41" s="105">
        <f t="shared" si="9"/>
        <v>0</v>
      </c>
      <c r="O41" s="87">
        <f t="shared" si="2"/>
        <v>0</v>
      </c>
      <c r="R41" s="89"/>
      <c r="S41" s="89"/>
      <c r="T41" s="89"/>
    </row>
    <row r="42" spans="2:20" s="88" customFormat="1" ht="21" customHeight="1">
      <c r="B42" s="82"/>
      <c r="C42" s="102" t="s">
        <v>210</v>
      </c>
      <c r="D42" s="84" t="s">
        <v>194</v>
      </c>
      <c r="E42" s="103"/>
      <c r="F42" s="84"/>
      <c r="G42" s="84"/>
      <c r="H42" s="84"/>
      <c r="I42" s="84"/>
      <c r="J42" s="85">
        <v>1</v>
      </c>
      <c r="K42" s="85"/>
      <c r="L42" s="103">
        <f t="shared" si="8"/>
        <v>1</v>
      </c>
      <c r="M42" s="104"/>
      <c r="N42" s="105">
        <f t="shared" si="9"/>
        <v>0</v>
      </c>
      <c r="O42" s="87">
        <f t="shared" si="2"/>
        <v>0</v>
      </c>
      <c r="R42" s="89"/>
      <c r="S42" s="89"/>
      <c r="T42" s="89"/>
    </row>
    <row r="43" spans="2:20" s="88" customFormat="1" ht="21" customHeight="1">
      <c r="B43" s="82"/>
      <c r="C43" s="102" t="s">
        <v>211</v>
      </c>
      <c r="D43" s="84" t="s">
        <v>194</v>
      </c>
      <c r="E43" s="103">
        <v>1</v>
      </c>
      <c r="F43" s="84"/>
      <c r="G43" s="84"/>
      <c r="H43" s="84"/>
      <c r="I43" s="84"/>
      <c r="J43" s="85">
        <v>1</v>
      </c>
      <c r="K43" s="85">
        <f>+E43+F43</f>
        <v>1</v>
      </c>
      <c r="L43" s="103">
        <f t="shared" si="8"/>
        <v>0</v>
      </c>
      <c r="M43" s="104"/>
      <c r="N43" s="105">
        <f t="shared" si="9"/>
        <v>1</v>
      </c>
      <c r="O43" s="87">
        <f t="shared" si="2"/>
        <v>1</v>
      </c>
      <c r="R43" s="89"/>
      <c r="S43" s="89"/>
      <c r="T43" s="89"/>
    </row>
    <row r="44" spans="2:20" s="94" customFormat="1" ht="21" customHeight="1">
      <c r="B44" s="90"/>
      <c r="C44" s="91" t="s">
        <v>197</v>
      </c>
      <c r="D44" s="91"/>
      <c r="E44" s="92">
        <f t="shared" ref="E44" si="10">SUM(E30:E43)</f>
        <v>47</v>
      </c>
      <c r="F44" s="91"/>
      <c r="G44" s="91"/>
      <c r="H44" s="91"/>
      <c r="I44" s="91"/>
      <c r="J44" s="92">
        <f>SUM(J30:J43)</f>
        <v>129</v>
      </c>
      <c r="K44" s="92">
        <f t="shared" ref="K44:L44" si="11">SUM(K30:K43)</f>
        <v>50</v>
      </c>
      <c r="L44" s="92">
        <f t="shared" si="11"/>
        <v>79</v>
      </c>
      <c r="M44" s="93"/>
      <c r="N44" s="91"/>
      <c r="O44" s="87"/>
      <c r="R44" s="95"/>
      <c r="S44" s="95"/>
      <c r="T44" s="95"/>
    </row>
    <row r="45" spans="2:20" ht="21" customHeight="1">
      <c r="B45" s="98"/>
      <c r="C45" s="99" t="s">
        <v>212</v>
      </c>
      <c r="D45" s="99"/>
      <c r="E45" s="84"/>
      <c r="F45" s="99"/>
      <c r="G45" s="99"/>
      <c r="H45" s="99"/>
      <c r="I45" s="99"/>
      <c r="J45" s="84"/>
      <c r="K45" s="84"/>
      <c r="L45" s="84"/>
      <c r="M45" s="100"/>
      <c r="N45" s="101"/>
      <c r="O45" s="87">
        <f t="shared" si="2"/>
        <v>0</v>
      </c>
    </row>
    <row r="46" spans="2:20" s="108" customFormat="1" ht="21" customHeight="1">
      <c r="B46" s="106"/>
      <c r="C46" s="107" t="s">
        <v>213</v>
      </c>
      <c r="D46" s="84" t="s">
        <v>194</v>
      </c>
      <c r="E46" s="84"/>
      <c r="F46" s="107">
        <v>1</v>
      </c>
      <c r="G46" s="107"/>
      <c r="H46" s="107"/>
      <c r="I46" s="107"/>
      <c r="J46" s="85">
        <v>3</v>
      </c>
      <c r="K46" s="85">
        <f>+E46+F46</f>
        <v>1</v>
      </c>
      <c r="L46" s="103">
        <f t="shared" ref="L46:L47" si="12">J46-K46</f>
        <v>2</v>
      </c>
      <c r="M46" s="104">
        <v>1</v>
      </c>
      <c r="N46" s="105">
        <f t="shared" ref="N46:N47" si="13">+K46-M46</f>
        <v>0</v>
      </c>
      <c r="O46" s="87">
        <f t="shared" si="2"/>
        <v>0</v>
      </c>
      <c r="R46" s="109"/>
      <c r="S46" s="109"/>
      <c r="T46" s="109"/>
    </row>
    <row r="47" spans="2:20" s="88" customFormat="1" ht="21" customHeight="1">
      <c r="B47" s="82"/>
      <c r="C47" s="102" t="s">
        <v>195</v>
      </c>
      <c r="D47" s="84" t="s">
        <v>194</v>
      </c>
      <c r="E47" s="103">
        <v>0</v>
      </c>
      <c r="F47" s="84"/>
      <c r="G47" s="84"/>
      <c r="H47" s="84"/>
      <c r="I47" s="84"/>
      <c r="J47" s="85">
        <v>1</v>
      </c>
      <c r="K47" s="85">
        <f>+E47+F47</f>
        <v>0</v>
      </c>
      <c r="L47" s="103">
        <f t="shared" si="12"/>
        <v>1</v>
      </c>
      <c r="M47" s="104"/>
      <c r="N47" s="105">
        <f t="shared" si="13"/>
        <v>0</v>
      </c>
      <c r="O47" s="87">
        <f t="shared" si="2"/>
        <v>0</v>
      </c>
      <c r="R47" s="89">
        <v>1</v>
      </c>
      <c r="S47" s="89"/>
      <c r="T47" s="89"/>
    </row>
    <row r="48" spans="2:20" s="94" customFormat="1" ht="21" customHeight="1">
      <c r="B48" s="90"/>
      <c r="C48" s="91" t="s">
        <v>197</v>
      </c>
      <c r="D48" s="91"/>
      <c r="E48" s="92">
        <f>SUM(E45:E47)</f>
        <v>0</v>
      </c>
      <c r="F48" s="91"/>
      <c r="G48" s="91"/>
      <c r="H48" s="91"/>
      <c r="I48" s="91"/>
      <c r="J48" s="92">
        <f>SUM(J45:J47)</f>
        <v>4</v>
      </c>
      <c r="K48" s="92">
        <f>SUM(K45:K47)</f>
        <v>1</v>
      </c>
      <c r="L48" s="92">
        <f>SUM(L45:L47)</f>
        <v>3</v>
      </c>
      <c r="M48" s="93"/>
      <c r="N48" s="91"/>
      <c r="O48" s="87"/>
      <c r="R48" s="95"/>
      <c r="S48" s="95"/>
      <c r="T48" s="95"/>
    </row>
    <row r="49" spans="2:20" ht="21" customHeight="1">
      <c r="B49" s="98"/>
      <c r="C49" s="99" t="s">
        <v>214</v>
      </c>
      <c r="D49" s="99"/>
      <c r="E49" s="84"/>
      <c r="F49" s="99"/>
      <c r="G49" s="99"/>
      <c r="H49" s="99"/>
      <c r="I49" s="99"/>
      <c r="J49" s="84"/>
      <c r="K49" s="84"/>
      <c r="L49" s="84"/>
      <c r="M49" s="100"/>
      <c r="N49" s="101"/>
      <c r="O49" s="87">
        <f t="shared" si="2"/>
        <v>0</v>
      </c>
    </row>
    <row r="50" spans="2:20" s="88" customFormat="1" ht="21" customHeight="1">
      <c r="B50" s="82"/>
      <c r="C50" s="102" t="s">
        <v>215</v>
      </c>
      <c r="D50" s="84" t="s">
        <v>194</v>
      </c>
      <c r="E50" s="103">
        <v>4</v>
      </c>
      <c r="F50" s="84">
        <v>5</v>
      </c>
      <c r="G50" s="84"/>
      <c r="H50" s="84">
        <v>1</v>
      </c>
      <c r="I50" s="84"/>
      <c r="J50" s="85">
        <v>35</v>
      </c>
      <c r="K50" s="85">
        <f t="shared" ref="K50:K66" si="14">+E50+F50</f>
        <v>9</v>
      </c>
      <c r="L50" s="103">
        <f t="shared" ref="L50:L66" si="15">J50-K50</f>
        <v>26</v>
      </c>
      <c r="M50" s="104">
        <v>9</v>
      </c>
      <c r="N50" s="105">
        <f t="shared" ref="N50:N66" si="16">+K50-M50</f>
        <v>0</v>
      </c>
      <c r="O50" s="87">
        <f t="shared" si="2"/>
        <v>0</v>
      </c>
      <c r="R50" s="89">
        <v>11</v>
      </c>
      <c r="S50" s="89">
        <v>1</v>
      </c>
      <c r="T50" s="89"/>
    </row>
    <row r="51" spans="2:20" s="88" customFormat="1" ht="21" customHeight="1">
      <c r="B51" s="82"/>
      <c r="C51" s="102" t="s">
        <v>216</v>
      </c>
      <c r="D51" s="84" t="s">
        <v>194</v>
      </c>
      <c r="E51" s="103">
        <v>2</v>
      </c>
      <c r="F51" s="84"/>
      <c r="G51" s="84"/>
      <c r="H51" s="84">
        <v>1</v>
      </c>
      <c r="I51" s="84"/>
      <c r="J51" s="85">
        <v>10</v>
      </c>
      <c r="K51" s="85">
        <f t="shared" si="14"/>
        <v>2</v>
      </c>
      <c r="L51" s="103">
        <f t="shared" si="15"/>
        <v>8</v>
      </c>
      <c r="M51" s="104">
        <v>2</v>
      </c>
      <c r="N51" s="105">
        <f t="shared" si="16"/>
        <v>0</v>
      </c>
      <c r="O51" s="87">
        <f t="shared" si="2"/>
        <v>0</v>
      </c>
      <c r="R51" s="89">
        <v>4</v>
      </c>
      <c r="S51" s="89"/>
      <c r="T51" s="89"/>
    </row>
    <row r="52" spans="2:20" s="88" customFormat="1" ht="21" customHeight="1">
      <c r="B52" s="82"/>
      <c r="C52" s="102" t="s">
        <v>217</v>
      </c>
      <c r="D52" s="84" t="s">
        <v>194</v>
      </c>
      <c r="E52" s="103">
        <v>2</v>
      </c>
      <c r="F52" s="84">
        <v>1</v>
      </c>
      <c r="G52" s="84"/>
      <c r="H52" s="84"/>
      <c r="I52" s="84"/>
      <c r="J52" s="85">
        <v>28</v>
      </c>
      <c r="K52" s="85">
        <f t="shared" si="14"/>
        <v>3</v>
      </c>
      <c r="L52" s="103">
        <f t="shared" si="15"/>
        <v>25</v>
      </c>
      <c r="M52" s="104">
        <v>3</v>
      </c>
      <c r="N52" s="105">
        <f t="shared" si="16"/>
        <v>0</v>
      </c>
      <c r="O52" s="87">
        <f t="shared" si="2"/>
        <v>0</v>
      </c>
      <c r="R52" s="89">
        <v>4</v>
      </c>
      <c r="S52" s="89">
        <v>2</v>
      </c>
      <c r="T52" s="89"/>
    </row>
    <row r="53" spans="2:20" s="88" customFormat="1" ht="21" customHeight="1">
      <c r="B53" s="82"/>
      <c r="C53" s="102" t="s">
        <v>218</v>
      </c>
      <c r="D53" s="84" t="s">
        <v>194</v>
      </c>
      <c r="E53" s="103">
        <v>1</v>
      </c>
      <c r="F53" s="84"/>
      <c r="G53" s="84"/>
      <c r="H53" s="84">
        <v>2</v>
      </c>
      <c r="I53" s="84"/>
      <c r="J53" s="85">
        <v>9</v>
      </c>
      <c r="K53" s="85">
        <f t="shared" si="14"/>
        <v>1</v>
      </c>
      <c r="L53" s="103">
        <f t="shared" si="15"/>
        <v>8</v>
      </c>
      <c r="M53" s="104">
        <v>1</v>
      </c>
      <c r="N53" s="105">
        <f t="shared" si="16"/>
        <v>0</v>
      </c>
      <c r="O53" s="87">
        <f t="shared" si="2"/>
        <v>0</v>
      </c>
      <c r="R53" s="89">
        <v>4</v>
      </c>
      <c r="S53" s="89">
        <v>1</v>
      </c>
      <c r="T53" s="89"/>
    </row>
    <row r="54" spans="2:20" s="88" customFormat="1" ht="21" customHeight="1">
      <c r="B54" s="82"/>
      <c r="C54" s="102" t="s">
        <v>219</v>
      </c>
      <c r="D54" s="84" t="s">
        <v>194</v>
      </c>
      <c r="E54" s="103">
        <v>0</v>
      </c>
      <c r="F54" s="84"/>
      <c r="G54" s="84"/>
      <c r="H54" s="84"/>
      <c r="I54" s="84"/>
      <c r="J54" s="85">
        <v>7</v>
      </c>
      <c r="K54" s="85">
        <f t="shared" si="14"/>
        <v>0</v>
      </c>
      <c r="L54" s="103">
        <f t="shared" si="15"/>
        <v>7</v>
      </c>
      <c r="M54" s="104"/>
      <c r="N54" s="105">
        <f t="shared" si="16"/>
        <v>0</v>
      </c>
      <c r="O54" s="87">
        <f t="shared" si="2"/>
        <v>0</v>
      </c>
      <c r="R54" s="89"/>
      <c r="S54" s="89"/>
      <c r="T54" s="89"/>
    </row>
    <row r="55" spans="2:20" s="88" customFormat="1" ht="21" customHeight="1">
      <c r="B55" s="82"/>
      <c r="C55" s="102" t="s">
        <v>220</v>
      </c>
      <c r="D55" s="84" t="s">
        <v>194</v>
      </c>
      <c r="E55" s="103">
        <v>3</v>
      </c>
      <c r="F55" s="84"/>
      <c r="G55" s="84"/>
      <c r="H55" s="84"/>
      <c r="I55" s="84"/>
      <c r="J55" s="85">
        <v>9</v>
      </c>
      <c r="K55" s="85">
        <f t="shared" si="14"/>
        <v>3</v>
      </c>
      <c r="L55" s="103">
        <f t="shared" si="15"/>
        <v>6</v>
      </c>
      <c r="M55" s="104">
        <v>3</v>
      </c>
      <c r="N55" s="105">
        <f t="shared" si="16"/>
        <v>0</v>
      </c>
      <c r="O55" s="87">
        <f t="shared" si="2"/>
        <v>0</v>
      </c>
      <c r="R55" s="89">
        <v>4</v>
      </c>
      <c r="S55" s="89">
        <v>2</v>
      </c>
      <c r="T55" s="89"/>
    </row>
    <row r="56" spans="2:20" s="88" customFormat="1" ht="21" customHeight="1">
      <c r="B56" s="82"/>
      <c r="C56" s="102" t="s">
        <v>221</v>
      </c>
      <c r="D56" s="84"/>
      <c r="E56" s="103"/>
      <c r="F56" s="84"/>
      <c r="G56" s="84"/>
      <c r="H56" s="84">
        <v>1</v>
      </c>
      <c r="I56" s="84"/>
      <c r="J56" s="85">
        <v>1</v>
      </c>
      <c r="K56" s="85">
        <f t="shared" si="14"/>
        <v>0</v>
      </c>
      <c r="L56" s="103">
        <f t="shared" si="15"/>
        <v>1</v>
      </c>
      <c r="M56" s="104"/>
      <c r="N56" s="105">
        <f t="shared" si="16"/>
        <v>0</v>
      </c>
      <c r="O56" s="87">
        <f t="shared" si="2"/>
        <v>0</v>
      </c>
      <c r="R56" s="89"/>
      <c r="S56" s="89"/>
      <c r="T56" s="89"/>
    </row>
    <row r="57" spans="2:20" s="88" customFormat="1" ht="21" customHeight="1">
      <c r="B57" s="82"/>
      <c r="C57" s="102" t="s">
        <v>205</v>
      </c>
      <c r="D57" s="84" t="s">
        <v>194</v>
      </c>
      <c r="E57" s="103">
        <v>0</v>
      </c>
      <c r="F57" s="84"/>
      <c r="G57" s="84"/>
      <c r="H57" s="84"/>
      <c r="I57" s="84"/>
      <c r="J57" s="85">
        <v>1</v>
      </c>
      <c r="K57" s="85">
        <f t="shared" si="14"/>
        <v>0</v>
      </c>
      <c r="L57" s="103">
        <f t="shared" si="15"/>
        <v>1</v>
      </c>
      <c r="M57" s="104"/>
      <c r="N57" s="105">
        <f t="shared" si="16"/>
        <v>0</v>
      </c>
      <c r="O57" s="87">
        <f t="shared" si="2"/>
        <v>0</v>
      </c>
      <c r="R57" s="89">
        <v>1</v>
      </c>
      <c r="S57" s="89"/>
      <c r="T57" s="89"/>
    </row>
    <row r="58" spans="2:20" s="88" customFormat="1" ht="21" customHeight="1">
      <c r="B58" s="82"/>
      <c r="C58" s="102" t="s">
        <v>222</v>
      </c>
      <c r="D58" s="84" t="s">
        <v>194</v>
      </c>
      <c r="E58" s="103"/>
      <c r="F58" s="84"/>
      <c r="G58" s="84"/>
      <c r="H58" s="84"/>
      <c r="I58" s="84"/>
      <c r="J58" s="85">
        <v>1</v>
      </c>
      <c r="K58" s="85">
        <f t="shared" si="14"/>
        <v>0</v>
      </c>
      <c r="L58" s="103">
        <f t="shared" si="15"/>
        <v>1</v>
      </c>
      <c r="M58" s="104"/>
      <c r="N58" s="105">
        <f t="shared" si="16"/>
        <v>0</v>
      </c>
      <c r="O58" s="87">
        <f t="shared" si="2"/>
        <v>0</v>
      </c>
      <c r="R58" s="89"/>
      <c r="S58" s="89"/>
      <c r="T58" s="89"/>
    </row>
    <row r="59" spans="2:20" s="88" customFormat="1" ht="21" customHeight="1">
      <c r="B59" s="82"/>
      <c r="C59" s="102" t="s">
        <v>206</v>
      </c>
      <c r="D59" s="84" t="s">
        <v>194</v>
      </c>
      <c r="E59" s="103">
        <v>0</v>
      </c>
      <c r="F59" s="84"/>
      <c r="G59" s="84"/>
      <c r="H59" s="84"/>
      <c r="I59" s="84"/>
      <c r="J59" s="85">
        <v>3</v>
      </c>
      <c r="K59" s="85">
        <f t="shared" si="14"/>
        <v>0</v>
      </c>
      <c r="L59" s="103">
        <f t="shared" si="15"/>
        <v>3</v>
      </c>
      <c r="M59" s="104"/>
      <c r="N59" s="105">
        <f t="shared" si="16"/>
        <v>0</v>
      </c>
      <c r="O59" s="87">
        <f t="shared" si="2"/>
        <v>0</v>
      </c>
      <c r="R59" s="89"/>
      <c r="S59" s="89"/>
      <c r="T59" s="89"/>
    </row>
    <row r="60" spans="2:20" s="88" customFormat="1" ht="21" customHeight="1">
      <c r="B60" s="82"/>
      <c r="C60" s="102" t="s">
        <v>207</v>
      </c>
      <c r="D60" s="84" t="s">
        <v>194</v>
      </c>
      <c r="E60" s="103">
        <v>1</v>
      </c>
      <c r="F60" s="84"/>
      <c r="G60" s="84"/>
      <c r="H60" s="84"/>
      <c r="I60" s="84"/>
      <c r="J60" s="85">
        <v>3</v>
      </c>
      <c r="K60" s="85">
        <f t="shared" si="14"/>
        <v>1</v>
      </c>
      <c r="L60" s="103">
        <f t="shared" si="15"/>
        <v>2</v>
      </c>
      <c r="M60" s="104">
        <v>1</v>
      </c>
      <c r="N60" s="105">
        <f t="shared" si="16"/>
        <v>0</v>
      </c>
      <c r="O60" s="87">
        <f t="shared" si="2"/>
        <v>0</v>
      </c>
      <c r="R60" s="89">
        <v>2</v>
      </c>
      <c r="S60" s="89">
        <v>1</v>
      </c>
      <c r="T60" s="89"/>
    </row>
    <row r="61" spans="2:20" s="88" customFormat="1" ht="21" customHeight="1">
      <c r="B61" s="82"/>
      <c r="C61" s="102" t="s">
        <v>223</v>
      </c>
      <c r="D61" s="84" t="s">
        <v>194</v>
      </c>
      <c r="E61" s="103"/>
      <c r="F61" s="84"/>
      <c r="G61" s="84"/>
      <c r="H61" s="84"/>
      <c r="I61" s="84"/>
      <c r="J61" s="85">
        <v>3</v>
      </c>
      <c r="K61" s="85">
        <f t="shared" si="14"/>
        <v>0</v>
      </c>
      <c r="L61" s="103">
        <f t="shared" si="15"/>
        <v>3</v>
      </c>
      <c r="M61" s="104"/>
      <c r="N61" s="105">
        <f t="shared" si="16"/>
        <v>0</v>
      </c>
      <c r="O61" s="87">
        <f t="shared" si="2"/>
        <v>0</v>
      </c>
      <c r="R61" s="89"/>
      <c r="S61" s="89"/>
      <c r="T61" s="89"/>
    </row>
    <row r="62" spans="2:20" s="88" customFormat="1" ht="21" customHeight="1">
      <c r="B62" s="82"/>
      <c r="C62" s="102" t="s">
        <v>224</v>
      </c>
      <c r="D62" s="84" t="s">
        <v>194</v>
      </c>
      <c r="E62" s="103"/>
      <c r="F62" s="84"/>
      <c r="G62" s="84"/>
      <c r="H62" s="84"/>
      <c r="I62" s="84"/>
      <c r="J62" s="85">
        <v>1</v>
      </c>
      <c r="K62" s="85">
        <f t="shared" si="14"/>
        <v>0</v>
      </c>
      <c r="L62" s="103">
        <f t="shared" si="15"/>
        <v>1</v>
      </c>
      <c r="M62" s="104"/>
      <c r="N62" s="105">
        <f t="shared" si="16"/>
        <v>0</v>
      </c>
      <c r="O62" s="87">
        <f t="shared" si="2"/>
        <v>0</v>
      </c>
      <c r="R62" s="89"/>
      <c r="S62" s="89"/>
      <c r="T62" s="89"/>
    </row>
    <row r="63" spans="2:20" s="88" customFormat="1" ht="21" customHeight="1">
      <c r="B63" s="82"/>
      <c r="C63" s="102" t="s">
        <v>225</v>
      </c>
      <c r="D63" s="84" t="s">
        <v>194</v>
      </c>
      <c r="E63" s="103">
        <v>0</v>
      </c>
      <c r="F63" s="84"/>
      <c r="G63" s="84"/>
      <c r="H63" s="84"/>
      <c r="I63" s="84"/>
      <c r="J63" s="85">
        <v>4</v>
      </c>
      <c r="K63" s="85">
        <f t="shared" si="14"/>
        <v>0</v>
      </c>
      <c r="L63" s="103">
        <f t="shared" si="15"/>
        <v>4</v>
      </c>
      <c r="M63" s="104"/>
      <c r="N63" s="105">
        <f t="shared" si="16"/>
        <v>0</v>
      </c>
      <c r="O63" s="87">
        <f t="shared" si="2"/>
        <v>0</v>
      </c>
      <c r="R63" s="89">
        <v>2</v>
      </c>
      <c r="S63" s="89"/>
      <c r="T63" s="89"/>
    </row>
    <row r="64" spans="2:20" s="88" customFormat="1" ht="21" hidden="1" customHeight="1">
      <c r="B64" s="82"/>
      <c r="C64" s="102" t="s">
        <v>226</v>
      </c>
      <c r="D64" s="84" t="s">
        <v>194</v>
      </c>
      <c r="E64" s="103">
        <v>0</v>
      </c>
      <c r="F64" s="84"/>
      <c r="G64" s="84"/>
      <c r="H64" s="84"/>
      <c r="I64" s="84"/>
      <c r="J64" s="85"/>
      <c r="K64" s="85">
        <f t="shared" si="14"/>
        <v>0</v>
      </c>
      <c r="L64" s="103">
        <f t="shared" si="15"/>
        <v>0</v>
      </c>
      <c r="M64" s="104"/>
      <c r="N64" s="105">
        <f t="shared" si="16"/>
        <v>0</v>
      </c>
      <c r="O64" s="87">
        <f t="shared" si="2"/>
        <v>0</v>
      </c>
      <c r="R64" s="89">
        <v>1</v>
      </c>
      <c r="S64" s="89"/>
      <c r="T64" s="89"/>
    </row>
    <row r="65" spans="2:20" s="88" customFormat="1" ht="21" customHeight="1">
      <c r="B65" s="82"/>
      <c r="C65" s="102" t="s">
        <v>227</v>
      </c>
      <c r="D65" s="84" t="s">
        <v>194</v>
      </c>
      <c r="E65" s="103">
        <v>1</v>
      </c>
      <c r="F65" s="84"/>
      <c r="G65" s="84"/>
      <c r="H65" s="84"/>
      <c r="I65" s="84"/>
      <c r="J65" s="85">
        <v>1</v>
      </c>
      <c r="K65" s="85">
        <f t="shared" si="14"/>
        <v>1</v>
      </c>
      <c r="L65" s="103">
        <f t="shared" si="15"/>
        <v>0</v>
      </c>
      <c r="M65" s="104">
        <v>1</v>
      </c>
      <c r="N65" s="105">
        <f t="shared" si="16"/>
        <v>0</v>
      </c>
      <c r="O65" s="87">
        <f t="shared" si="2"/>
        <v>0</v>
      </c>
      <c r="R65" s="89">
        <v>1</v>
      </c>
      <c r="S65" s="89"/>
      <c r="T65" s="89"/>
    </row>
    <row r="66" spans="2:20" s="88" customFormat="1" ht="21" customHeight="1">
      <c r="B66" s="82"/>
      <c r="C66" s="102" t="s">
        <v>228</v>
      </c>
      <c r="D66" s="84" t="s">
        <v>194</v>
      </c>
      <c r="E66" s="103">
        <v>1</v>
      </c>
      <c r="F66" s="84"/>
      <c r="G66" s="84"/>
      <c r="H66" s="84"/>
      <c r="I66" s="84"/>
      <c r="J66" s="85">
        <v>2</v>
      </c>
      <c r="K66" s="85">
        <f t="shared" si="14"/>
        <v>1</v>
      </c>
      <c r="L66" s="103">
        <f t="shared" si="15"/>
        <v>1</v>
      </c>
      <c r="M66" s="104">
        <v>1</v>
      </c>
      <c r="N66" s="105">
        <f t="shared" si="16"/>
        <v>0</v>
      </c>
      <c r="O66" s="87">
        <f>+K66-M66</f>
        <v>0</v>
      </c>
      <c r="R66" s="89">
        <v>1</v>
      </c>
      <c r="S66" s="89"/>
      <c r="T66" s="89"/>
    </row>
    <row r="67" spans="2:20" s="94" customFormat="1" ht="21" customHeight="1">
      <c r="B67" s="90"/>
      <c r="C67" s="91" t="s">
        <v>197</v>
      </c>
      <c r="D67" s="91"/>
      <c r="E67" s="92">
        <f t="shared" ref="E67" si="17">SUM(E50:E66)</f>
        <v>15</v>
      </c>
      <c r="F67" s="91"/>
      <c r="G67" s="91"/>
      <c r="H67" s="91"/>
      <c r="I67" s="91"/>
      <c r="J67" s="92">
        <f>SUM(J50:J66)</f>
        <v>118</v>
      </c>
      <c r="K67" s="92">
        <f t="shared" ref="K67:L67" si="18">SUM(K50:K66)</f>
        <v>21</v>
      </c>
      <c r="L67" s="92">
        <f t="shared" si="18"/>
        <v>97</v>
      </c>
      <c r="M67" s="93"/>
      <c r="N67" s="91"/>
      <c r="O67" s="87"/>
      <c r="R67" s="95"/>
      <c r="S67" s="95"/>
      <c r="T67" s="95"/>
    </row>
    <row r="68" spans="2:20" ht="21" customHeight="1">
      <c r="B68" s="98"/>
      <c r="C68" s="99" t="s">
        <v>229</v>
      </c>
      <c r="D68" s="99"/>
      <c r="E68" s="84"/>
      <c r="F68" s="99"/>
      <c r="G68" s="99"/>
      <c r="H68" s="99"/>
      <c r="I68" s="99"/>
      <c r="J68" s="84"/>
      <c r="K68" s="84"/>
      <c r="L68" s="84"/>
      <c r="M68" s="100"/>
      <c r="N68" s="101"/>
      <c r="O68" s="87">
        <f t="shared" si="2"/>
        <v>0</v>
      </c>
    </row>
    <row r="69" spans="2:20" s="88" customFormat="1" ht="21" customHeight="1">
      <c r="B69" s="82"/>
      <c r="C69" s="102" t="s">
        <v>10</v>
      </c>
      <c r="D69" s="84" t="s">
        <v>194</v>
      </c>
      <c r="E69" s="103">
        <v>20</v>
      </c>
      <c r="F69" s="84">
        <v>16</v>
      </c>
      <c r="G69" s="84"/>
      <c r="H69" s="84"/>
      <c r="I69" s="84"/>
      <c r="J69" s="85">
        <v>290</v>
      </c>
      <c r="K69" s="85">
        <f>+E69+F69</f>
        <v>36</v>
      </c>
      <c r="L69" s="103">
        <f t="shared" ref="L69" si="19">J69-K69</f>
        <v>254</v>
      </c>
      <c r="M69" s="104">
        <v>36</v>
      </c>
      <c r="N69" s="105">
        <f t="shared" ref="N69" si="20">+K69-M69</f>
        <v>0</v>
      </c>
      <c r="O69" s="87">
        <f t="shared" si="2"/>
        <v>0</v>
      </c>
      <c r="R69" s="89">
        <v>20</v>
      </c>
      <c r="S69" s="89">
        <v>1</v>
      </c>
      <c r="T69" s="89"/>
    </row>
    <row r="70" spans="2:20" s="94" customFormat="1" ht="21" customHeight="1">
      <c r="B70" s="90"/>
      <c r="C70" s="91" t="s">
        <v>197</v>
      </c>
      <c r="D70" s="91"/>
      <c r="E70" s="92">
        <f t="shared" ref="E70" si="21">SUM(E68:E69)</f>
        <v>20</v>
      </c>
      <c r="F70" s="91"/>
      <c r="G70" s="91"/>
      <c r="H70" s="91"/>
      <c r="I70" s="91"/>
      <c r="J70" s="92">
        <f>SUM(J68:J69)</f>
        <v>290</v>
      </c>
      <c r="K70" s="92">
        <f t="shared" ref="K70:L70" si="22">SUM(K68:K69)</f>
        <v>36</v>
      </c>
      <c r="L70" s="92">
        <f t="shared" si="22"/>
        <v>254</v>
      </c>
      <c r="M70" s="93"/>
      <c r="N70" s="91"/>
      <c r="O70" s="87"/>
      <c r="R70" s="95"/>
      <c r="S70" s="95"/>
      <c r="T70" s="95"/>
    </row>
    <row r="71" spans="2:20" ht="21" customHeight="1">
      <c r="B71" s="98"/>
      <c r="C71" s="99" t="s">
        <v>230</v>
      </c>
      <c r="D71" s="99"/>
      <c r="E71" s="84"/>
      <c r="F71" s="99"/>
      <c r="G71" s="99"/>
      <c r="H71" s="99"/>
      <c r="I71" s="99"/>
      <c r="J71" s="84"/>
      <c r="K71" s="84"/>
      <c r="L71" s="84"/>
      <c r="M71" s="100"/>
      <c r="N71" s="101"/>
      <c r="O71" s="87">
        <f t="shared" si="2"/>
        <v>0</v>
      </c>
    </row>
    <row r="72" spans="2:20" s="88" customFormat="1" ht="21" customHeight="1">
      <c r="B72" s="82"/>
      <c r="C72" s="102" t="s">
        <v>231</v>
      </c>
      <c r="D72" s="84" t="s">
        <v>194</v>
      </c>
      <c r="E72" s="103">
        <v>2</v>
      </c>
      <c r="F72" s="84"/>
      <c r="G72" s="84"/>
      <c r="H72" s="84"/>
      <c r="I72" s="84"/>
      <c r="J72" s="85">
        <v>13</v>
      </c>
      <c r="K72" s="85">
        <f>+E72+F72</f>
        <v>2</v>
      </c>
      <c r="L72" s="103">
        <f t="shared" ref="L72:L76" si="23">J72-K72</f>
        <v>11</v>
      </c>
      <c r="M72" s="104">
        <v>2</v>
      </c>
      <c r="N72" s="105">
        <f t="shared" ref="N72:N76" si="24">+K72-M72</f>
        <v>0</v>
      </c>
      <c r="O72" s="87">
        <f t="shared" si="2"/>
        <v>0</v>
      </c>
      <c r="R72" s="89">
        <v>1</v>
      </c>
      <c r="S72" s="89"/>
      <c r="T72" s="89"/>
    </row>
    <row r="73" spans="2:20" s="88" customFormat="1" ht="21" customHeight="1">
      <c r="B73" s="82"/>
      <c r="C73" s="102" t="s">
        <v>232</v>
      </c>
      <c r="D73" s="84" t="s">
        <v>194</v>
      </c>
      <c r="E73" s="103">
        <v>0</v>
      </c>
      <c r="F73" s="84"/>
      <c r="G73" s="84"/>
      <c r="H73" s="84"/>
      <c r="I73" s="84"/>
      <c r="J73" s="85">
        <v>9</v>
      </c>
      <c r="K73" s="85">
        <f>+E73+F73</f>
        <v>0</v>
      </c>
      <c r="L73" s="103">
        <f t="shared" si="23"/>
        <v>9</v>
      </c>
      <c r="M73" s="104"/>
      <c r="N73" s="105">
        <f t="shared" si="24"/>
        <v>0</v>
      </c>
      <c r="O73" s="87">
        <f t="shared" si="2"/>
        <v>0</v>
      </c>
      <c r="R73" s="89"/>
      <c r="S73" s="89"/>
      <c r="T73" s="89"/>
    </row>
    <row r="74" spans="2:20" s="88" customFormat="1" ht="21" customHeight="1">
      <c r="B74" s="82"/>
      <c r="C74" s="102" t="s">
        <v>233</v>
      </c>
      <c r="D74" s="84" t="s">
        <v>194</v>
      </c>
      <c r="E74" s="103">
        <v>0</v>
      </c>
      <c r="F74" s="84"/>
      <c r="G74" s="84"/>
      <c r="H74" s="84"/>
      <c r="I74" s="84"/>
      <c r="J74" s="85">
        <v>8</v>
      </c>
      <c r="K74" s="85">
        <f>+E74+F74</f>
        <v>0</v>
      </c>
      <c r="L74" s="103">
        <f t="shared" si="23"/>
        <v>8</v>
      </c>
      <c r="M74" s="104"/>
      <c r="N74" s="105">
        <f t="shared" si="24"/>
        <v>0</v>
      </c>
      <c r="O74" s="87">
        <f t="shared" si="2"/>
        <v>0</v>
      </c>
      <c r="R74" s="89"/>
      <c r="S74" s="89"/>
      <c r="T74" s="89"/>
    </row>
    <row r="75" spans="2:20" s="88" customFormat="1" ht="21" customHeight="1">
      <c r="B75" s="82"/>
      <c r="C75" s="102" t="s">
        <v>234</v>
      </c>
      <c r="D75" s="84" t="s">
        <v>194</v>
      </c>
      <c r="E75" s="103">
        <v>0</v>
      </c>
      <c r="F75" s="84"/>
      <c r="G75" s="84"/>
      <c r="H75" s="84"/>
      <c r="I75" s="84"/>
      <c r="J75" s="85">
        <v>2</v>
      </c>
      <c r="K75" s="85">
        <f>+E75+F75</f>
        <v>0</v>
      </c>
      <c r="L75" s="103">
        <f t="shared" si="23"/>
        <v>2</v>
      </c>
      <c r="M75" s="104"/>
      <c r="N75" s="105">
        <f t="shared" si="24"/>
        <v>0</v>
      </c>
      <c r="O75" s="87">
        <f t="shared" si="2"/>
        <v>0</v>
      </c>
      <c r="R75" s="89">
        <v>3</v>
      </c>
      <c r="S75" s="89"/>
      <c r="T75" s="89"/>
    </row>
    <row r="76" spans="2:20" s="88" customFormat="1" ht="21" customHeight="1">
      <c r="B76" s="82"/>
      <c r="C76" s="102" t="s">
        <v>235</v>
      </c>
      <c r="D76" s="84" t="s">
        <v>194</v>
      </c>
      <c r="E76" s="103">
        <v>1</v>
      </c>
      <c r="F76" s="84"/>
      <c r="G76" s="84"/>
      <c r="H76" s="84"/>
      <c r="I76" s="84"/>
      <c r="J76" s="85">
        <v>1</v>
      </c>
      <c r="K76" s="85">
        <f>+E76+F76</f>
        <v>1</v>
      </c>
      <c r="L76" s="103">
        <f t="shared" si="23"/>
        <v>0</v>
      </c>
      <c r="M76" s="104">
        <v>1</v>
      </c>
      <c r="N76" s="105">
        <f t="shared" si="24"/>
        <v>0</v>
      </c>
      <c r="O76" s="87">
        <f t="shared" ref="O76:O103" si="25">+K76-M76</f>
        <v>0</v>
      </c>
      <c r="R76" s="89">
        <v>1</v>
      </c>
      <c r="S76" s="89"/>
      <c r="T76" s="89"/>
    </row>
    <row r="77" spans="2:20" s="94" customFormat="1" ht="21" customHeight="1">
      <c r="B77" s="90"/>
      <c r="C77" s="91" t="s">
        <v>197</v>
      </c>
      <c r="D77" s="91"/>
      <c r="E77" s="92">
        <f>SUM(E72:E76)</f>
        <v>3</v>
      </c>
      <c r="F77" s="91"/>
      <c r="G77" s="91"/>
      <c r="H77" s="91"/>
      <c r="I77" s="91"/>
      <c r="J77" s="92">
        <f>SUM(J72:J76)</f>
        <v>33</v>
      </c>
      <c r="K77" s="92">
        <f>SUM(K72:K76)</f>
        <v>3</v>
      </c>
      <c r="L77" s="92">
        <f>SUM(L72:L76)</f>
        <v>30</v>
      </c>
      <c r="M77" s="93"/>
      <c r="N77" s="91"/>
      <c r="O77" s="87"/>
      <c r="R77" s="95"/>
      <c r="S77" s="95"/>
      <c r="T77" s="95"/>
    </row>
    <row r="78" spans="2:20" s="88" customFormat="1" ht="21" customHeight="1">
      <c r="B78" s="82"/>
      <c r="C78" s="110" t="s">
        <v>236</v>
      </c>
      <c r="D78" s="84"/>
      <c r="E78" s="103"/>
      <c r="F78" s="84"/>
      <c r="G78" s="84"/>
      <c r="H78" s="84"/>
      <c r="I78" s="84"/>
      <c r="J78" s="85"/>
      <c r="K78" s="85"/>
      <c r="L78" s="103"/>
      <c r="M78" s="104"/>
      <c r="N78" s="101"/>
      <c r="O78" s="87">
        <f t="shared" si="25"/>
        <v>0</v>
      </c>
      <c r="R78" s="89"/>
      <c r="S78" s="89"/>
      <c r="T78" s="89"/>
    </row>
    <row r="79" spans="2:20" s="88" customFormat="1" ht="21" customHeight="1">
      <c r="B79" s="82"/>
      <c r="C79" s="102" t="s">
        <v>237</v>
      </c>
      <c r="D79" s="84" t="s">
        <v>194</v>
      </c>
      <c r="E79" s="103"/>
      <c r="F79" s="84"/>
      <c r="G79" s="84"/>
      <c r="H79" s="84"/>
      <c r="I79" s="84"/>
      <c r="J79" s="85">
        <v>1522</v>
      </c>
      <c r="K79" s="85">
        <v>129</v>
      </c>
      <c r="L79" s="103">
        <f t="shared" ref="L79:L99" si="26">J79-K79</f>
        <v>1393</v>
      </c>
      <c r="M79" s="104">
        <v>129</v>
      </c>
      <c r="N79" s="105">
        <f t="shared" ref="N79:N100" si="27">+K79-M79</f>
        <v>0</v>
      </c>
      <c r="O79" s="87">
        <f t="shared" si="25"/>
        <v>0</v>
      </c>
      <c r="R79" s="89"/>
      <c r="S79" s="89"/>
      <c r="T79" s="89"/>
    </row>
    <row r="80" spans="2:20" s="88" customFormat="1" ht="21" customHeight="1">
      <c r="B80" s="82"/>
      <c r="C80" s="102" t="s">
        <v>238</v>
      </c>
      <c r="D80" s="84" t="s">
        <v>194</v>
      </c>
      <c r="E80" s="103"/>
      <c r="F80" s="84"/>
      <c r="G80" s="84"/>
      <c r="H80" s="84"/>
      <c r="I80" s="84"/>
      <c r="J80" s="85">
        <v>2500</v>
      </c>
      <c r="K80" s="85">
        <v>593</v>
      </c>
      <c r="L80" s="103">
        <f t="shared" si="26"/>
        <v>1907</v>
      </c>
      <c r="M80" s="104">
        <v>593</v>
      </c>
      <c r="N80" s="105">
        <f t="shared" si="27"/>
        <v>0</v>
      </c>
      <c r="O80" s="87">
        <f t="shared" si="25"/>
        <v>0</v>
      </c>
      <c r="R80" s="89"/>
      <c r="S80" s="89"/>
      <c r="T80" s="89"/>
    </row>
    <row r="81" spans="2:20" s="88" customFormat="1" ht="21" customHeight="1">
      <c r="B81" s="82"/>
      <c r="C81" s="102" t="s">
        <v>239</v>
      </c>
      <c r="D81" s="84" t="s">
        <v>194</v>
      </c>
      <c r="E81" s="103"/>
      <c r="F81" s="84"/>
      <c r="G81" s="84"/>
      <c r="H81" s="84"/>
      <c r="I81" s="84"/>
      <c r="J81" s="85">
        <v>1060</v>
      </c>
      <c r="K81" s="85">
        <v>115</v>
      </c>
      <c r="L81" s="103">
        <f t="shared" si="26"/>
        <v>945</v>
      </c>
      <c r="M81" s="104">
        <v>115</v>
      </c>
      <c r="N81" s="105">
        <f t="shared" si="27"/>
        <v>0</v>
      </c>
      <c r="O81" s="87">
        <f t="shared" si="25"/>
        <v>0</v>
      </c>
      <c r="P81" s="88" t="s">
        <v>240</v>
      </c>
      <c r="R81" s="89"/>
      <c r="S81" s="89"/>
      <c r="T81" s="89"/>
    </row>
    <row r="82" spans="2:20" s="88" customFormat="1" ht="21" customHeight="1">
      <c r="B82" s="82"/>
      <c r="C82" s="102" t="s">
        <v>241</v>
      </c>
      <c r="D82" s="84" t="s">
        <v>194</v>
      </c>
      <c r="E82" s="103"/>
      <c r="F82" s="84"/>
      <c r="G82" s="84"/>
      <c r="H82" s="84"/>
      <c r="I82" s="84"/>
      <c r="J82" s="85">
        <v>170</v>
      </c>
      <c r="K82" s="85">
        <v>10</v>
      </c>
      <c r="L82" s="103">
        <f t="shared" si="26"/>
        <v>160</v>
      </c>
      <c r="M82" s="104">
        <v>10</v>
      </c>
      <c r="N82" s="105">
        <f t="shared" si="27"/>
        <v>0</v>
      </c>
      <c r="O82" s="87">
        <f t="shared" si="25"/>
        <v>0</v>
      </c>
      <c r="P82" s="88" t="s">
        <v>242</v>
      </c>
      <c r="R82" s="89"/>
      <c r="S82" s="89"/>
      <c r="T82" s="89"/>
    </row>
    <row r="83" spans="2:20" s="88" customFormat="1" ht="21" customHeight="1">
      <c r="B83" s="82"/>
      <c r="C83" s="102" t="s">
        <v>243</v>
      </c>
      <c r="D83" s="84" t="s">
        <v>194</v>
      </c>
      <c r="E83" s="103"/>
      <c r="F83" s="84"/>
      <c r="G83" s="84"/>
      <c r="H83" s="84"/>
      <c r="I83" s="84"/>
      <c r="J83" s="85">
        <v>145</v>
      </c>
      <c r="K83" s="85">
        <v>4</v>
      </c>
      <c r="L83" s="103">
        <f t="shared" si="26"/>
        <v>141</v>
      </c>
      <c r="M83" s="104">
        <v>4</v>
      </c>
      <c r="N83" s="105">
        <f t="shared" si="27"/>
        <v>0</v>
      </c>
      <c r="O83" s="87">
        <f t="shared" si="25"/>
        <v>0</v>
      </c>
      <c r="P83" s="88" t="s">
        <v>244</v>
      </c>
      <c r="R83" s="89"/>
      <c r="S83" s="89"/>
      <c r="T83" s="89"/>
    </row>
    <row r="84" spans="2:20" s="88" customFormat="1" ht="21" customHeight="1">
      <c r="B84" s="82"/>
      <c r="C84" s="102" t="s">
        <v>245</v>
      </c>
      <c r="D84" s="84" t="s">
        <v>194</v>
      </c>
      <c r="E84" s="103"/>
      <c r="F84" s="84"/>
      <c r="G84" s="84"/>
      <c r="H84" s="84"/>
      <c r="I84" s="84"/>
      <c r="J84" s="85">
        <v>52</v>
      </c>
      <c r="K84" s="85"/>
      <c r="L84" s="103">
        <f t="shared" si="26"/>
        <v>52</v>
      </c>
      <c r="M84" s="104"/>
      <c r="N84" s="105">
        <f t="shared" si="27"/>
        <v>0</v>
      </c>
      <c r="O84" s="87">
        <f t="shared" si="25"/>
        <v>0</v>
      </c>
      <c r="P84" s="88" t="s">
        <v>246</v>
      </c>
      <c r="R84" s="89"/>
      <c r="S84" s="89"/>
      <c r="T84" s="89"/>
    </row>
    <row r="85" spans="2:20" s="88" customFormat="1" ht="21" customHeight="1">
      <c r="B85" s="82"/>
      <c r="C85" s="102" t="s">
        <v>247</v>
      </c>
      <c r="D85" s="84" t="s">
        <v>194</v>
      </c>
      <c r="E85" s="103"/>
      <c r="F85" s="84"/>
      <c r="G85" s="84"/>
      <c r="H85" s="84"/>
      <c r="I85" s="84"/>
      <c r="J85" s="85">
        <v>2</v>
      </c>
      <c r="K85" s="85"/>
      <c r="L85" s="103">
        <f t="shared" si="26"/>
        <v>2</v>
      </c>
      <c r="M85" s="104"/>
      <c r="N85" s="105">
        <f t="shared" si="27"/>
        <v>0</v>
      </c>
      <c r="O85" s="87">
        <f t="shared" si="25"/>
        <v>0</v>
      </c>
      <c r="P85" s="88" t="s">
        <v>248</v>
      </c>
      <c r="R85" s="89"/>
      <c r="S85" s="89"/>
      <c r="T85" s="89"/>
    </row>
    <row r="86" spans="2:20" s="88" customFormat="1" ht="21" customHeight="1">
      <c r="B86" s="82"/>
      <c r="C86" s="102" t="s">
        <v>249</v>
      </c>
      <c r="D86" s="84" t="s">
        <v>194</v>
      </c>
      <c r="E86" s="103"/>
      <c r="F86" s="84"/>
      <c r="G86" s="84"/>
      <c r="H86" s="84"/>
      <c r="I86" s="84"/>
      <c r="J86" s="85">
        <v>2</v>
      </c>
      <c r="K86" s="85"/>
      <c r="L86" s="103">
        <f t="shared" si="26"/>
        <v>2</v>
      </c>
      <c r="M86" s="104"/>
      <c r="N86" s="105">
        <f t="shared" si="27"/>
        <v>0</v>
      </c>
      <c r="O86" s="87">
        <f t="shared" si="25"/>
        <v>0</v>
      </c>
      <c r="P86" s="88" t="s">
        <v>250</v>
      </c>
      <c r="R86" s="89"/>
      <c r="S86" s="89"/>
      <c r="T86" s="89"/>
    </row>
    <row r="87" spans="2:20" s="88" customFormat="1" ht="21" hidden="1" customHeight="1">
      <c r="B87" s="82"/>
      <c r="C87" s="102" t="s">
        <v>251</v>
      </c>
      <c r="D87" s="84" t="s">
        <v>194</v>
      </c>
      <c r="E87" s="103"/>
      <c r="F87" s="84"/>
      <c r="G87" s="84"/>
      <c r="H87" s="84"/>
      <c r="I87" s="84"/>
      <c r="J87" s="85"/>
      <c r="K87" s="85"/>
      <c r="L87" s="103">
        <f t="shared" si="26"/>
        <v>0</v>
      </c>
      <c r="M87" s="104"/>
      <c r="N87" s="105">
        <f t="shared" si="27"/>
        <v>0</v>
      </c>
      <c r="O87" s="87">
        <f t="shared" si="25"/>
        <v>0</v>
      </c>
      <c r="P87" s="88" t="s">
        <v>252</v>
      </c>
      <c r="R87" s="89"/>
      <c r="S87" s="89"/>
      <c r="T87" s="89"/>
    </row>
    <row r="88" spans="2:20" s="88" customFormat="1" ht="21" customHeight="1">
      <c r="B88" s="82"/>
      <c r="C88" s="102" t="s">
        <v>253</v>
      </c>
      <c r="D88" s="84" t="s">
        <v>194</v>
      </c>
      <c r="E88" s="103"/>
      <c r="F88" s="84"/>
      <c r="G88" s="84"/>
      <c r="H88" s="84"/>
      <c r="I88" s="84"/>
      <c r="J88" s="85">
        <v>775</v>
      </c>
      <c r="K88" s="85">
        <v>129</v>
      </c>
      <c r="L88" s="103">
        <f t="shared" si="26"/>
        <v>646</v>
      </c>
      <c r="M88" s="104">
        <v>129</v>
      </c>
      <c r="N88" s="105">
        <f t="shared" si="27"/>
        <v>0</v>
      </c>
      <c r="O88" s="87">
        <f t="shared" si="25"/>
        <v>0</v>
      </c>
      <c r="P88" s="88" t="s">
        <v>254</v>
      </c>
      <c r="R88" s="89"/>
      <c r="S88" s="89"/>
      <c r="T88" s="89"/>
    </row>
    <row r="89" spans="2:20" s="88" customFormat="1" ht="21" customHeight="1">
      <c r="B89" s="82"/>
      <c r="C89" s="102" t="s">
        <v>255</v>
      </c>
      <c r="D89" s="84" t="s">
        <v>194</v>
      </c>
      <c r="E89" s="103"/>
      <c r="F89" s="84"/>
      <c r="G89" s="84"/>
      <c r="H89" s="84"/>
      <c r="I89" s="84"/>
      <c r="J89" s="85">
        <v>940</v>
      </c>
      <c r="K89" s="85">
        <v>129</v>
      </c>
      <c r="L89" s="103">
        <f t="shared" si="26"/>
        <v>811</v>
      </c>
      <c r="M89" s="104"/>
      <c r="N89" s="105">
        <f t="shared" si="27"/>
        <v>129</v>
      </c>
      <c r="O89" s="87">
        <f t="shared" si="25"/>
        <v>129</v>
      </c>
      <c r="R89" s="89"/>
      <c r="S89" s="89"/>
      <c r="T89" s="89"/>
    </row>
    <row r="90" spans="2:20" s="88" customFormat="1" ht="21" customHeight="1">
      <c r="B90" s="82"/>
      <c r="C90" s="102" t="s">
        <v>256</v>
      </c>
      <c r="D90" s="84" t="s">
        <v>194</v>
      </c>
      <c r="E90" s="103"/>
      <c r="F90" s="84"/>
      <c r="G90" s="84"/>
      <c r="H90" s="84"/>
      <c r="I90" s="84"/>
      <c r="J90" s="85">
        <v>1140</v>
      </c>
      <c r="K90" s="85"/>
      <c r="L90" s="103">
        <f t="shared" si="26"/>
        <v>1140</v>
      </c>
      <c r="M90" s="104"/>
      <c r="N90" s="105">
        <f t="shared" si="27"/>
        <v>0</v>
      </c>
      <c r="O90" s="87">
        <f t="shared" si="25"/>
        <v>0</v>
      </c>
      <c r="P90" s="88" t="s">
        <v>257</v>
      </c>
      <c r="R90" s="89"/>
      <c r="S90" s="89"/>
      <c r="T90" s="89"/>
    </row>
    <row r="91" spans="2:20" s="88" customFormat="1" ht="21" customHeight="1">
      <c r="B91" s="82"/>
      <c r="C91" s="102" t="s">
        <v>258</v>
      </c>
      <c r="D91" s="84" t="s">
        <v>194</v>
      </c>
      <c r="E91" s="103"/>
      <c r="F91" s="84"/>
      <c r="G91" s="84"/>
      <c r="H91" s="84"/>
      <c r="I91" s="84"/>
      <c r="J91" s="85">
        <v>1475</v>
      </c>
      <c r="K91" s="85">
        <v>129</v>
      </c>
      <c r="L91" s="103">
        <f t="shared" si="26"/>
        <v>1346</v>
      </c>
      <c r="M91" s="104">
        <v>129</v>
      </c>
      <c r="N91" s="105">
        <f t="shared" si="27"/>
        <v>0</v>
      </c>
      <c r="O91" s="87">
        <f t="shared" si="25"/>
        <v>0</v>
      </c>
      <c r="P91" s="88" t="s">
        <v>259</v>
      </c>
      <c r="R91" s="89"/>
      <c r="S91" s="89"/>
      <c r="T91" s="89"/>
    </row>
    <row r="92" spans="2:20" s="88" customFormat="1" ht="21" customHeight="1">
      <c r="B92" s="82"/>
      <c r="C92" s="102" t="s">
        <v>260</v>
      </c>
      <c r="D92" s="84" t="s">
        <v>194</v>
      </c>
      <c r="E92" s="103"/>
      <c r="F92" s="84"/>
      <c r="G92" s="84"/>
      <c r="H92" s="84"/>
      <c r="I92" s="84"/>
      <c r="J92" s="85">
        <v>2710</v>
      </c>
      <c r="K92" s="85">
        <v>258</v>
      </c>
      <c r="L92" s="103">
        <f t="shared" si="26"/>
        <v>2452</v>
      </c>
      <c r="M92" s="104">
        <v>258</v>
      </c>
      <c r="N92" s="105">
        <f t="shared" si="27"/>
        <v>0</v>
      </c>
      <c r="O92" s="87">
        <f t="shared" si="25"/>
        <v>0</v>
      </c>
      <c r="R92" s="89"/>
      <c r="S92" s="89"/>
      <c r="T92" s="89"/>
    </row>
    <row r="93" spans="2:20" s="88" customFormat="1" ht="21" customHeight="1">
      <c r="B93" s="82"/>
      <c r="C93" s="102" t="s">
        <v>261</v>
      </c>
      <c r="D93" s="84" t="s">
        <v>194</v>
      </c>
      <c r="E93" s="103"/>
      <c r="F93" s="84"/>
      <c r="G93" s="84"/>
      <c r="H93" s="84"/>
      <c r="I93" s="84"/>
      <c r="J93" s="85">
        <v>1435</v>
      </c>
      <c r="K93" s="85">
        <v>129</v>
      </c>
      <c r="L93" s="103">
        <f t="shared" si="26"/>
        <v>1306</v>
      </c>
      <c r="M93" s="104">
        <v>129</v>
      </c>
      <c r="N93" s="105">
        <f t="shared" si="27"/>
        <v>0</v>
      </c>
      <c r="O93" s="87">
        <f t="shared" si="25"/>
        <v>0</v>
      </c>
      <c r="R93" s="89"/>
      <c r="S93" s="89"/>
      <c r="T93" s="89"/>
    </row>
    <row r="94" spans="2:20" s="88" customFormat="1" ht="21" customHeight="1">
      <c r="B94" s="82"/>
      <c r="C94" s="102" t="s">
        <v>262</v>
      </c>
      <c r="D94" s="84" t="s">
        <v>194</v>
      </c>
      <c r="E94" s="103"/>
      <c r="F94" s="84"/>
      <c r="G94" s="84"/>
      <c r="H94" s="84"/>
      <c r="I94" s="84"/>
      <c r="J94" s="85">
        <v>2190</v>
      </c>
      <c r="K94" s="85">
        <v>129</v>
      </c>
      <c r="L94" s="103">
        <f t="shared" si="26"/>
        <v>2061</v>
      </c>
      <c r="M94" s="104">
        <v>129</v>
      </c>
      <c r="N94" s="105">
        <f t="shared" si="27"/>
        <v>0</v>
      </c>
      <c r="O94" s="87">
        <f t="shared" si="25"/>
        <v>0</v>
      </c>
      <c r="P94" s="88" t="s">
        <v>263</v>
      </c>
      <c r="R94" s="89"/>
      <c r="S94" s="89"/>
      <c r="T94" s="89"/>
    </row>
    <row r="95" spans="2:20" s="88" customFormat="1" ht="21" customHeight="1">
      <c r="B95" s="82"/>
      <c r="C95" s="102" t="s">
        <v>264</v>
      </c>
      <c r="D95" s="84" t="s">
        <v>194</v>
      </c>
      <c r="E95" s="103"/>
      <c r="F95" s="84"/>
      <c r="G95" s="84"/>
      <c r="H95" s="84"/>
      <c r="I95" s="84"/>
      <c r="J95" s="85">
        <v>1535</v>
      </c>
      <c r="K95" s="85">
        <v>129</v>
      </c>
      <c r="L95" s="103">
        <f t="shared" si="26"/>
        <v>1406</v>
      </c>
      <c r="M95" s="104">
        <v>129</v>
      </c>
      <c r="N95" s="105">
        <f t="shared" si="27"/>
        <v>0</v>
      </c>
      <c r="O95" s="87">
        <f t="shared" si="25"/>
        <v>0</v>
      </c>
      <c r="R95" s="89"/>
      <c r="S95" s="89"/>
      <c r="T95" s="89"/>
    </row>
    <row r="96" spans="2:20" s="88" customFormat="1" ht="21" customHeight="1">
      <c r="B96" s="82"/>
      <c r="C96" s="102" t="s">
        <v>265</v>
      </c>
      <c r="D96" s="84" t="s">
        <v>194</v>
      </c>
      <c r="E96" s="103"/>
      <c r="F96" s="84"/>
      <c r="G96" s="84"/>
      <c r="H96" s="84"/>
      <c r="I96" s="84"/>
      <c r="J96" s="85">
        <v>1535</v>
      </c>
      <c r="K96" s="85">
        <v>129</v>
      </c>
      <c r="L96" s="103">
        <f t="shared" si="26"/>
        <v>1406</v>
      </c>
      <c r="M96" s="104">
        <v>129</v>
      </c>
      <c r="N96" s="105">
        <f t="shared" si="27"/>
        <v>0</v>
      </c>
      <c r="O96" s="87">
        <f t="shared" si="25"/>
        <v>0</v>
      </c>
      <c r="R96" s="89"/>
      <c r="S96" s="89"/>
      <c r="T96" s="89"/>
    </row>
    <row r="97" spans="2:20" s="88" customFormat="1" ht="21" customHeight="1">
      <c r="B97" s="82"/>
      <c r="C97" s="102" t="s">
        <v>266</v>
      </c>
      <c r="D97" s="84" t="s">
        <v>194</v>
      </c>
      <c r="E97" s="103"/>
      <c r="F97" s="84"/>
      <c r="G97" s="84"/>
      <c r="H97" s="84"/>
      <c r="I97" s="84"/>
      <c r="J97" s="85">
        <v>1435</v>
      </c>
      <c r="K97" s="85">
        <v>129</v>
      </c>
      <c r="L97" s="103">
        <f t="shared" si="26"/>
        <v>1306</v>
      </c>
      <c r="M97" s="104">
        <v>129</v>
      </c>
      <c r="N97" s="105">
        <f t="shared" si="27"/>
        <v>0</v>
      </c>
      <c r="O97" s="87">
        <f t="shared" si="25"/>
        <v>0</v>
      </c>
      <c r="R97" s="89"/>
      <c r="S97" s="89"/>
      <c r="T97" s="89"/>
    </row>
    <row r="98" spans="2:20" s="88" customFormat="1" ht="21" customHeight="1">
      <c r="B98" s="82"/>
      <c r="C98" s="102" t="s">
        <v>267</v>
      </c>
      <c r="D98" s="84" t="s">
        <v>194</v>
      </c>
      <c r="E98" s="103"/>
      <c r="F98" s="84"/>
      <c r="G98" s="84"/>
      <c r="H98" s="84"/>
      <c r="I98" s="84"/>
      <c r="J98" s="85">
        <v>630</v>
      </c>
      <c r="K98" s="85"/>
      <c r="L98" s="103">
        <f t="shared" si="26"/>
        <v>630</v>
      </c>
      <c r="M98" s="104"/>
      <c r="N98" s="105">
        <f t="shared" si="27"/>
        <v>0</v>
      </c>
      <c r="O98" s="87">
        <f t="shared" si="25"/>
        <v>0</v>
      </c>
      <c r="R98" s="89"/>
      <c r="S98" s="89"/>
      <c r="T98" s="89"/>
    </row>
    <row r="99" spans="2:20" s="88" customFormat="1" ht="21" customHeight="1">
      <c r="B99" s="82"/>
      <c r="C99" s="102" t="s">
        <v>268</v>
      </c>
      <c r="D99" s="84" t="s">
        <v>194</v>
      </c>
      <c r="E99" s="103"/>
      <c r="F99" s="84"/>
      <c r="G99" s="84"/>
      <c r="H99" s="84"/>
      <c r="I99" s="84"/>
      <c r="J99" s="85">
        <v>1360</v>
      </c>
      <c r="K99" s="85"/>
      <c r="L99" s="103">
        <f t="shared" si="26"/>
        <v>1360</v>
      </c>
      <c r="M99" s="104"/>
      <c r="N99" s="105">
        <f t="shared" si="27"/>
        <v>0</v>
      </c>
      <c r="O99" s="87">
        <f t="shared" si="25"/>
        <v>0</v>
      </c>
      <c r="R99" s="89"/>
      <c r="S99" s="89"/>
      <c r="T99" s="89"/>
    </row>
    <row r="100" spans="2:20" s="88" customFormat="1" ht="21" customHeight="1">
      <c r="B100" s="111"/>
      <c r="C100" s="112"/>
      <c r="D100" s="113"/>
      <c r="E100" s="114"/>
      <c r="F100" s="113"/>
      <c r="G100" s="113"/>
      <c r="H100" s="113" t="s">
        <v>269</v>
      </c>
      <c r="I100" s="113"/>
      <c r="J100" s="115"/>
      <c r="K100" s="115"/>
      <c r="L100" s="114"/>
      <c r="M100" s="116"/>
      <c r="N100" s="105">
        <f t="shared" si="27"/>
        <v>0</v>
      </c>
      <c r="O100" s="87">
        <f t="shared" si="25"/>
        <v>0</v>
      </c>
      <c r="R100" s="89"/>
      <c r="S100" s="89"/>
      <c r="T100" s="89"/>
    </row>
    <row r="101" spans="2:20" s="88" customFormat="1" ht="21" hidden="1" customHeight="1">
      <c r="B101" s="111"/>
      <c r="C101" s="112"/>
      <c r="D101" s="113"/>
      <c r="E101" s="114"/>
      <c r="F101" s="113"/>
      <c r="G101" s="113"/>
      <c r="H101" s="113"/>
      <c r="I101" s="113"/>
      <c r="J101" s="115"/>
      <c r="K101" s="115"/>
      <c r="L101" s="114"/>
      <c r="M101" s="116"/>
      <c r="N101" s="117"/>
      <c r="O101" s="87">
        <f t="shared" si="25"/>
        <v>0</v>
      </c>
      <c r="R101" s="89"/>
      <c r="S101" s="89"/>
      <c r="T101" s="89"/>
    </row>
    <row r="102" spans="2:20" s="88" customFormat="1" ht="21" hidden="1" customHeight="1">
      <c r="B102" s="111"/>
      <c r="C102" s="112"/>
      <c r="D102" s="113"/>
      <c r="E102" s="114"/>
      <c r="F102" s="113"/>
      <c r="G102" s="113"/>
      <c r="H102" s="113"/>
      <c r="I102" s="113"/>
      <c r="J102" s="115"/>
      <c r="K102" s="115"/>
      <c r="L102" s="114"/>
      <c r="M102" s="116"/>
      <c r="N102" s="117"/>
      <c r="O102" s="87">
        <f t="shared" si="25"/>
        <v>0</v>
      </c>
      <c r="R102" s="89"/>
      <c r="S102" s="89"/>
      <c r="T102" s="89"/>
    </row>
    <row r="103" spans="2:20" s="88" customFormat="1" ht="21" customHeight="1">
      <c r="B103" s="111"/>
      <c r="C103" s="112"/>
      <c r="D103" s="113"/>
      <c r="E103" s="114"/>
      <c r="F103" s="113"/>
      <c r="G103" s="113"/>
      <c r="H103" s="113"/>
      <c r="I103" s="113"/>
      <c r="J103" s="115"/>
      <c r="K103" s="115"/>
      <c r="L103" s="114"/>
      <c r="M103" s="116"/>
      <c r="N103" s="117"/>
      <c r="O103" s="87">
        <f t="shared" si="25"/>
        <v>0</v>
      </c>
      <c r="R103" s="89"/>
      <c r="S103" s="89"/>
      <c r="T103" s="89"/>
    </row>
    <row r="104" spans="2:20" s="88" customFormat="1" ht="21" customHeight="1">
      <c r="B104" s="111"/>
      <c r="C104" s="112"/>
      <c r="D104" s="113"/>
      <c r="E104" s="114"/>
      <c r="F104" s="113"/>
      <c r="G104" s="113"/>
      <c r="H104" s="113"/>
      <c r="I104" s="113"/>
      <c r="J104" s="115"/>
      <c r="K104" s="115"/>
      <c r="L104" s="114"/>
      <c r="M104" s="116"/>
      <c r="N104" s="117"/>
      <c r="O104" s="118"/>
      <c r="R104" s="89"/>
      <c r="S104" s="89"/>
      <c r="T104" s="89"/>
    </row>
    <row r="105" spans="2:20" s="120" customFormat="1" ht="17.25" customHeight="1">
      <c r="B105" s="236" t="s">
        <v>270</v>
      </c>
      <c r="C105" s="236"/>
      <c r="D105" s="236"/>
      <c r="E105" s="236"/>
      <c r="F105" s="236"/>
      <c r="G105" s="236"/>
      <c r="H105" s="236"/>
      <c r="I105" s="236"/>
      <c r="J105" s="236"/>
      <c r="K105" s="236"/>
      <c r="L105" s="236"/>
      <c r="M105" s="236"/>
      <c r="N105" s="236"/>
      <c r="O105" s="119"/>
      <c r="R105" s="121"/>
      <c r="S105" s="121"/>
      <c r="T105" s="121"/>
    </row>
  </sheetData>
  <mergeCells count="12">
    <mergeCell ref="N7:N8"/>
    <mergeCell ref="B105:N105"/>
    <mergeCell ref="B3:N3"/>
    <mergeCell ref="B4:N4"/>
    <mergeCell ref="B5:N5"/>
    <mergeCell ref="B6:L6"/>
    <mergeCell ref="B7:B8"/>
    <mergeCell ref="C7:C8"/>
    <mergeCell ref="D7:D8"/>
    <mergeCell ref="J7:K7"/>
    <mergeCell ref="L7:L8"/>
    <mergeCell ref="M7:M8"/>
  </mergeCells>
  <conditionalFormatting sqref="L1:M7 L9:M1048576 L8">
    <cfRule type="cellIs" dxfId="2" priority="3" operator="lessThan">
      <formula>0</formula>
    </cfRule>
  </conditionalFormatting>
  <conditionalFormatting sqref="O1:O1048576">
    <cfRule type="cellIs" dxfId="1" priority="2" operator="lessThan">
      <formula>0</formula>
    </cfRule>
  </conditionalFormatting>
  <conditionalFormatting sqref="S10:S15">
    <cfRule type="cellIs" dxfId="0" priority="1" operator="lessThan">
      <formula>0</formula>
    </cfRule>
  </conditionalFormatting>
  <printOptions horizontalCentered="1"/>
  <pageMargins left="0.15748031496062992" right="0.15748031496062992" top="0.35" bottom="0.27" header="0.31496062992125984" footer="0.12"/>
  <pageSetup paperSize="9" scale="75" fitToHeight="0" orientation="portrait" horizontalDpi="300" verticalDpi="300" r:id="rId1"/>
  <headerFooter>
    <oddFooter>&amp;C&amp;16Page &amp;P of &amp;N</oddFooter>
  </headerFooter>
  <rowBreaks count="1" manualBreakCount="1">
    <brk id="105"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9"/>
  <sheetViews>
    <sheetView tabSelected="1" topLeftCell="B1" workbookViewId="0">
      <selection activeCell="M10" sqref="M10"/>
    </sheetView>
  </sheetViews>
  <sheetFormatPr defaultRowHeight="15"/>
  <cols>
    <col min="3" max="3" width="15.42578125" bestFit="1" customWidth="1"/>
    <col min="4" max="4" width="13.7109375" bestFit="1" customWidth="1"/>
    <col min="5" max="5" width="11.28515625" bestFit="1" customWidth="1"/>
    <col min="6" max="6" width="21.140625" bestFit="1" customWidth="1"/>
    <col min="7" max="7" width="20.140625" bestFit="1" customWidth="1"/>
    <col min="8" max="8" width="20.28515625" bestFit="1" customWidth="1"/>
    <col min="9" max="9" width="17.28515625" bestFit="1" customWidth="1"/>
    <col min="10" max="10" width="15.140625" customWidth="1"/>
  </cols>
  <sheetData>
    <row r="3" spans="2:10">
      <c r="B3" s="155" t="s">
        <v>493</v>
      </c>
      <c r="C3" s="155" t="s">
        <v>494</v>
      </c>
      <c r="D3" s="155"/>
      <c r="E3" s="155"/>
      <c r="F3" s="155"/>
      <c r="G3" s="155"/>
      <c r="H3" s="155"/>
      <c r="I3" s="155"/>
      <c r="J3" s="155"/>
    </row>
    <row r="4" spans="2:10">
      <c r="B4" s="155" t="s">
        <v>495</v>
      </c>
      <c r="C4" s="249" t="s">
        <v>506</v>
      </c>
      <c r="D4" s="250"/>
      <c r="E4" s="155"/>
      <c r="F4" s="155"/>
      <c r="G4" s="155"/>
      <c r="H4" s="155"/>
      <c r="I4" s="155"/>
      <c r="J4" s="155"/>
    </row>
    <row r="5" spans="2:10">
      <c r="B5" s="155" t="s">
        <v>496</v>
      </c>
      <c r="C5" s="249" t="s">
        <v>507</v>
      </c>
      <c r="D5" s="251"/>
      <c r="E5" s="251"/>
      <c r="F5" s="250"/>
      <c r="G5" s="155"/>
      <c r="H5" s="155"/>
      <c r="I5" s="155"/>
      <c r="J5" s="155"/>
    </row>
    <row r="6" spans="2:10">
      <c r="B6" s="155" t="s">
        <v>497</v>
      </c>
      <c r="C6" s="155" t="s">
        <v>498</v>
      </c>
      <c r="D6" s="155" t="s">
        <v>499</v>
      </c>
      <c r="E6" s="155" t="s">
        <v>500</v>
      </c>
      <c r="F6" s="155" t="s">
        <v>501</v>
      </c>
      <c r="G6" s="155" t="s">
        <v>502</v>
      </c>
      <c r="H6" s="155" t="s">
        <v>503</v>
      </c>
      <c r="I6" s="155" t="s">
        <v>504</v>
      </c>
      <c r="J6" s="155" t="s">
        <v>505</v>
      </c>
    </row>
    <row r="7" spans="2:10">
      <c r="B7" s="2">
        <v>1</v>
      </c>
      <c r="C7" s="2" t="s">
        <v>519</v>
      </c>
      <c r="D7" s="2" t="s">
        <v>520</v>
      </c>
      <c r="E7" s="2">
        <v>110</v>
      </c>
      <c r="F7" s="2"/>
      <c r="G7" s="2">
        <v>1</v>
      </c>
      <c r="H7" s="155"/>
      <c r="I7" s="155"/>
      <c r="J7" s="155"/>
    </row>
    <row r="8" spans="2:10">
      <c r="B8" s="2">
        <v>2</v>
      </c>
      <c r="C8" s="2" t="s">
        <v>519</v>
      </c>
      <c r="D8" s="2" t="s">
        <v>521</v>
      </c>
      <c r="E8" s="2">
        <v>75</v>
      </c>
      <c r="F8" s="2"/>
      <c r="G8" s="2">
        <v>1</v>
      </c>
      <c r="H8" s="155"/>
      <c r="I8" s="155"/>
      <c r="J8" s="155"/>
    </row>
    <row r="9" spans="2:10">
      <c r="B9" s="2">
        <v>3</v>
      </c>
      <c r="C9" s="2" t="s">
        <v>522</v>
      </c>
      <c r="D9" s="2" t="s">
        <v>523</v>
      </c>
      <c r="E9" s="2">
        <v>75</v>
      </c>
      <c r="F9" s="2"/>
      <c r="G9" s="2">
        <v>1</v>
      </c>
      <c r="H9" s="155"/>
      <c r="I9" s="155"/>
      <c r="J9" s="155"/>
    </row>
    <row r="10" spans="2:10">
      <c r="B10" s="155"/>
      <c r="C10" s="155"/>
      <c r="D10" s="155"/>
      <c r="E10" s="155"/>
      <c r="F10" s="155"/>
      <c r="G10" s="155"/>
      <c r="H10" s="155"/>
      <c r="I10" s="155"/>
      <c r="J10" s="155"/>
    </row>
    <row r="11" spans="2:10">
      <c r="B11" s="155"/>
      <c r="C11" s="155"/>
      <c r="D11" s="155"/>
      <c r="E11" s="155"/>
      <c r="F11" s="155"/>
      <c r="G11" s="155"/>
      <c r="H11" s="155"/>
      <c r="I11" s="155"/>
      <c r="J11" s="155"/>
    </row>
    <row r="12" spans="2:10">
      <c r="B12" s="155"/>
      <c r="C12" s="155"/>
      <c r="D12" s="155"/>
      <c r="E12" s="155"/>
      <c r="F12" s="155"/>
      <c r="G12" s="155"/>
      <c r="H12" s="155"/>
      <c r="I12" s="155"/>
      <c r="J12" s="155"/>
    </row>
    <row r="15" spans="2:10">
      <c r="B15" s="155" t="s">
        <v>493</v>
      </c>
      <c r="C15" s="155" t="s">
        <v>494</v>
      </c>
      <c r="D15" s="155"/>
      <c r="E15" s="155"/>
      <c r="F15" s="155"/>
      <c r="G15" s="155"/>
      <c r="H15" s="155"/>
      <c r="I15" s="155"/>
      <c r="J15" s="155"/>
    </row>
    <row r="16" spans="2:10">
      <c r="B16" s="155" t="s">
        <v>495</v>
      </c>
      <c r="C16" s="249" t="s">
        <v>508</v>
      </c>
      <c r="D16" s="250"/>
      <c r="E16" s="155"/>
      <c r="F16" s="155"/>
      <c r="G16" s="155"/>
      <c r="H16" s="155"/>
      <c r="I16" s="155"/>
      <c r="J16" s="155"/>
    </row>
    <row r="17" spans="2:11">
      <c r="B17" s="155" t="s">
        <v>496</v>
      </c>
      <c r="C17" s="249" t="s">
        <v>507</v>
      </c>
      <c r="D17" s="251"/>
      <c r="E17" s="251"/>
      <c r="F17" s="250"/>
      <c r="G17" s="155"/>
      <c r="H17" s="155"/>
      <c r="I17" s="155"/>
      <c r="J17" s="155"/>
    </row>
    <row r="18" spans="2:11">
      <c r="B18" s="155" t="s">
        <v>497</v>
      </c>
      <c r="C18" s="155" t="s">
        <v>498</v>
      </c>
      <c r="D18" s="155" t="s">
        <v>499</v>
      </c>
      <c r="E18" s="155" t="s">
        <v>500</v>
      </c>
      <c r="F18" s="155" t="s">
        <v>501</v>
      </c>
      <c r="G18" s="155" t="s">
        <v>502</v>
      </c>
      <c r="H18" s="155" t="s">
        <v>503</v>
      </c>
      <c r="I18" s="155" t="s">
        <v>504</v>
      </c>
      <c r="J18" s="155" t="s">
        <v>505</v>
      </c>
    </row>
    <row r="19" spans="2:11">
      <c r="B19" s="2">
        <v>1</v>
      </c>
      <c r="C19" s="2" t="s">
        <v>509</v>
      </c>
      <c r="D19" s="2" t="s">
        <v>510</v>
      </c>
      <c r="E19" s="2">
        <v>75</v>
      </c>
      <c r="F19" s="2"/>
      <c r="G19" s="2">
        <v>1</v>
      </c>
      <c r="H19" s="2"/>
      <c r="I19" s="2"/>
      <c r="J19" s="2"/>
    </row>
    <row r="20" spans="2:11">
      <c r="B20" s="2">
        <v>2</v>
      </c>
      <c r="C20" s="2" t="s">
        <v>509</v>
      </c>
      <c r="D20" s="2" t="s">
        <v>511</v>
      </c>
      <c r="E20" s="2">
        <v>90</v>
      </c>
      <c r="F20" s="2"/>
      <c r="G20" s="2">
        <v>1</v>
      </c>
      <c r="H20" s="2"/>
      <c r="I20" s="2"/>
      <c r="J20" s="2"/>
    </row>
    <row r="21" spans="2:11">
      <c r="B21" s="2">
        <v>3</v>
      </c>
      <c r="C21" s="2" t="s">
        <v>512</v>
      </c>
      <c r="D21" s="2" t="s">
        <v>509</v>
      </c>
      <c r="E21" s="2">
        <v>110</v>
      </c>
      <c r="F21" s="2"/>
      <c r="G21" s="2">
        <v>1</v>
      </c>
      <c r="H21" s="2"/>
      <c r="I21" s="2"/>
      <c r="J21" s="2"/>
    </row>
    <row r="22" spans="2:11">
      <c r="B22" s="2">
        <v>4</v>
      </c>
      <c r="C22" s="2" t="s">
        <v>296</v>
      </c>
      <c r="D22" s="2" t="s">
        <v>85</v>
      </c>
      <c r="E22" s="2">
        <v>140</v>
      </c>
      <c r="F22" s="2"/>
      <c r="G22" s="2"/>
      <c r="H22" s="2"/>
      <c r="I22" s="2"/>
      <c r="J22" s="2" t="s">
        <v>518</v>
      </c>
      <c r="K22" s="142"/>
    </row>
    <row r="23" spans="2:11">
      <c r="B23" s="2">
        <v>5</v>
      </c>
      <c r="C23" s="2" t="s">
        <v>308</v>
      </c>
      <c r="D23" s="2" t="s">
        <v>513</v>
      </c>
      <c r="E23" s="2">
        <v>125</v>
      </c>
      <c r="F23" s="2">
        <v>1</v>
      </c>
      <c r="G23" s="2"/>
      <c r="H23" s="2"/>
      <c r="I23" s="2"/>
      <c r="J23" s="2"/>
      <c r="K23" s="158"/>
    </row>
    <row r="24" spans="2:11">
      <c r="B24" s="2">
        <v>6</v>
      </c>
      <c r="C24" s="2" t="s">
        <v>308</v>
      </c>
      <c r="D24" s="2" t="s">
        <v>480</v>
      </c>
      <c r="E24" s="2">
        <v>140</v>
      </c>
      <c r="F24" s="2"/>
      <c r="G24" s="2"/>
      <c r="H24" s="2"/>
      <c r="I24" s="2"/>
      <c r="J24" s="2" t="s">
        <v>518</v>
      </c>
      <c r="K24" s="142"/>
    </row>
    <row r="25" spans="2:11">
      <c r="B25" s="53">
        <v>7</v>
      </c>
      <c r="C25" s="2" t="s">
        <v>514</v>
      </c>
      <c r="D25" s="2" t="s">
        <v>515</v>
      </c>
      <c r="E25" s="2">
        <v>110</v>
      </c>
      <c r="F25" s="2"/>
      <c r="G25" s="2"/>
      <c r="H25" s="2"/>
      <c r="I25" s="2">
        <v>1</v>
      </c>
      <c r="J25" s="2"/>
      <c r="K25" s="158"/>
    </row>
    <row r="26" spans="2:11">
      <c r="B26" s="2">
        <v>8</v>
      </c>
      <c r="C26" s="2" t="s">
        <v>516</v>
      </c>
      <c r="D26" s="2" t="s">
        <v>517</v>
      </c>
      <c r="E26" s="2">
        <v>75</v>
      </c>
      <c r="F26" s="2"/>
      <c r="G26" s="2">
        <v>1</v>
      </c>
      <c r="H26" s="2"/>
      <c r="I26" s="2"/>
      <c r="J26" s="2"/>
      <c r="K26" s="158"/>
    </row>
    <row r="27" spans="2:11">
      <c r="B27" s="2">
        <v>9</v>
      </c>
      <c r="C27" s="2" t="s">
        <v>296</v>
      </c>
      <c r="D27" s="2" t="s">
        <v>297</v>
      </c>
      <c r="E27" s="2">
        <v>160</v>
      </c>
      <c r="F27" s="2"/>
      <c r="G27" s="2"/>
      <c r="H27" s="2"/>
      <c r="I27" s="2"/>
      <c r="J27" s="2" t="s">
        <v>518</v>
      </c>
      <c r="K27" s="142"/>
    </row>
    <row r="28" spans="2:11">
      <c r="B28" s="124"/>
      <c r="C28" s="124"/>
      <c r="D28" s="124"/>
      <c r="E28" s="124"/>
      <c r="F28" s="124"/>
      <c r="G28" s="124"/>
      <c r="H28" s="124"/>
      <c r="I28" s="124"/>
      <c r="J28" s="142"/>
      <c r="K28" s="158"/>
    </row>
    <row r="29" spans="2:11">
      <c r="B29" s="124"/>
      <c r="C29" s="124"/>
      <c r="D29" s="124"/>
      <c r="E29" s="124"/>
      <c r="F29" s="124"/>
      <c r="G29" s="124"/>
      <c r="H29" s="124"/>
      <c r="I29" s="124"/>
      <c r="J29" s="124"/>
    </row>
  </sheetData>
  <mergeCells count="4">
    <mergeCell ref="C4:D4"/>
    <mergeCell ref="C5:F5"/>
    <mergeCell ref="C16:D16"/>
    <mergeCell ref="C17:F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MALAAK</vt:lpstr>
      <vt:lpstr>Reconsilation Statement AB </vt:lpstr>
      <vt:lpstr>VALVES</vt:lpstr>
      <vt:lpstr>'Reconsilation Statement AB '!Print_Area</vt:lpstr>
      <vt:lpstr>'Reconsilation Statement AB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 P LTD</dc:creator>
  <cp:lastModifiedBy>HP</cp:lastModifiedBy>
  <dcterms:created xsi:type="dcterms:W3CDTF">2015-06-05T18:17:20Z</dcterms:created>
  <dcterms:modified xsi:type="dcterms:W3CDTF">2024-07-16T11:15:23Z</dcterms:modified>
</cp:coreProperties>
</file>