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5"/>
  </bookViews>
  <sheets>
    <sheet name="laying" sheetId="2" r:id="rId1"/>
    <sheet name="Recon Sheet" sheetId="3" r:id="rId2"/>
    <sheet name="Details" sheetId="4" r:id="rId3"/>
    <sheet name="hydro" sheetId="5" r:id="rId4"/>
    <sheet name="fhtc" sheetId="6" r:id="rId5"/>
    <sheet name="hasthara restoration" sheetId="7" r:id="rId6"/>
    <sheet name="Sheet1" sheetId="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s>
  <definedNames>
    <definedName name="\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#REF!</definedName>
    <definedName name="__________________________AWM4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#REF!</definedName>
    <definedName name="__________________________MIX15">#REF!</definedName>
    <definedName name="__________________________MIX15150">'[4]Mix Design'!#REF!</definedName>
    <definedName name="__________________________MIX1540">'[4]Mix Design'!$P$11</definedName>
    <definedName name="__________________________MIX1580">'[4]Mix Design'!#REF!</definedName>
    <definedName name="__________________________MIX2">'[5]Mix Design'!$P$12</definedName>
    <definedName name="__________________________MIX20">#REF!</definedName>
    <definedName name="__________________________MIX2020">'[4]Mix Design'!$P$12</definedName>
    <definedName name="__________________________MIX2040">'[4]Mix Design'!$P$13</definedName>
    <definedName name="__________________________MIX25">#REF!</definedName>
    <definedName name="__________________________MIX2540">'[4]Mix Design'!$P$15</definedName>
    <definedName name="__________________________Mix255">'[6]Mix Design'!$P$13</definedName>
    <definedName name="__________________________MIX30">#REF!</definedName>
    <definedName name="__________________________MIX35">#REF!</definedName>
    <definedName name="__________________________MIX40">#REF!</definedName>
    <definedName name="__________________________MIX45">'[4]Mix Design'!#REF!</definedName>
    <definedName name="__________________________MUR5">#REF!</definedName>
    <definedName name="__________________________MUR8">#REF!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'[4]Mix Design'!#REF!</definedName>
    <definedName name="_________________________MIX1540">'[4]Mix Design'!$P$11</definedName>
    <definedName name="_________________________MIX1580">'[4]Mix Design'!#REF!</definedName>
    <definedName name="_________________________MIX2">'[5]Mix Design'!$P$12</definedName>
    <definedName name="_________________________MIX20">#REF!</definedName>
    <definedName name="_________________________MIX2020">'[4]Mix Design'!$P$12</definedName>
    <definedName name="_________________________MIX2040">'[4]Mix Design'!$P$13</definedName>
    <definedName name="_________________________MIX25">#REF!</definedName>
    <definedName name="_________________________MIX2540">'[4]Mix Design'!$P$15</definedName>
    <definedName name="_________________________Mix255">'[6]Mix Design'!$P$13</definedName>
    <definedName name="_________________________MIX30">#REF!</definedName>
    <definedName name="_________________________MIX35">#REF!</definedName>
    <definedName name="_________________________MIX40">#REF!</definedName>
    <definedName name="_________________________MIX45">'[4]Mix Design'!#REF!</definedName>
    <definedName name="_________________________MUR5">#REF!</definedName>
    <definedName name="_________________________MUR8">#REF!</definedName>
    <definedName name="_________________________OPC43">#REF!</definedName>
    <definedName name="_________________________SLV10025">'[7]ANAL-PIPE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'[4]Mix Design'!#REF!</definedName>
    <definedName name="________________________MIX1540">'[4]Mix Design'!$P$11</definedName>
    <definedName name="________________________MIX1580">'[4]Mix Design'!#REF!</definedName>
    <definedName name="________________________MIX2">'[5]Mix Design'!$P$12</definedName>
    <definedName name="________________________MIX20">#REF!</definedName>
    <definedName name="________________________MIX2020">'[4]Mix Design'!$P$12</definedName>
    <definedName name="________________________MIX2040">'[4]Mix Design'!$P$13</definedName>
    <definedName name="________________________MIX25">#REF!</definedName>
    <definedName name="________________________MIX2540">'[4]Mix Design'!$P$15</definedName>
    <definedName name="________________________Mix255">'[6]Mix Design'!$P$13</definedName>
    <definedName name="________________________MIX30">#REF!</definedName>
    <definedName name="________________________MIX35">#REF!</definedName>
    <definedName name="________________________MIX40">#REF!</definedName>
    <definedName name="________________________MIX45">'[4]Mix Design'!#REF!</definedName>
    <definedName name="________________________MUR5">#REF!</definedName>
    <definedName name="________________________MUR8">#REF!</definedName>
    <definedName name="________________________OPC43">#REF!</definedName>
    <definedName name="________________________SLV10025">'[8]ANAL-PIPE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'[4]Mix Design'!#REF!</definedName>
    <definedName name="_______________________MIX1540">'[4]Mix Design'!$P$11</definedName>
    <definedName name="_______________________MIX1580">'[4]Mix Design'!#REF!</definedName>
    <definedName name="_______________________MIX2">'[5]Mix Design'!$P$12</definedName>
    <definedName name="_______________________MIX20">#REF!</definedName>
    <definedName name="_______________________MIX2020">'[4]Mix Design'!$P$12</definedName>
    <definedName name="_______________________MIX2040">'[4]Mix Design'!$P$13</definedName>
    <definedName name="_______________________MIX25">#REF!</definedName>
    <definedName name="_______________________MIX2540">'[4]Mix Design'!$P$15</definedName>
    <definedName name="_______________________Mix255">'[6]Mix Design'!$P$13</definedName>
    <definedName name="_______________________MIX30">#REF!</definedName>
    <definedName name="_______________________MIX35">#REF!</definedName>
    <definedName name="_______________________MIX40">#REF!</definedName>
    <definedName name="_______________________MIX45">'[4]Mix Design'!#REF!</definedName>
    <definedName name="_______________________MUR5">#REF!</definedName>
    <definedName name="_______________________MUR8">#REF!</definedName>
    <definedName name="_______________________OPC43">#REF!</definedName>
    <definedName name="_______________________SLV10025">'[8]ANAL-PIPE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'[4]Mix Design'!#REF!</definedName>
    <definedName name="______________________MIX1540">'[4]Mix Design'!$P$11</definedName>
    <definedName name="______________________MIX1580">'[4]Mix Design'!#REF!</definedName>
    <definedName name="______________________MIX2">'[5]Mix Design'!$P$12</definedName>
    <definedName name="______________________MIX20">#REF!</definedName>
    <definedName name="______________________MIX2020">'[4]Mix Design'!$P$12</definedName>
    <definedName name="______________________MIX2040">'[4]Mix Design'!$P$13</definedName>
    <definedName name="______________________MIX25">#REF!</definedName>
    <definedName name="______________________MIX2540">'[4]Mix Design'!$P$15</definedName>
    <definedName name="______________________Mix255">'[6]Mix Design'!$P$13</definedName>
    <definedName name="______________________MIX30">#REF!</definedName>
    <definedName name="______________________MIX35">#REF!</definedName>
    <definedName name="______________________MIX40">#REF!</definedName>
    <definedName name="______________________MIX45">'[4]Mix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'[4]Mix Design'!#REF!</definedName>
    <definedName name="_____________________MIX1540">'[4]Mix Design'!$P$11</definedName>
    <definedName name="_____________________MIX1580">'[4]Mix Design'!#REF!</definedName>
    <definedName name="_____________________MIX2">'[5]Mix Design'!$P$12</definedName>
    <definedName name="_____________________MIX20">#REF!</definedName>
    <definedName name="_____________________MIX2020">'[4]Mix Design'!$P$12</definedName>
    <definedName name="_____________________MIX2040">'[4]Mix Design'!$P$13</definedName>
    <definedName name="_____________________MIX25">#REF!</definedName>
    <definedName name="_____________________MIX2540">'[4]Mix Design'!$P$15</definedName>
    <definedName name="_____________________Mix255">'[6]Mix Design'!$P$13</definedName>
    <definedName name="_____________________MIX30">#REF!</definedName>
    <definedName name="_____________________MIX35">#REF!</definedName>
    <definedName name="_____________________MIX40">#REF!</definedName>
    <definedName name="_____________________MIX45">'[4]Mix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'[8]ANAL-PIPE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'[4]Mix Design'!#REF!</definedName>
    <definedName name="____________________MIX1540">'[4]Mix Design'!$P$11</definedName>
    <definedName name="____________________MIX1580">'[4]Mix Design'!#REF!</definedName>
    <definedName name="____________________MIX2">'[5]Mix Design'!$P$12</definedName>
    <definedName name="____________________MIX20">#REF!</definedName>
    <definedName name="____________________MIX2020">'[4]Mix Design'!$P$12</definedName>
    <definedName name="____________________MIX2040">'[4]Mix Design'!$P$13</definedName>
    <definedName name="____________________MIX25">#REF!</definedName>
    <definedName name="____________________MIX2540">'[4]Mix Design'!$P$15</definedName>
    <definedName name="____________________Mix255">'[6]Mix Design'!$P$13</definedName>
    <definedName name="____________________MIX30">#REF!</definedName>
    <definedName name="____________________MIX35">#REF!</definedName>
    <definedName name="____________________MIX40">#REF!</definedName>
    <definedName name="____________________MIX45">'[4]Mix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'[8]ANAL-PIPE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[14]PROCTOR!#REF!</definedName>
    <definedName name="___________________CAN486">[14]PROCTOR!#REF!</definedName>
    <definedName name="___________________CAN487">[14]PROCTOR!#REF!</definedName>
    <definedName name="___________________CAN488">[14]PROCTOR!#REF!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'[4]Mix Design'!#REF!</definedName>
    <definedName name="___________________MIX1540">'[4]Mix Design'!$P$11</definedName>
    <definedName name="___________________MIX1580">'[4]Mix Design'!#REF!</definedName>
    <definedName name="___________________MIX2">'[5]Mix Design'!$P$12</definedName>
    <definedName name="___________________MIX20">#REF!</definedName>
    <definedName name="___________________MIX2020">'[4]Mix Design'!$P$12</definedName>
    <definedName name="___________________MIX2040">'[4]Mix Design'!$P$13</definedName>
    <definedName name="___________________MIX25">#REF!</definedName>
    <definedName name="___________________MIX2540">'[4]Mix Design'!$P$15</definedName>
    <definedName name="___________________Mix255">'[6]Mix Design'!$P$13</definedName>
    <definedName name="___________________MIX30">#REF!</definedName>
    <definedName name="___________________MIX35">#REF!</definedName>
    <definedName name="___________________MIX40">#REF!</definedName>
    <definedName name="___________________MIX45">'[4]Mix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'[8]ANAL-PIPE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[16]ANAL!#REF!</definedName>
    <definedName name="__________________AWM10">#REF!</definedName>
    <definedName name="__________________AWM4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[17]PROCTOR!#REF!</definedName>
    <definedName name="__________________CAN486">[17]PROCTOR!#REF!</definedName>
    <definedName name="__________________CAN487">[17]PROCTOR!#REF!</definedName>
    <definedName name="__________________CAN488">[17]PROCTOR!#REF!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'[4]Mix Design'!#REF!</definedName>
    <definedName name="__________________MIX1540">'[4]Mix Design'!$P$11</definedName>
    <definedName name="__________________MIX1580">'[4]Mix Design'!#REF!</definedName>
    <definedName name="__________________MIX2">'[5]Mix Design'!$P$12</definedName>
    <definedName name="__________________MIX20">#REF!</definedName>
    <definedName name="__________________MIX2020">'[4]Mix Design'!$P$12</definedName>
    <definedName name="__________________MIX2040">'[4]Mix Design'!$P$13</definedName>
    <definedName name="__________________MIX25">#REF!</definedName>
    <definedName name="__________________MIX2540">'[4]Mix Design'!$P$15</definedName>
    <definedName name="__________________Mix255">'[6]Mix Design'!$P$13</definedName>
    <definedName name="__________________MIX30">#REF!</definedName>
    <definedName name="__________________MIX35">#REF!</definedName>
    <definedName name="__________________MIX40">#REF!</definedName>
    <definedName name="__________________MIX45">'[4]Mix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'[8]ANAL-PIPE LINE'!#REF!</definedName>
    <definedName name="__________________SLV20025">'[15]ANAL-PUMP HOUSE'!$I$58</definedName>
    <definedName name="__________________SLV80010">'[15]ANAL-PUMP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[14]PROCTOR!#REF!</definedName>
    <definedName name="_________________CAN486">[14]PROCTOR!#REF!</definedName>
    <definedName name="_________________CAN487">[14]PROCTOR!#REF!</definedName>
    <definedName name="_________________CAN488">[14]PROCTOR!#REF!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'[4]Mix Design'!#REF!</definedName>
    <definedName name="_________________MIX1540">'[4]Mix Design'!$P$11</definedName>
    <definedName name="_________________MIX1580">'[4]Mix Design'!#REF!</definedName>
    <definedName name="_________________MIX2">'[5]Mix Design'!$P$12</definedName>
    <definedName name="_________________MIX20">#REF!</definedName>
    <definedName name="_________________MIX2020">'[4]Mix Design'!$P$12</definedName>
    <definedName name="_________________MIX2040">'[4]Mix Design'!$P$13</definedName>
    <definedName name="_________________MIX25">#REF!</definedName>
    <definedName name="_________________MIX2540">'[4]Mix Design'!$P$15</definedName>
    <definedName name="_________________Mix255">'[6]Mix Design'!$P$13</definedName>
    <definedName name="_________________MIX30">#REF!</definedName>
    <definedName name="_________________MIX35">#REF!</definedName>
    <definedName name="_________________MIX40">#REF!</definedName>
    <definedName name="_________________MIX45">'[4]Mix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'[18]ANAL-PIPE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[14]PROCTOR!#REF!</definedName>
    <definedName name="________________CAN486">[14]PROCTOR!#REF!</definedName>
    <definedName name="________________CAN487">[14]PROCTOR!#REF!</definedName>
    <definedName name="________________CAN488">[14]PROCTOR!#REF!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'[4]Mix Design'!#REF!</definedName>
    <definedName name="________________MIX1540">'[4]Mix Design'!$P$11</definedName>
    <definedName name="________________MIX1580">'[4]Mix Design'!#REF!</definedName>
    <definedName name="________________MIX2">'[5]Mix Design'!$P$12</definedName>
    <definedName name="________________MIX20">#REF!</definedName>
    <definedName name="________________MIX2020">'[4]Mix Design'!$P$12</definedName>
    <definedName name="________________MIX2040">'[4]Mix Design'!$P$13</definedName>
    <definedName name="________________MIX25">#REF!</definedName>
    <definedName name="________________MIX2540">'[4]Mix Design'!$P$15</definedName>
    <definedName name="________________Mix255">'[6]Mix Design'!$P$13</definedName>
    <definedName name="________________MIX30">#REF!</definedName>
    <definedName name="________________MIX35">#REF!</definedName>
    <definedName name="________________MIX40">#REF!</definedName>
    <definedName name="________________MIX45">'[4]Mix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'[8]ANAL-PIPE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[19]PROCTOR!#REF!</definedName>
    <definedName name="_______________CAN486">[19]PROCTOR!#REF!</definedName>
    <definedName name="_______________CAN487">[19]PROCTOR!#REF!</definedName>
    <definedName name="_______________CAN488">[19]PROCTOR!#REF!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'[4]Mix Design'!#REF!</definedName>
    <definedName name="_______________MIX1540">'[4]Mix Design'!$P$11</definedName>
    <definedName name="_______________MIX1580">'[4]Mix Design'!#REF!</definedName>
    <definedName name="_______________MIX2">'[5]Mix Design'!$P$12</definedName>
    <definedName name="_______________MIX20">#REF!</definedName>
    <definedName name="_______________MIX2020">'[4]Mix Design'!$P$12</definedName>
    <definedName name="_______________MIX2040">'[4]Mix Design'!$P$13</definedName>
    <definedName name="_______________MIX25">#REF!</definedName>
    <definedName name="_______________MIX2540">'[4]Mix Design'!$P$15</definedName>
    <definedName name="_______________Mix255">'[6]Mix Design'!$P$13</definedName>
    <definedName name="_______________MIX30">#REF!</definedName>
    <definedName name="_______________MIX35">#REF!</definedName>
    <definedName name="_______________MIX40">#REF!</definedName>
    <definedName name="_______________MIX45">'[4]Mix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[21]ANAL!#REF!</definedName>
    <definedName name="______________AWM10">#REF!</definedName>
    <definedName name="______________AWM4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[14]PROCTOR!#REF!</definedName>
    <definedName name="______________CAN486">[14]PROCTOR!#REF!</definedName>
    <definedName name="______________CAN487">[14]PROCTOR!#REF!</definedName>
    <definedName name="______________CAN488">[14]PROCTOR!#REF!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'[4]Mix Design'!#REF!</definedName>
    <definedName name="______________MIX1540">'[4]Mix Design'!$P$11</definedName>
    <definedName name="______________MIX1580">'[4]Mix Design'!#REF!</definedName>
    <definedName name="______________MIX2">'[5]Mix Design'!$P$12</definedName>
    <definedName name="______________MIX20">#REF!</definedName>
    <definedName name="______________MIX2020">'[4]Mix Design'!$P$12</definedName>
    <definedName name="______________MIX2040">'[4]Mix Design'!$P$13</definedName>
    <definedName name="______________MIX25">#REF!</definedName>
    <definedName name="______________MIX2540">'[4]Mix Design'!$P$15</definedName>
    <definedName name="______________Mix255">'[6]Mix Design'!$P$13</definedName>
    <definedName name="______________MIX30">#REF!</definedName>
    <definedName name="______________MIX35">#REF!</definedName>
    <definedName name="______________MIX40">#REF!</definedName>
    <definedName name="______________MIX45">'[4]Mix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'[8]ANAL-PIPE LINE'!#REF!</definedName>
    <definedName name="______________SLV20025">'[20]ANAL-PUMP HOUSE'!$I$58</definedName>
    <definedName name="______________SLV80010">'[20]ANAL-PUMP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[14]PROCTOR!#REF!</definedName>
    <definedName name="_____________CAN486">[14]PROCTOR!#REF!</definedName>
    <definedName name="_____________CAN487">[14]PROCTOR!#REF!</definedName>
    <definedName name="_____________CAN488">[14]PROCTOR!#REF!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'[4]Mix Design'!#REF!</definedName>
    <definedName name="_____________MIX1540">'[4]Mix Design'!$P$11</definedName>
    <definedName name="_____________MIX1580">'[4]Mix Design'!#REF!</definedName>
    <definedName name="_____________MIX2">'[5]Mix Design'!$P$12</definedName>
    <definedName name="_____________MIX20">#REF!</definedName>
    <definedName name="_____________MIX2020">'[4]Mix Design'!$P$12</definedName>
    <definedName name="_____________MIX2040">'[4]Mix Design'!$P$13</definedName>
    <definedName name="_____________MIX25">#REF!</definedName>
    <definedName name="_____________MIX2540">'[4]Mix Design'!$P$15</definedName>
    <definedName name="_____________Mix255">'[6]Mix Design'!$P$13</definedName>
    <definedName name="_____________MIX30">#REF!</definedName>
    <definedName name="_____________MIX35">#REF!</definedName>
    <definedName name="_____________MIX40">#REF!</definedName>
    <definedName name="_____________MIX45">'[4]Mix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[19]PROCTOR!#REF!</definedName>
    <definedName name="____________CAN486">[19]PROCTOR!#REF!</definedName>
    <definedName name="____________CAN487">[19]PROCTOR!#REF!</definedName>
    <definedName name="____________CAN488">[19]PROCTOR!#REF!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'[23]21-Rate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'[4]Mix Design'!#REF!</definedName>
    <definedName name="____________MIX1540">'[4]Mix Design'!$P$11</definedName>
    <definedName name="____________MIX1580">'[4]Mix Design'!#REF!</definedName>
    <definedName name="____________MIX2">'[5]Mix Design'!$P$12</definedName>
    <definedName name="____________MIX20">#REF!</definedName>
    <definedName name="____________MIX2020">'[4]Mix Design'!$P$12</definedName>
    <definedName name="____________MIX2040">'[4]Mix Design'!$P$13</definedName>
    <definedName name="____________MIX25">#REF!</definedName>
    <definedName name="____________MIX2540">'[4]Mix Design'!$P$15</definedName>
    <definedName name="____________Mix255">'[6]Mix Design'!$P$13</definedName>
    <definedName name="____________MIX30">#REF!</definedName>
    <definedName name="____________MIX35">#REF!</definedName>
    <definedName name="____________MIX40">#REF!</definedName>
    <definedName name="____________MIX45">'[4]Mix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[21]ANAL!#REF!</definedName>
    <definedName name="___________AWM10">#REF!</definedName>
    <definedName name="___________AWM4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[19]PROCTOR!#REF!</definedName>
    <definedName name="___________CAN486">[19]PROCTOR!#REF!</definedName>
    <definedName name="___________CAN487">[19]PROCTOR!#REF!</definedName>
    <definedName name="___________CAN488">[19]PROCTOR!#REF!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'[23]21-Rate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'[4]Mix Design'!#REF!</definedName>
    <definedName name="___________MIX1540">'[4]Mix Design'!$P$11</definedName>
    <definedName name="___________MIX1580">'[4]Mix Design'!#REF!</definedName>
    <definedName name="___________MIX2">'[5]Mix Design'!$P$12</definedName>
    <definedName name="___________MIX20">#REF!</definedName>
    <definedName name="___________MIX2020">'[4]Mix Design'!$P$12</definedName>
    <definedName name="___________MIX2040">'[4]Mix Design'!$P$13</definedName>
    <definedName name="___________MIX25">#REF!</definedName>
    <definedName name="___________MIX2540">'[4]Mix Design'!$P$15</definedName>
    <definedName name="___________Mix255">'[6]Mix Design'!$P$13</definedName>
    <definedName name="___________MIX30">#REF!</definedName>
    <definedName name="___________MIX35">#REF!</definedName>
    <definedName name="___________MIX40">#REF!</definedName>
    <definedName name="___________MIX45">'[4]Mix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[21]ANAL!#REF!</definedName>
    <definedName name="__________AWM10">#REF!</definedName>
    <definedName name="__________AWM4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[19]PROCTOR!#REF!</definedName>
    <definedName name="__________CAN486">[19]PROCTOR!#REF!</definedName>
    <definedName name="__________CAN487">[19]PROCTOR!#REF!</definedName>
    <definedName name="__________CAN488">[19]PROCTOR!#REF!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'[23]21-Rate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'[4]Mix Design'!#REF!</definedName>
    <definedName name="__________MIX1540">'[4]Mix Design'!$P$11</definedName>
    <definedName name="__________MIX1580">'[4]Mix Design'!#REF!</definedName>
    <definedName name="__________MIX2">'[5]Mix Design'!$P$12</definedName>
    <definedName name="__________MIX20">#REF!</definedName>
    <definedName name="__________MIX2020">'[4]Mix Design'!$P$12</definedName>
    <definedName name="__________MIX2040">'[4]Mix Design'!$P$13</definedName>
    <definedName name="__________MIX25">#REF!</definedName>
    <definedName name="__________MIX2540">'[4]Mix Design'!$P$15</definedName>
    <definedName name="__________Mix255">'[6]Mix Design'!$P$13</definedName>
    <definedName name="__________MIX30">#REF!</definedName>
    <definedName name="__________MIX35">#REF!</definedName>
    <definedName name="__________MIX40">#REF!</definedName>
    <definedName name="__________MIX45">'[4]Mix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#REF!</definedName>
    <definedName name="_________AGG6">#REF!</definedName>
    <definedName name="_________ARV8040">'[20]ANAL-PUMP HOUSE'!$I$55</definedName>
    <definedName name="_________ash1">[21]ANAL!#REF!</definedName>
    <definedName name="_________AWM10">#REF!</definedName>
    <definedName name="_________AWM4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[19]PROCTOR!#REF!</definedName>
    <definedName name="_________CAN486">[19]PROCTOR!#REF!</definedName>
    <definedName name="_________CAN487">[19]PROCTOR!#REF!</definedName>
    <definedName name="_________CAN488">[19]PROCTOR!#REF!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'[4]Mix Design'!#REF!</definedName>
    <definedName name="_________MIX1540">'[4]Mix Design'!$P$11</definedName>
    <definedName name="_________MIX1580">'[4]Mix Design'!#REF!</definedName>
    <definedName name="_________MIX2">'[5]Mix Design'!$P$12</definedName>
    <definedName name="_________MIX20">#REF!</definedName>
    <definedName name="_________MIX2020">'[4]Mix Design'!$P$12</definedName>
    <definedName name="_________MIX2040">'[4]Mix Design'!$P$13</definedName>
    <definedName name="_________MIX25">#REF!</definedName>
    <definedName name="_________MIX2540">'[4]Mix Design'!$P$15</definedName>
    <definedName name="_________Mix255">'[6]Mix Design'!$P$13</definedName>
    <definedName name="_________MIX30">#REF!</definedName>
    <definedName name="_________MIX35">#REF!</definedName>
    <definedName name="_________MIX40">#REF!</definedName>
    <definedName name="_________MIX45">'[4]Mix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#REF!</definedName>
    <definedName name="________AGG6">#REF!</definedName>
    <definedName name="________ARV8040">'[20]ANAL-PUMP HOUSE'!$I$55</definedName>
    <definedName name="________ash1">[21]ANAL!#REF!</definedName>
    <definedName name="________AWM10">#REF!</definedName>
    <definedName name="________AWM4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[14]PROCTOR!#REF!</definedName>
    <definedName name="________CAN486">[14]PROCTOR!#REF!</definedName>
    <definedName name="________CAN487">[14]PROCTOR!#REF!</definedName>
    <definedName name="________CAN488">[14]PROCTOR!#REF!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'[4]Mix Design'!#REF!</definedName>
    <definedName name="________MIX1540">'[4]Mix Design'!$P$11</definedName>
    <definedName name="________MIX1580">'[4]Mix Design'!#REF!</definedName>
    <definedName name="________MIX2">'[5]Mix Design'!$P$12</definedName>
    <definedName name="________MIX20">#REF!</definedName>
    <definedName name="________MIX2020">'[4]Mix Design'!$P$12</definedName>
    <definedName name="________MIX2040">'[4]Mix Design'!$P$13</definedName>
    <definedName name="________MIX25">#REF!</definedName>
    <definedName name="________MIX2540">'[4]Mix Design'!$P$15</definedName>
    <definedName name="________Mix255">'[6]Mix Design'!$P$13</definedName>
    <definedName name="________MIX30">#REF!</definedName>
    <definedName name="________MIX35">#REF!</definedName>
    <definedName name="________MIX40">#REF!</definedName>
    <definedName name="________MIX45">'[4]Mix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'[25]ANAL-PIPE LINE'!#REF!</definedName>
    <definedName name="________SLV20025">'[20]ANAL-PUMP HOUSE'!$I$58</definedName>
    <definedName name="________SLV80010">'[20]ANAL-PUMP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#REF!</definedName>
    <definedName name="_______AGG6">#REF!</definedName>
    <definedName name="_______ash1">[13]ANAL!#REF!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[14]PROCTOR!#REF!</definedName>
    <definedName name="_______CAN486">[14]PROCTOR!#REF!</definedName>
    <definedName name="_______CAN487">[14]PROCTOR!#REF!</definedName>
    <definedName name="_______CAN488">[14]PROCTOR!#REF!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'[26]21-Rate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'[4]Mix Design'!#REF!</definedName>
    <definedName name="_______MIX1540">'[4]Mix Design'!$P$11</definedName>
    <definedName name="_______MIX1580">'[4]Mix Design'!#REF!</definedName>
    <definedName name="_______MIX2">'[5]Mix Design'!$P$12</definedName>
    <definedName name="_______MIX20">#REF!</definedName>
    <definedName name="_______MIX2020">'[4]Mix Design'!$P$12</definedName>
    <definedName name="_______MIX2040">'[4]Mix Design'!$P$13</definedName>
    <definedName name="_______MIX25">#REF!</definedName>
    <definedName name="_______MIX2540">'[4]Mix Design'!$P$15</definedName>
    <definedName name="_______Mix255">'[6]Mix Design'!$P$13</definedName>
    <definedName name="_______MIX30">#REF!</definedName>
    <definedName name="_______MIX35">#REF!</definedName>
    <definedName name="_______MIX40">#REF!</definedName>
    <definedName name="_______MIX45">'[4]Mix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'[25]ANAL-PIPE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#REF!</definedName>
    <definedName name="______AGG6">#REF!</definedName>
    <definedName name="______ash1">[13]ANAL!#REF!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[14]PROCTOR!#REF!</definedName>
    <definedName name="______CAN486">[14]PROCTOR!#REF!</definedName>
    <definedName name="______CAN487">[14]PROCTOR!#REF!</definedName>
    <definedName name="______CAN488">[14]PROCTOR!#REF!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'[4]Mix Design'!#REF!</definedName>
    <definedName name="______MIX1540">'[4]Mix Design'!$P$11</definedName>
    <definedName name="______MIX1580">'[4]Mix Design'!#REF!</definedName>
    <definedName name="______MIX2">'[5]Mix Design'!$P$12</definedName>
    <definedName name="______MIX20">#REF!</definedName>
    <definedName name="______MIX2020">'[4]Mix Design'!$P$12</definedName>
    <definedName name="______MIX2040">'[4]Mix Design'!$P$13</definedName>
    <definedName name="______MIX25">#REF!</definedName>
    <definedName name="______MIX2540">'[4]Mix Design'!$P$15</definedName>
    <definedName name="______Mix255">'[6]Mix Design'!$P$13</definedName>
    <definedName name="______MIX30">#REF!</definedName>
    <definedName name="______MIX35">#REF!</definedName>
    <definedName name="______MIX40">#REF!</definedName>
    <definedName name="______MIX45">'[4]Mix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'[28]ANAL-PIPE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[14]PROCTOR!#REF!</definedName>
    <definedName name="_____CAN486">[14]PROCTOR!#REF!</definedName>
    <definedName name="_____CAN487">[14]PROCTOR!#REF!</definedName>
    <definedName name="_____CAN488">[14]PROCTOR!#REF!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'[4]Mix Design'!#REF!</definedName>
    <definedName name="_____MIX1540">'[4]Mix Design'!$P$11</definedName>
    <definedName name="_____MIX1580">'[4]Mix Design'!#REF!</definedName>
    <definedName name="_____MIX2">'[5]Mix Design'!$P$12</definedName>
    <definedName name="_____MIX20">#REF!</definedName>
    <definedName name="_____MIX2020">'[4]Mix Design'!$P$12</definedName>
    <definedName name="_____MIX2040">'[4]Mix Design'!$P$13</definedName>
    <definedName name="_____MIX25">#REF!</definedName>
    <definedName name="_____MIX2540">'[4]Mix Design'!$P$15</definedName>
    <definedName name="_____Mix255">'[6]Mix Design'!$P$13</definedName>
    <definedName name="_____MIX30">#REF!</definedName>
    <definedName name="_____MIX35">#REF!</definedName>
    <definedName name="_____MIX40">#REF!</definedName>
    <definedName name="_____MIX45">'[4]Mix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[14]PROCTOR!#REF!</definedName>
    <definedName name="____CAN486">[14]PROCTOR!#REF!</definedName>
    <definedName name="____CAN487">[14]PROCTOR!#REF!</definedName>
    <definedName name="____CAN488">[14]PROCTOR!#REF!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'[4]Mix Design'!#REF!</definedName>
    <definedName name="____MIX1540">'[4]Mix Design'!$P$11</definedName>
    <definedName name="____MIX1580">'[4]Mix Design'!#REF!</definedName>
    <definedName name="____MIX2">'[5]Mix Design'!$P$12</definedName>
    <definedName name="____MIX20">#REF!</definedName>
    <definedName name="____MIX2020">'[4]Mix Design'!$P$12</definedName>
    <definedName name="____MIX2040">'[4]Mix Design'!$P$13</definedName>
    <definedName name="____MIX25">#REF!</definedName>
    <definedName name="____MIX2540">'[4]Mix Design'!$P$15</definedName>
    <definedName name="____Mix255">'[6]Mix Design'!$P$13</definedName>
    <definedName name="____MIX30">#REF!</definedName>
    <definedName name="____MIX35">#REF!</definedName>
    <definedName name="____MIX40">#REF!</definedName>
    <definedName name="____MIX45">'[4]Mix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[14]PROCTOR!#REF!</definedName>
    <definedName name="___CAN486">[14]PROCTOR!#REF!</definedName>
    <definedName name="___CAN487">[14]PROCTOR!#REF!</definedName>
    <definedName name="___CAN488">[14]PROCTOR!#REF!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'[4]Mix Design'!#REF!</definedName>
    <definedName name="___MIX1540">'[4]Mix Design'!$P$11</definedName>
    <definedName name="___MIX1580">'[4]Mix Design'!#REF!</definedName>
    <definedName name="___MIX2">'[5]Mix Design'!$P$12</definedName>
    <definedName name="___MIX20">#REF!</definedName>
    <definedName name="___MIX2020">'[4]Mix Design'!$P$12</definedName>
    <definedName name="___MIX2040">'[4]Mix Design'!$P$13</definedName>
    <definedName name="___MIX25">#REF!</definedName>
    <definedName name="___MIX2540">'[4]Mix Design'!$P$15</definedName>
    <definedName name="___Mix255">'[6]Mix Design'!$P$13</definedName>
    <definedName name="___MIX30">#REF!</definedName>
    <definedName name="___MIX35">#REF!</definedName>
    <definedName name="___MIX40">#REF!</definedName>
    <definedName name="___MIX45">'[4]Mix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hidden="1">'[31]P-Ins &amp; Bonds'!#REF!</definedName>
    <definedName name="__123Graph_C" hidden="1">[30]TTL!$G$37:$AU$37</definedName>
    <definedName name="__123Graph_D" hidden="1">'[31]P-Ins &amp; Bonds'!#REF!</definedName>
    <definedName name="__123Graph_E" hidden="1">'[31]P-Ins &amp; Bonds'!#REF!</definedName>
    <definedName name="__123Graph_F" hidden="1">'[31]P-Ins &amp; Bonds'!#REF!</definedName>
    <definedName name="__123Graph_X" hidden="1">[30]TTL!$G$6:$AU$6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[14]PROCTOR!#REF!</definedName>
    <definedName name="__CAN486">[14]PROCTOR!#REF!</definedName>
    <definedName name="__CAN487">[14]PROCTOR!#REF!</definedName>
    <definedName name="__CAN488">[14]PROCTOR!#REF!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'[4]Mix Design'!#REF!</definedName>
    <definedName name="__MIX1540">'[4]Mix Design'!$P$11</definedName>
    <definedName name="__MIX1580">'[4]Mix Design'!#REF!</definedName>
    <definedName name="__MIX2">'[5]Mix Design'!$P$12</definedName>
    <definedName name="__MIX20">#REF!</definedName>
    <definedName name="__MIX2020">'[4]Mix Design'!$P$12</definedName>
    <definedName name="__MIX2040">'[4]Mix Design'!$P$13</definedName>
    <definedName name="__MIX25">#REF!</definedName>
    <definedName name="__MIX2540">'[4]Mix Design'!$P$15</definedName>
    <definedName name="__Mix255">'[6]Mix Design'!$P$13</definedName>
    <definedName name="__MIX30">#REF!</definedName>
    <definedName name="__MIX35">#REF!</definedName>
    <definedName name="__MIX40">#REF!</definedName>
    <definedName name="__MIX45">'[4]Mix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#REF!</definedName>
    <definedName name="_6B9">#REF!</definedName>
    <definedName name="_7__123Graph_ACHART_2" hidden="1">[38]Z!$T$179:$AH$179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[14]PROCTOR!#REF!</definedName>
    <definedName name="_CAN486">[14]PROCTOR!#REF!</definedName>
    <definedName name="_CAN487">[14]PROCTOR!#REF!</definedName>
    <definedName name="_CAN488">[14]PROCTOR!#REF!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#REF!</definedName>
    <definedName name="_f2">#REF!</definedName>
    <definedName name="_F3">#REF!</definedName>
    <definedName name="_FF3">#REF!</definedName>
    <definedName name="_Fill" hidden="1">[47]BHANDUP!#REF!</definedName>
    <definedName name="_Fill1" hidden="1">[47]BHANDUP!#REF!</definedName>
    <definedName name="_xlnm._FilterDatabase" localSheetId="4" hidden="1">fhtc!$A$5:$AG$421</definedName>
    <definedName name="_xlnm._FilterDatabase" localSheetId="5" hidden="1">'hasthara restoration'!$C$4:$L$75</definedName>
    <definedName name="_xlnm._FilterDatabase" localSheetId="0" hidden="1">laying!$D$4:$J$244</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#REF!</definedName>
    <definedName name="_MIX15">#REF!</definedName>
    <definedName name="_MIX15150">'[4]Mix Design'!#REF!</definedName>
    <definedName name="_MIX1540">'[4]Mix Design'!$P$11</definedName>
    <definedName name="_MIX1580">'[4]Mix Design'!#REF!</definedName>
    <definedName name="_MIX2">'[5]Mix Design'!$P$12</definedName>
    <definedName name="_MIX20">#REF!</definedName>
    <definedName name="_MIX2020">'[4]Mix Design'!$P$12</definedName>
    <definedName name="_MIX2040">'[4]Mix Design'!$P$13</definedName>
    <definedName name="_MIX25">#REF!</definedName>
    <definedName name="_MIX2540">'[4]Mix Design'!$P$15</definedName>
    <definedName name="_Mix255">'[6]Mix Design'!$P$13</definedName>
    <definedName name="_MIX30">#REF!</definedName>
    <definedName name="_MIX35">#REF!</definedName>
    <definedName name="_MIX40">#REF!</definedName>
    <definedName name="_MIX45">'[4]Mix Design'!#REF!</definedName>
    <definedName name="_mm1">#REF!</definedName>
    <definedName name="_mm2">#REF!</definedName>
    <definedName name="_mm3">#REF!</definedName>
    <definedName name="_MUR5">#REF!</definedName>
    <definedName name="_MUR8">#REF!</definedName>
    <definedName name="_new1">[50]Original!$V$8</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'[52]ANAL-PIPE LINE'!#REF!</definedName>
    <definedName name="_SMG1">#N/A</definedName>
    <definedName name="_SMG2">#N/A</definedName>
    <definedName name="_Sort" hidden="1">#REF!</definedName>
    <definedName name="_ssr1">'[53]scour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[54]Voucher!$B$1</definedName>
    <definedName name="_V2">[54]Voucher!$R$1</definedName>
    <definedName name="√">"SQRT"</definedName>
    <definedName name="◈002MONO현황">#REF!</definedName>
    <definedName name="a">[55]Culvert!$H$112</definedName>
    <definedName name="a._Trimmer">[44]SOR!#REF!</definedName>
    <definedName name="a___0">#REF!</definedName>
    <definedName name="a___13">#REF!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[60]CABLERET!$B$10</definedName>
    <definedName name="alfa">#REF!</definedName>
    <definedName name="alfa1">#REF!</definedName>
    <definedName name="alload">[60]CABLERET!$D$13:$D$128</definedName>
    <definedName name="ALMARGIN">[60]CABLERET!$D$7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#REF!</definedName>
    <definedName name="asdf">[37]예가표!#REF!</definedName>
    <definedName name="asdfs" hidden="1">[38]Cash2!$G$16:$G$31</definedName>
    <definedName name="ASH">#REF!</definedName>
    <definedName name="ASHOKA">#REF!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#REF!</definedName>
    <definedName name="BATCH">#REF!</definedName>
    <definedName name="BATCH20">#REF!</definedName>
    <definedName name="BATCH30">#REF!</definedName>
    <definedName name="Batching_hot_mix_plant">[44]SOR!#REF!</definedName>
    <definedName name="BBOF">#REF!</definedName>
    <definedName name="BC">#REF!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[68]BP!#REF!</definedName>
    <definedName name="Breaks">#REF!</definedName>
    <definedName name="BRIBAT">'[46]RA Civil'!$E$38</definedName>
    <definedName name="BRICKS">#REF!</definedName>
    <definedName name="BROM">#REF!</definedName>
    <definedName name="broom">#REF!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[70]procurement!#REF!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'[74]purpose&amp;input'!$E$143:'[74]purpose&amp;input'!$F$143</definedName>
    <definedName name="CCBP">#REF!</definedName>
    <definedName name="cccc">'[46]RA Civil'!$E$57</definedName>
    <definedName name="CCRUSH">#REF!</definedName>
    <definedName name="cdds">#REF!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#REF!</definedName>
    <definedName name="cem">#REF!</definedName>
    <definedName name="Cement">#REF!</definedName>
    <definedName name="cementpaint">#REF!</definedName>
    <definedName name="CEXC">#REF!</definedName>
    <definedName name="CFTi">'[46]RA Civil'!$E$41</definedName>
    <definedName name="CGRD">#REF!</definedName>
    <definedName name="CGW">#REF!</definedName>
    <definedName name="CHAINAGE">#REF!</definedName>
    <definedName name="CHAINAGEM">[77]HYDRAULICS!$H$2</definedName>
    <definedName name="Chandramauli">#REF!</definedName>
    <definedName name="chandramauli1">#REF!</definedName>
    <definedName name="CHANDRAMAULI2">[78]FACE!#REF!</definedName>
    <definedName name="chandramauli3">#REF!</definedName>
    <definedName name="Charges_of_road_roller">[44]SOR!#REF!</definedName>
    <definedName name="check">#REF!</definedName>
    <definedName name="checked">#REF!</definedName>
    <definedName name="CHMP">#REF!</definedName>
    <definedName name="chsdim">[75]csdim!$A$1376:$A$2509</definedName>
    <definedName name="chsloadrange">[75]chsload!$A$3:$A$62</definedName>
    <definedName name="CHW">#REF!</definedName>
    <definedName name="CJCB">#REF!</definedName>
    <definedName name="ck">#REF!</definedName>
    <definedName name="cl">150</definedName>
    <definedName name="Class_end">[65]Ranges!#REF!</definedName>
    <definedName name="Class_start">[65]Ranges!#REF!</definedName>
    <definedName name="CLAY">#REF!</definedName>
    <definedName name="CLEAR">[79]!CLEAR</definedName>
    <definedName name="clearspan1">[78]FACE!#REF!</definedName>
    <definedName name="clearspan11">#REF!</definedName>
    <definedName name="CLOAD">#REF!</definedName>
    <definedName name="cmain">#REF!</definedName>
    <definedName name="CMIX">#REF!</definedName>
    <definedName name="cmort3">'[22]Rates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#REF!</definedName>
    <definedName name="Company">#REF!</definedName>
    <definedName name="COMPARISON">{#N/A,#N/A,FALSE,"mpph1";#N/A,#N/A,FALSE,"mpmseb";#N/A,#N/A,FALSE,"mpph2"}</definedName>
    <definedName name="ConBlks">'[80]RA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[44]SOR!#REF!</definedName>
    <definedName name="CPFM">#REF!</definedName>
    <definedName name="CPFS">#REF!</definedName>
    <definedName name="CPHEEO">'[82]boq ht'!#REF!</definedName>
    <definedName name="CPLG">#REF!</definedName>
    <definedName name="CPM">#REF!</definedName>
    <definedName name="CPUMP">#REF!</definedName>
    <definedName name="CP새단가">#REF!</definedName>
    <definedName name="_xlnm.Criteria">[83]八幡!$L$200</definedName>
    <definedName name="Criteria_MI">[84]estm_mech!#REF!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#REF!</definedName>
    <definedName name="CWTi">'[46]RA Civil'!$E$42</definedName>
    <definedName name="czvnzcvnz">#REF!</definedName>
    <definedName name="d">#REF!</definedName>
    <definedName name="d._Staging_to_keep_deflactometer___hire_charges_of_deflectometer">[44]SOR!#REF!</definedName>
    <definedName name="D.L.R.B.___Km.8.395_of_Left_Main_Canal">#REF!</definedName>
    <definedName name="D_">#REF!</definedName>
    <definedName name="d___0">#REF!</definedName>
    <definedName name="d___13">#REF!</definedName>
    <definedName name="d_jp" hidden="1">{"'Sheet1'!$A$4386:$N$4591"}</definedName>
    <definedName name="D_T">'[85]Discom Details'!$F$721</definedName>
    <definedName name="D65536A1">#REF!</definedName>
    <definedName name="DA">[49]PIPING!$W$6:$W$105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#REF!</definedName>
    <definedName name="DCLAY">'[4]Cost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#REF!</definedName>
    <definedName name="DDDD" hidden="1">{"form-D1",#N/A,FALSE,"FORM-D1";"form-D1_amt",#N/A,FALSE,"FORM-D1"}</definedName>
    <definedName name="DDDDDD">[79]!CLEAR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#REF!</definedName>
    <definedName name="dozer">'[94]Cost of O &amp; O'!$F$15</definedName>
    <definedName name="dq">#REF!</definedName>
    <definedName name="drain_trap">#REF!</definedName>
    <definedName name="DRES">#REF!</definedName>
    <definedName name="DRILL">#REF!</definedName>
    <definedName name="DRIP">'[4]Cost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'[95]PRECAST lightconc-II'!$K$20</definedName>
    <definedName name="e_margin">#REF!</definedName>
    <definedName name="E_span">#REF!</definedName>
    <definedName name="EAGG">#REF!</definedName>
    <definedName name="EAR">'[46]RA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[78]FACE!#REF!</definedName>
    <definedName name="EFINE">'[4]Cost of O &amp; O'!$F$7</definedName>
    <definedName name="eg">#REF!</definedName>
    <definedName name="egbe">#REF!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#REF!</definedName>
    <definedName name="EMUR">#REF!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[94]Analysis!#REF!</definedName>
    <definedName name="equip.">[97]A!#REF!</definedName>
    <definedName name="EQUIPLIST">#REF!</definedName>
    <definedName name="ERECT">#REF!</definedName>
    <definedName name="ERIP">'[4]Cost of O &amp; O'!$F$10</definedName>
    <definedName name="EROCK">#REF!</definedName>
    <definedName name="ErrName162821590" hidden="1">[38]Cash2!$K$16:$K$36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[78]FACE!#REF!</definedName>
    <definedName name="FBLclearspan11">#REF!</definedName>
    <definedName name="FBLeffectivespan">[78]FACE!#REF!</definedName>
    <definedName name="FBLeffectivespan12">#REF!</definedName>
    <definedName name="FBLoverallspan">[78]FACE!#REF!</definedName>
    <definedName name="FBLoverallspan13">#REF!</definedName>
    <definedName name="fc">#REF!</definedName>
    <definedName name="FCK">[100]Below_Earth!$H$12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'[101]scour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#REF!</definedName>
    <definedName name="formu">#REF!</definedName>
    <definedName name="formula">#REF!</definedName>
    <definedName name="FOS">#REF!</definedName>
    <definedName name="fp">'[102]Boiler&amp;TG'!#REF!</definedName>
    <definedName name="francis">#REF!</definedName>
    <definedName name="FROM__BUSAN_KOREA">#REF!</definedName>
    <definedName name="fs" hidden="1">{"'Sheet1'!$L$16"}</definedName>
    <definedName name="FSLbearing14">#REF!</definedName>
    <definedName name="FSLclearspan">[78]FACE!#REF!</definedName>
    <definedName name="FSLclearspan11">#REF!</definedName>
    <definedName name="FSLeffectivespan">[78]FACE!#REF!</definedName>
    <definedName name="FSLeffectivespan12">#REF!</definedName>
    <definedName name="FSLoverallspan">[78]FACE!#REF!</definedName>
    <definedName name="FSLoverallspan13">#REF!</definedName>
    <definedName name="FST.">#REF!</definedName>
    <definedName name="fullview">#REF!</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'[109]Pier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#REF!</definedName>
    <definedName name="j_filler">#REF!</definedName>
    <definedName name="JACK">'[4]Cost of O &amp; O'!$F$32</definedName>
    <definedName name="jartj">#REF!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#REF!</definedName>
    <definedName name="js">#REF!</definedName>
    <definedName name="JUMBO">'[4]Cost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'[120]steam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'[4]Cost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#REF!</definedName>
    <definedName name="m4.5bgl">#REF!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#REF!</definedName>
    <definedName name="MATL">[49]PIPING!$AL$7:$AN$221</definedName>
    <definedName name="MATL_CLASS">[49]PIPING!$AC$6:$AC$105</definedName>
    <definedName name="MATL1">'[34]CODE-STR'!$A$3:$B$40</definedName>
    <definedName name="MaxSNo">[54]Data!$J$3</definedName>
    <definedName name="MAZ">#REF!</definedName>
    <definedName name="Mb">'[104]purpose&amp;input'!#REF!</definedName>
    <definedName name="Mb_v">'[104]purpose&amp;input'!#REF!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#REF!</definedName>
    <definedName name="MIX">#REF!</definedName>
    <definedName name="Mix_15">'[6]Mix Design'!$P$11</definedName>
    <definedName name="Mix_30">'[6]Mix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#REF!</definedName>
    <definedName name="MUNON">#REF!</definedName>
    <definedName name="MUR">#REF!</definedName>
    <definedName name="MUTP">#REF!</definedName>
    <definedName name="N">[14]PROCTOR!#REF!</definedName>
    <definedName name="N___0">#REF!</definedName>
    <definedName name="N___13">#REF!</definedName>
    <definedName name="Name">[118]Index!$C$2</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[60]CABLERET!$D$5</definedName>
    <definedName name="ODH" hidden="1">#REF!</definedName>
    <definedName name="OH_PM">#REF!</definedName>
    <definedName name="olct">'[109]Pier Design(with offset)'!#REF!</definedName>
    <definedName name="olt">'[106]Pier Design(with offset)'!#REF!</definedName>
    <definedName name="OMAS">#REF!</definedName>
    <definedName name="OPC">'[126]Rate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#REF!</definedName>
    <definedName name="Piping2222">OR(ISBLANK(#REF!),ISBLANK(#REF!))</definedName>
    <definedName name="PJACK">#REF!</definedName>
    <definedName name="PLAST">#REF!</definedName>
    <definedName name="PLUG">#REF!</definedName>
    <definedName name="pm_size">[34]Tables!$AE$8:$AE$43</definedName>
    <definedName name="pm_w_size">[34]Tables!$AA$8:$AF$43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'[128]RATE-ANAY.'!$A$152:$H$756</definedName>
    <definedName name="PriceCode">#REF!</definedName>
    <definedName name="_xlnm.Print_Area" localSheetId="2">Details!$A$1:$Q$120</definedName>
    <definedName name="_xlnm.Print_Area" localSheetId="1">'Recon Sheet'!$A$1:$O$163</definedName>
    <definedName name="_xlnm.Print_Area">#REF!</definedName>
    <definedName name="Print_Area_MI">#REF!</definedName>
    <definedName name="PRINT_AREA_MI___0">#REF!</definedName>
    <definedName name="print_title">[129]Cul_detail!$A$2:$IV$5</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#REF!</definedName>
    <definedName name="proom">#REF!</definedName>
    <definedName name="proom5x4">#REF!</definedName>
    <definedName name="PS">#REF!</definedName>
    <definedName name="PS___0">#REF!</definedName>
    <definedName name="PS___13">#REF!</definedName>
    <definedName name="PUMP">'[4]Cost of O &amp; O'!$F$27</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[76]R2!$D$39:$D$86</definedName>
    <definedName name="Qty_as_on_apr">#REF!</definedName>
    <definedName name="Qv">#REF!</definedName>
    <definedName name="qw">#REF!</definedName>
    <definedName name="R_">#REF!</definedName>
    <definedName name="r_date">'[90]ETC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'[135]LOCAL RATES'!#REF!</definedName>
    <definedName name="RCCpipe600">'[135]LOCAL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#REF!</definedName>
    <definedName name="rockk">[94]Analysis!#REF!</definedName>
    <definedName name="RokSpl">#REF!</definedName>
    <definedName name="ROLL">#REF!</definedName>
    <definedName name="Rooms">#REF!</definedName>
    <definedName name="rosid">#REF!</definedName>
    <definedName name="ROTA">#REF!</definedName>
    <definedName name="ROTARY">'[4]Cost of O &amp; O'!$F$28</definedName>
    <definedName name="rout_t">#REF!</definedName>
    <definedName name="row">'[34]Valve Cl'!$AC$8:$AC$32</definedName>
    <definedName name="ROW_STRESS">'[34]CODE-STR'!$Z$3:$Z$21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#REF!</definedName>
    <definedName name="sand1">#REF!</definedName>
    <definedName name="SANDA">[59]ANAL!$E$17</definedName>
    <definedName name="SANDB">#REF!</definedName>
    <definedName name="sandd">#REF!</definedName>
    <definedName name="sandfill">#REF!</definedName>
    <definedName name="SANDR">#REF!</definedName>
    <definedName name="SBC">#REF!</definedName>
    <definedName name="SC">#REF!</definedName>
    <definedName name="scaffolding">[137]!scaffolding</definedName>
    <definedName name="scale">#REF!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'[138]scour depth'!#REF!</definedName>
    <definedName name="se">#REF!</definedName>
    <definedName name="SEAL">#REF!</definedName>
    <definedName name="SEAL1">#REF!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#REF!</definedName>
    <definedName name="SHOT">'[4]Cost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'[94]Cost of O &amp; O'!#REF!</definedName>
    <definedName name="slope">#REF!</definedName>
    <definedName name="SLSAMT">[76]R2!$I$39:$I$86</definedName>
    <definedName name="SLSRT">[76]R2!$H$39:$H$86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'[110]LOCAL RATES'!$H$38</definedName>
    <definedName name="SSR">'[140]scour depth'!#REF!</definedName>
    <definedName name="SSSS">[56]PROCTOR!#REF!</definedName>
    <definedName name="SSSSSS">[56]PROCTOR!#REF!</definedName>
    <definedName name="sst">#REF!</definedName>
    <definedName name="STAADappslabthk">'[141]ABUT MASTER'!$K$57</definedName>
    <definedName name="StaffApr_D">'[92]SITE OVERHEADS'!#REF!</definedName>
    <definedName name="Staircase">#REF!</definedName>
    <definedName name="Start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#REF!</definedName>
    <definedName name="Start28">#REF!</definedName>
    <definedName name="Start29">[142]Sheet11!#REF!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#REF!</definedName>
    <definedName name="Stg_Sub">#REF!</definedName>
    <definedName name="Stg_Super">#REF!</definedName>
    <definedName name="STRESS">'[34]CODE-STR'!$A$3:$V$40</definedName>
    <definedName name="StrID">#REF!</definedName>
    <definedName name="structure">#REF!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'[106]Pier Design(with offset)'!#REF!</definedName>
    <definedName name="TCJH">'[46]RA Civil'!$E$56</definedName>
    <definedName name="TCJHPOL">'[46]RA Civil'!$F$56</definedName>
    <definedName name="TCON">#REF!</definedName>
    <definedName name="tcr">#REF!</definedName>
    <definedName name="tct">'[109]Pier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'[34]CODE-STR'!$AA$3:$AA$21</definedName>
    <definedName name="temp1">#REF!</definedName>
    <definedName name="Ten">#REF!</definedName>
    <definedName name="TENDERING">[125]Sheet1!$A$9:$L$32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#REF!</definedName>
    <definedName name="TRACT">#REF!</definedName>
    <definedName name="TractPOL">'[46]RA Civil'!$F$55</definedName>
    <definedName name="Transport">#REF!</definedName>
    <definedName name="TRBPOL">'[46]RA Civil'!$F$57</definedName>
    <definedName name="TRI">'[81]GM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'[109]Pier Design(with offset)'!#REF!</definedName>
    <definedName name="v1oo">'[106]Pier Design(with offset)'!#REF!</definedName>
    <definedName name="va">#REF!</definedName>
    <definedName name="va___0">#REF!</definedName>
    <definedName name="va___13">#REF!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'[106]Pier Design(with offset)'!#REF!</definedName>
    <definedName name="wct">'[109]Pier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#REF!</definedName>
    <definedName name="WMP">#REF!</definedName>
    <definedName name="WOL">#REF!</definedName>
    <definedName name="word">[72]Sheet1!$A$50:$C$161</definedName>
    <definedName name="work">#REF!</definedName>
    <definedName name="WP">#REF!</definedName>
    <definedName name="WPcomp">'[147]21-Rate Analysis-1'!$E$29</definedName>
    <definedName name="wr">'[106]Pier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'[109]Pier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75" i="7" l="1"/>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C6" i="7"/>
  <c r="C7" i="7" s="1"/>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C62" i="7" s="1"/>
  <c r="C63" i="7" s="1"/>
  <c r="C64" i="7" s="1"/>
  <c r="C65" i="7" s="1"/>
  <c r="C66" i="7" s="1"/>
  <c r="C67" i="7" s="1"/>
  <c r="C68" i="7" s="1"/>
  <c r="C69" i="7" s="1"/>
  <c r="C70" i="7" s="1"/>
  <c r="C71" i="7" s="1"/>
  <c r="C72" i="7" s="1"/>
  <c r="C73" i="7" s="1"/>
  <c r="C74" i="7" s="1"/>
  <c r="C75" i="7" s="1"/>
  <c r="J5" i="7"/>
  <c r="F14" i="1" l="1"/>
  <c r="F15" i="1"/>
  <c r="F16" i="1"/>
  <c r="F17" i="1"/>
  <c r="F13" i="1"/>
  <c r="O249" i="2" l="1"/>
  <c r="O250" i="2"/>
  <c r="O251" i="2"/>
  <c r="O252" i="2"/>
  <c r="O248" i="2"/>
  <c r="M249" i="2"/>
  <c r="M250" i="2"/>
  <c r="M251" i="2"/>
  <c r="M252" i="2"/>
  <c r="M248" i="2"/>
  <c r="K249" i="2"/>
  <c r="K250" i="2"/>
  <c r="K251" i="2"/>
  <c r="K252" i="2"/>
  <c r="K248" i="2"/>
  <c r="I249" i="2"/>
  <c r="I250" i="2"/>
  <c r="I251" i="2"/>
  <c r="I252" i="2"/>
  <c r="I248" i="2"/>
  <c r="E421" i="6"/>
  <c r="AF390" i="6" s="1"/>
  <c r="AE408" i="6"/>
  <c r="AE407" i="6"/>
  <c r="AE406" i="6"/>
  <c r="AE405" i="6"/>
  <c r="AE404" i="6"/>
  <c r="AE403" i="6"/>
  <c r="AF402" i="6"/>
  <c r="AE402" i="6"/>
  <c r="AE401" i="6"/>
  <c r="AE400" i="6"/>
  <c r="AE399" i="6"/>
  <c r="AE398" i="6"/>
  <c r="AE397" i="6"/>
  <c r="AE396" i="6"/>
  <c r="AE395" i="6"/>
  <c r="AE394" i="6"/>
  <c r="AE393" i="6"/>
  <c r="AE392" i="6"/>
  <c r="AE391" i="6"/>
  <c r="AE390" i="6"/>
  <c r="AE389"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G321" i="5" l="1"/>
  <c r="C293" i="5"/>
  <c r="C294" i="5" s="1"/>
  <c r="C295" i="5" s="1"/>
  <c r="C296" i="5" s="1"/>
  <c r="C297" i="5" s="1"/>
  <c r="C298" i="5" s="1"/>
  <c r="C299" i="5" s="1"/>
  <c r="C300" i="5" s="1"/>
  <c r="C301" i="5" s="1"/>
  <c r="C302" i="5" s="1"/>
  <c r="C303" i="5" s="1"/>
  <c r="C304" i="5" s="1"/>
  <c r="C305" i="5" s="1"/>
  <c r="C306" i="5" s="1"/>
  <c r="C307" i="5" s="1"/>
  <c r="C308" i="5" s="1"/>
  <c r="C309" i="5" s="1"/>
  <c r="C310" i="5" s="1"/>
  <c r="C311" i="5" s="1"/>
  <c r="C312" i="5" s="1"/>
  <c r="C313" i="5" s="1"/>
  <c r="C314" i="5" s="1"/>
  <c r="C315" i="5" s="1"/>
  <c r="C316" i="5" s="1"/>
  <c r="C317" i="5" s="1"/>
  <c r="C318" i="5" s="1"/>
  <c r="C319" i="5" s="1"/>
  <c r="C320" i="5" s="1"/>
  <c r="C321" i="5" s="1"/>
  <c r="C292" i="5"/>
  <c r="C256" i="5"/>
  <c r="C257" i="5" s="1"/>
  <c r="C258" i="5" s="1"/>
  <c r="C259" i="5" s="1"/>
  <c r="C260" i="5" s="1"/>
  <c r="C261" i="5" s="1"/>
  <c r="C262" i="5" s="1"/>
  <c r="C263" i="5" s="1"/>
  <c r="C264" i="5" s="1"/>
  <c r="C265" i="5" s="1"/>
  <c r="C266" i="5" s="1"/>
  <c r="C267" i="5" s="1"/>
  <c r="C268" i="5" s="1"/>
  <c r="C269" i="5" s="1"/>
  <c r="C270" i="5" s="1"/>
  <c r="C271" i="5" s="1"/>
  <c r="C272" i="5" s="1"/>
  <c r="C273" i="5" s="1"/>
  <c r="C274" i="5" s="1"/>
  <c r="C275" i="5" s="1"/>
  <c r="C276" i="5" s="1"/>
  <c r="C277" i="5" s="1"/>
  <c r="C278" i="5" s="1"/>
  <c r="C255" i="5"/>
  <c r="C208" i="5"/>
  <c r="C209" i="5" s="1"/>
  <c r="C210" i="5" s="1"/>
  <c r="C211" i="5" s="1"/>
  <c r="C212" i="5" s="1"/>
  <c r="C213" i="5" s="1"/>
  <c r="C214" i="5" s="1"/>
  <c r="C215" i="5" s="1"/>
  <c r="C216" i="5" s="1"/>
  <c r="C217" i="5" s="1"/>
  <c r="C218" i="5" s="1"/>
  <c r="C219" i="5" s="1"/>
  <c r="C220" i="5" s="1"/>
  <c r="C221" i="5" s="1"/>
  <c r="C222" i="5" s="1"/>
  <c r="C223" i="5" s="1"/>
  <c r="C224" i="5" s="1"/>
  <c r="C225" i="5" s="1"/>
  <c r="C226" i="5" s="1"/>
  <c r="C227" i="5" s="1"/>
  <c r="C228" i="5" s="1"/>
  <c r="C229" i="5" s="1"/>
  <c r="C230" i="5" s="1"/>
  <c r="C231" i="5" s="1"/>
  <c r="C232" i="5" s="1"/>
  <c r="C233" i="5" s="1"/>
  <c r="C234" i="5" s="1"/>
  <c r="C235" i="5" s="1"/>
  <c r="C236" i="5" s="1"/>
  <c r="C237" i="5" s="1"/>
  <c r="C238" i="5" s="1"/>
  <c r="C239" i="5" s="1"/>
  <c r="C240" i="5" s="1"/>
  <c r="C207" i="5"/>
  <c r="C206" i="5"/>
  <c r="C154" i="5"/>
  <c r="C155" i="5" s="1"/>
  <c r="C156" i="5" s="1"/>
  <c r="C157" i="5" s="1"/>
  <c r="C158" i="5" s="1"/>
  <c r="C159" i="5" s="1"/>
  <c r="C160" i="5" s="1"/>
  <c r="C161" i="5" s="1"/>
  <c r="C162" i="5" s="1"/>
  <c r="C163" i="5" s="1"/>
  <c r="C164" i="5" s="1"/>
  <c r="C165" i="5" s="1"/>
  <c r="C166" i="5" s="1"/>
  <c r="C167" i="5" s="1"/>
  <c r="C168" i="5" s="1"/>
  <c r="C169" i="5" s="1"/>
  <c r="C170" i="5" s="1"/>
  <c r="C171" i="5" s="1"/>
  <c r="C172" i="5" s="1"/>
  <c r="C173" i="5" s="1"/>
  <c r="C174" i="5" s="1"/>
  <c r="C175" i="5" s="1"/>
  <c r="C176" i="5" s="1"/>
  <c r="C177" i="5" s="1"/>
  <c r="C178" i="5" s="1"/>
  <c r="C179" i="5" s="1"/>
  <c r="C180" i="5" s="1"/>
  <c r="C181" i="5" s="1"/>
  <c r="C182" i="5" s="1"/>
  <c r="C183" i="5" s="1"/>
  <c r="C184" i="5" s="1"/>
  <c r="C185" i="5" s="1"/>
  <c r="C186" i="5" s="1"/>
  <c r="C187" i="5" s="1"/>
  <c r="C188" i="5" s="1"/>
  <c r="C189" i="5" s="1"/>
  <c r="C190" i="5" s="1"/>
  <c r="C191" i="5" s="1"/>
  <c r="C192" i="5" s="1"/>
  <c r="C109" i="5"/>
  <c r="C110" i="5" s="1"/>
  <c r="C111" i="5" s="1"/>
  <c r="C112" i="5" s="1"/>
  <c r="C113" i="5" s="1"/>
  <c r="C114" i="5" s="1"/>
  <c r="C115" i="5" s="1"/>
  <c r="C116" i="5" s="1"/>
  <c r="C117" i="5" s="1"/>
  <c r="C118" i="5" s="1"/>
  <c r="C119" i="5" s="1"/>
  <c r="C120" i="5" s="1"/>
  <c r="C121" i="5" s="1"/>
  <c r="C122" i="5" s="1"/>
  <c r="C123" i="5" s="1"/>
  <c r="C124" i="5" s="1"/>
  <c r="C125" i="5" s="1"/>
  <c r="C126" i="5" s="1"/>
  <c r="C127" i="5" s="1"/>
  <c r="C128" i="5" s="1"/>
  <c r="C129" i="5" s="1"/>
  <c r="C130" i="5" s="1"/>
  <c r="C131" i="5" s="1"/>
  <c r="C132" i="5" s="1"/>
  <c r="C133" i="5" s="1"/>
  <c r="C134" i="5" s="1"/>
  <c r="C135" i="5" s="1"/>
  <c r="C136" i="5" s="1"/>
  <c r="C137" i="5" s="1"/>
  <c r="C138" i="5" s="1"/>
  <c r="C139" i="5" s="1"/>
  <c r="C140" i="5" s="1"/>
  <c r="C108" i="5"/>
  <c r="C107" i="5"/>
  <c r="C61" i="5"/>
  <c r="C62" i="5" s="1"/>
  <c r="C63" i="5" s="1"/>
  <c r="C64" i="5" s="1"/>
  <c r="C65" i="5" s="1"/>
  <c r="C66" i="5" s="1"/>
  <c r="C67" i="5" s="1"/>
  <c r="C68" i="5" s="1"/>
  <c r="C69" i="5" s="1"/>
  <c r="C70" i="5" s="1"/>
  <c r="C71" i="5" s="1"/>
  <c r="C72" i="5" s="1"/>
  <c r="C73" i="5" s="1"/>
  <c r="C74" i="5" s="1"/>
  <c r="C75" i="5" s="1"/>
  <c r="C76" i="5" s="1"/>
  <c r="C77" i="5" s="1"/>
  <c r="C78" i="5" s="1"/>
  <c r="C79" i="5" s="1"/>
  <c r="C80" i="5" s="1"/>
  <c r="C81" i="5" s="1"/>
  <c r="C82" i="5" s="1"/>
  <c r="C83" i="5" s="1"/>
  <c r="C84" i="5" s="1"/>
  <c r="C85" i="5" s="1"/>
  <c r="C86" i="5" s="1"/>
  <c r="C87" i="5" s="1"/>
  <c r="C88" i="5" s="1"/>
  <c r="C89" i="5" s="1"/>
  <c r="C90" i="5" s="1"/>
  <c r="C91" i="5" s="1"/>
  <c r="C92" i="5" s="1"/>
  <c r="C10" i="5"/>
  <c r="C11" i="5" s="1"/>
  <c r="C12" i="5" s="1"/>
  <c r="C13" i="5" s="1"/>
  <c r="C14" i="5" s="1"/>
  <c r="C15" i="5" s="1"/>
  <c r="C16" i="5" s="1"/>
  <c r="C17"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3" i="5" s="1"/>
  <c r="C44" i="5" s="1"/>
  <c r="C45" i="5" s="1"/>
  <c r="C46" i="5" s="1"/>
  <c r="C47" i="5" s="1"/>
  <c r="K194" i="2" l="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D194" i="2"/>
  <c r="D195" i="2" s="1"/>
  <c r="D196" i="2" s="1"/>
  <c r="D197" i="2" s="1"/>
  <c r="D198" i="2" s="1"/>
  <c r="D199" i="2" s="1"/>
  <c r="D200" i="2" s="1"/>
  <c r="D201" i="2" s="1"/>
  <c r="D202" i="2" s="1"/>
  <c r="D203" i="2" s="1"/>
  <c r="D204" i="2" s="1"/>
  <c r="D205" i="2" s="1"/>
  <c r="D206" i="2" s="1"/>
  <c r="D207" i="2" s="1"/>
  <c r="D208" i="2" s="1"/>
  <c r="D209" i="2" s="1"/>
  <c r="D210" i="2" s="1"/>
  <c r="D211" i="2" s="1"/>
  <c r="D212" i="2" s="1"/>
  <c r="D213" i="2" s="1"/>
  <c r="D214" i="2" s="1"/>
  <c r="D215" i="2" s="1"/>
  <c r="D216" i="2" s="1"/>
  <c r="D217" i="2" s="1"/>
  <c r="D218" i="2" s="1"/>
  <c r="D219" i="2" s="1"/>
  <c r="D220" i="2" s="1"/>
  <c r="D221" i="2" s="1"/>
  <c r="D222" i="2" s="1"/>
  <c r="D223" i="2" s="1"/>
  <c r="D224" i="2" s="1"/>
  <c r="D225" i="2" s="1"/>
  <c r="D226" i="2" s="1"/>
  <c r="D227" i="2" s="1"/>
  <c r="D228" i="2" s="1"/>
  <c r="D229" i="2" s="1"/>
  <c r="D230" i="2" s="1"/>
  <c r="D231" i="2" s="1"/>
  <c r="D232" i="2" s="1"/>
  <c r="D233" i="2" s="1"/>
  <c r="D234" i="2" s="1"/>
  <c r="D235" i="2" s="1"/>
  <c r="D236" i="2" s="1"/>
  <c r="D237" i="2" s="1"/>
  <c r="D238" i="2" s="1"/>
  <c r="D239" i="2" s="1"/>
  <c r="D240" i="2" s="1"/>
  <c r="D241" i="2" s="1"/>
  <c r="D242" i="2" s="1"/>
  <c r="D10" i="3"/>
  <c r="F10" i="3"/>
  <c r="F11" i="3"/>
  <c r="F12" i="3"/>
  <c r="F13" i="3"/>
  <c r="F9" i="3"/>
  <c r="O257" i="2"/>
  <c r="M257" i="2"/>
  <c r="K257" i="2"/>
  <c r="I257" i="2"/>
  <c r="F244" i="2" l="1"/>
  <c r="G244" i="2"/>
  <c r="H244" i="2"/>
  <c r="I244" i="2"/>
  <c r="E244" i="2"/>
  <c r="J242" i="2"/>
  <c r="P112" i="4" l="1"/>
  <c r="O112" i="4"/>
  <c r="Q112" i="4" s="1"/>
  <c r="P111" i="4"/>
  <c r="O111" i="4"/>
  <c r="Q111" i="4" s="1"/>
  <c r="P110" i="4"/>
  <c r="O110" i="4"/>
  <c r="Q110" i="4" s="1"/>
  <c r="P109" i="4"/>
  <c r="O109" i="4"/>
  <c r="Q109" i="4" s="1"/>
  <c r="A109" i="4"/>
  <c r="A110" i="4" s="1"/>
  <c r="A111" i="4" s="1"/>
  <c r="A112" i="4" s="1"/>
  <c r="P108" i="4"/>
  <c r="O108" i="4"/>
  <c r="Q108" i="4" s="1"/>
  <c r="P106" i="4"/>
  <c r="O106" i="4"/>
  <c r="Q106" i="4" s="1"/>
  <c r="Q105" i="4"/>
  <c r="P105" i="4"/>
  <c r="O105" i="4"/>
  <c r="P104" i="4"/>
  <c r="O104" i="4"/>
  <c r="Q104" i="4" s="1"/>
  <c r="Q103" i="4"/>
  <c r="P103" i="4"/>
  <c r="O103" i="4"/>
  <c r="P102" i="4"/>
  <c r="O102" i="4"/>
  <c r="Q102" i="4" s="1"/>
  <c r="A102" i="4"/>
  <c r="A103" i="4" s="1"/>
  <c r="A104" i="4" s="1"/>
  <c r="A105" i="4" s="1"/>
  <c r="A106" i="4" s="1"/>
  <c r="Q101" i="4"/>
  <c r="P101" i="4"/>
  <c r="O101" i="4"/>
  <c r="A101" i="4"/>
  <c r="P100" i="4"/>
  <c r="O100" i="4"/>
  <c r="Q100" i="4" s="1"/>
  <c r="P98" i="4"/>
  <c r="O98" i="4"/>
  <c r="Q98" i="4" s="1"/>
  <c r="P97" i="4"/>
  <c r="O97" i="4"/>
  <c r="Q97" i="4" s="1"/>
  <c r="P96" i="4"/>
  <c r="O96" i="4"/>
  <c r="Q96" i="4" s="1"/>
  <c r="P95" i="4"/>
  <c r="O95" i="4"/>
  <c r="Q95" i="4" s="1"/>
  <c r="P94" i="4"/>
  <c r="O94" i="4"/>
  <c r="Q94" i="4" s="1"/>
  <c r="P93" i="4"/>
  <c r="O93" i="4"/>
  <c r="Q93" i="4" s="1"/>
  <c r="A93" i="4"/>
  <c r="A94" i="4" s="1"/>
  <c r="A95" i="4" s="1"/>
  <c r="A96" i="4" s="1"/>
  <c r="A97" i="4" s="1"/>
  <c r="A98" i="4" s="1"/>
  <c r="P92" i="4"/>
  <c r="O92" i="4"/>
  <c r="Q92" i="4" s="1"/>
  <c r="A92" i="4"/>
  <c r="P91" i="4"/>
  <c r="O91" i="4"/>
  <c r="Q91" i="4" s="1"/>
  <c r="P89" i="4"/>
  <c r="O89" i="4"/>
  <c r="Q89" i="4" s="1"/>
  <c r="P88" i="4"/>
  <c r="O88" i="4"/>
  <c r="Q88" i="4" s="1"/>
  <c r="P87" i="4"/>
  <c r="O87" i="4"/>
  <c r="Q87" i="4" s="1"/>
  <c r="P86" i="4"/>
  <c r="O86" i="4"/>
  <c r="Q86" i="4" s="1"/>
  <c r="P85" i="4"/>
  <c r="O85" i="4"/>
  <c r="Q85" i="4" s="1"/>
  <c r="P84" i="4"/>
  <c r="O84" i="4"/>
  <c r="Q84" i="4" s="1"/>
  <c r="P83" i="4"/>
  <c r="O83" i="4"/>
  <c r="Q83" i="4" s="1"/>
  <c r="P82" i="4"/>
  <c r="O82" i="4"/>
  <c r="Q82" i="4" s="1"/>
  <c r="P81" i="4"/>
  <c r="O81" i="4"/>
  <c r="Q81" i="4" s="1"/>
  <c r="P80" i="4"/>
  <c r="O80" i="4"/>
  <c r="Q80" i="4" s="1"/>
  <c r="P79" i="4"/>
  <c r="O79" i="4"/>
  <c r="Q79" i="4" s="1"/>
  <c r="P78" i="4"/>
  <c r="O78" i="4"/>
  <c r="Q78" i="4" s="1"/>
  <c r="P77" i="4"/>
  <c r="O77" i="4"/>
  <c r="Q77" i="4" s="1"/>
  <c r="P76" i="4"/>
  <c r="O76" i="4"/>
  <c r="Q76" i="4" s="1"/>
  <c r="P75" i="4"/>
  <c r="O75" i="4"/>
  <c r="Q75" i="4" s="1"/>
  <c r="P74" i="4"/>
  <c r="O74" i="4"/>
  <c r="Q74" i="4" s="1"/>
  <c r="P73" i="4"/>
  <c r="O73" i="4"/>
  <c r="Q73" i="4" s="1"/>
  <c r="P72" i="4"/>
  <c r="O72" i="4"/>
  <c r="Q72" i="4" s="1"/>
  <c r="P71" i="4"/>
  <c r="O71" i="4"/>
  <c r="Q71" i="4" s="1"/>
  <c r="P70" i="4"/>
  <c r="O70" i="4"/>
  <c r="Q70" i="4" s="1"/>
  <c r="P69" i="4"/>
  <c r="O69" i="4"/>
  <c r="Q69" i="4" s="1"/>
  <c r="P68" i="4"/>
  <c r="O68" i="4"/>
  <c r="Q68" i="4" s="1"/>
  <c r="P67" i="4"/>
  <c r="O67" i="4"/>
  <c r="Q67" i="4" s="1"/>
  <c r="P66" i="4"/>
  <c r="O66" i="4"/>
  <c r="Q66" i="4" s="1"/>
  <c r="P65" i="4"/>
  <c r="O65" i="4"/>
  <c r="Q65" i="4" s="1"/>
  <c r="P64" i="4"/>
  <c r="O64" i="4"/>
  <c r="Q64" i="4" s="1"/>
  <c r="A64" i="4"/>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P63" i="4"/>
  <c r="O63" i="4"/>
  <c r="Q63" i="4" s="1"/>
  <c r="A63" i="4"/>
  <c r="P62" i="4"/>
  <c r="O62" i="4"/>
  <c r="Q62" i="4" s="1"/>
  <c r="P60" i="4"/>
  <c r="O60" i="4"/>
  <c r="Q60" i="4" s="1"/>
  <c r="P59" i="4"/>
  <c r="O59" i="4"/>
  <c r="Q59" i="4" s="1"/>
  <c r="P58" i="4"/>
  <c r="O58" i="4"/>
  <c r="Q58" i="4" s="1"/>
  <c r="P57" i="4"/>
  <c r="O57" i="4"/>
  <c r="Q57" i="4" s="1"/>
  <c r="P56" i="4"/>
  <c r="O56" i="4"/>
  <c r="Q56" i="4" s="1"/>
  <c r="P55" i="4"/>
  <c r="O55" i="4"/>
  <c r="Q55" i="4" s="1"/>
  <c r="P54" i="4"/>
  <c r="O54" i="4"/>
  <c r="Q54" i="4" s="1"/>
  <c r="A54" i="4"/>
  <c r="A55" i="4" s="1"/>
  <c r="A56" i="4" s="1"/>
  <c r="A57" i="4" s="1"/>
  <c r="A58" i="4" s="1"/>
  <c r="A59" i="4" s="1"/>
  <c r="A60" i="4" s="1"/>
  <c r="P53" i="4"/>
  <c r="O53" i="4"/>
  <c r="Q53" i="4" s="1"/>
  <c r="Q52" i="4"/>
  <c r="P51" i="4"/>
  <c r="O51" i="4"/>
  <c r="Q51" i="4" s="1"/>
  <c r="P50" i="4"/>
  <c r="O50" i="4"/>
  <c r="Q50" i="4" s="1"/>
  <c r="P49" i="4"/>
  <c r="O49" i="4"/>
  <c r="Q49" i="4" s="1"/>
  <c r="P48" i="4"/>
  <c r="O48" i="4"/>
  <c r="Q48" i="4" s="1"/>
  <c r="P47" i="4"/>
  <c r="O47" i="4"/>
  <c r="Q47" i="4" s="1"/>
  <c r="P46" i="4"/>
  <c r="O46" i="4"/>
  <c r="Q46" i="4" s="1"/>
  <c r="P45" i="4"/>
  <c r="O45" i="4"/>
  <c r="Q45" i="4" s="1"/>
  <c r="P44" i="4"/>
  <c r="O44" i="4"/>
  <c r="Q44" i="4" s="1"/>
  <c r="P43" i="4"/>
  <c r="O43" i="4"/>
  <c r="Q43" i="4" s="1"/>
  <c r="P42" i="4"/>
  <c r="O42" i="4"/>
  <c r="Q42" i="4" s="1"/>
  <c r="P41" i="4"/>
  <c r="O41" i="4"/>
  <c r="Q41" i="4" s="1"/>
  <c r="P40" i="4"/>
  <c r="O40" i="4"/>
  <c r="Q40" i="4" s="1"/>
  <c r="P39" i="4"/>
  <c r="O39" i="4"/>
  <c r="Q39" i="4" s="1"/>
  <c r="P38" i="4"/>
  <c r="O38" i="4"/>
  <c r="Q38" i="4" s="1"/>
  <c r="P37" i="4"/>
  <c r="O37" i="4"/>
  <c r="Q37" i="4" s="1"/>
  <c r="P36" i="4"/>
  <c r="O36" i="4"/>
  <c r="Q36" i="4" s="1"/>
  <c r="P35" i="4"/>
  <c r="O35" i="4"/>
  <c r="Q35" i="4" s="1"/>
  <c r="P34" i="4"/>
  <c r="O34" i="4"/>
  <c r="Q34" i="4" s="1"/>
  <c r="P33" i="4"/>
  <c r="O33" i="4"/>
  <c r="Q33" i="4" s="1"/>
  <c r="P32" i="4"/>
  <c r="O32" i="4"/>
  <c r="Q32" i="4" s="1"/>
  <c r="P31" i="4"/>
  <c r="O31" i="4"/>
  <c r="Q31" i="4" s="1"/>
  <c r="P30" i="4"/>
  <c r="O30" i="4"/>
  <c r="Q30" i="4" s="1"/>
  <c r="P29" i="4"/>
  <c r="O29" i="4"/>
  <c r="Q29" i="4" s="1"/>
  <c r="P28" i="4"/>
  <c r="O28" i="4"/>
  <c r="Q28" i="4" s="1"/>
  <c r="P27" i="4"/>
  <c r="O27" i="4"/>
  <c r="Q27" i="4" s="1"/>
  <c r="P26" i="4"/>
  <c r="O26" i="4"/>
  <c r="Q26" i="4" s="1"/>
  <c r="P25" i="4"/>
  <c r="O25" i="4"/>
  <c r="Q25" i="4" s="1"/>
  <c r="P24" i="4"/>
  <c r="O24" i="4"/>
  <c r="Q24" i="4" s="1"/>
  <c r="P23" i="4"/>
  <c r="O23" i="4"/>
  <c r="Q23" i="4" s="1"/>
  <c r="P22" i="4"/>
  <c r="O22" i="4"/>
  <c r="Q22" i="4" s="1"/>
  <c r="P21" i="4"/>
  <c r="O21" i="4"/>
  <c r="Q21" i="4" s="1"/>
  <c r="A21" i="4"/>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P20" i="4"/>
  <c r="O20" i="4"/>
  <c r="Q20" i="4" s="1"/>
  <c r="A20" i="4"/>
  <c r="P19" i="4"/>
  <c r="O19" i="4"/>
  <c r="Q19" i="4" s="1"/>
  <c r="Q18" i="4"/>
  <c r="P17" i="4"/>
  <c r="O17" i="4"/>
  <c r="Q17" i="4" s="1"/>
  <c r="P16" i="4"/>
  <c r="O16" i="4"/>
  <c r="Q16" i="4" s="1"/>
  <c r="P15" i="4"/>
  <c r="O15" i="4"/>
  <c r="Q15" i="4" s="1"/>
  <c r="P14" i="4"/>
  <c r="O14" i="4"/>
  <c r="Q14" i="4" s="1"/>
  <c r="P13" i="4"/>
  <c r="O13" i="4"/>
  <c r="Q13" i="4" s="1"/>
  <c r="P12" i="4"/>
  <c r="O12" i="4"/>
  <c r="Q12" i="4" s="1"/>
  <c r="A12" i="4"/>
  <c r="A13" i="4" s="1"/>
  <c r="A14" i="4" s="1"/>
  <c r="A15" i="4" s="1"/>
  <c r="A16" i="4" s="1"/>
  <c r="A17" i="4" s="1"/>
  <c r="P11" i="4"/>
  <c r="O11" i="4"/>
  <c r="Q11" i="4" s="1"/>
  <c r="A11" i="4"/>
  <c r="P10" i="4"/>
  <c r="O10" i="4"/>
  <c r="Q10" i="4" s="1"/>
  <c r="Q9" i="4"/>
  <c r="O9" i="4"/>
  <c r="Q154" i="3"/>
  <c r="P154" i="3"/>
  <c r="O154" i="3"/>
  <c r="H154" i="3"/>
  <c r="P153" i="3"/>
  <c r="O153" i="3"/>
  <c r="Q153" i="3" s="1"/>
  <c r="H153" i="3"/>
  <c r="G153" i="3"/>
  <c r="P152" i="3"/>
  <c r="O152" i="3"/>
  <c r="Q152" i="3" s="1"/>
  <c r="Q151" i="3"/>
  <c r="P151" i="3"/>
  <c r="O151" i="3"/>
  <c r="L151" i="3"/>
  <c r="K151" i="3"/>
  <c r="P150" i="3"/>
  <c r="O150" i="3"/>
  <c r="Q150" i="3" s="1"/>
  <c r="L150" i="3"/>
  <c r="K150" i="3"/>
  <c r="P149" i="3"/>
  <c r="L149" i="3"/>
  <c r="K149" i="3"/>
  <c r="O149" i="3" s="1"/>
  <c r="Q149" i="3" s="1"/>
  <c r="P148" i="3"/>
  <c r="L148" i="3"/>
  <c r="K148" i="3"/>
  <c r="O148" i="3" s="1"/>
  <c r="Q148" i="3" s="1"/>
  <c r="Q147" i="3"/>
  <c r="P147" i="3"/>
  <c r="O147" i="3"/>
  <c r="L147" i="3"/>
  <c r="K147" i="3"/>
  <c r="P146" i="3"/>
  <c r="O146" i="3"/>
  <c r="Q146" i="3" s="1"/>
  <c r="P145" i="3"/>
  <c r="L145" i="3"/>
  <c r="K145" i="3"/>
  <c r="O145" i="3" s="1"/>
  <c r="Q145" i="3" s="1"/>
  <c r="Q144" i="3"/>
  <c r="P144" i="3"/>
  <c r="O144" i="3"/>
  <c r="L144" i="3"/>
  <c r="K144" i="3"/>
  <c r="P143" i="3"/>
  <c r="O143" i="3"/>
  <c r="Q143" i="3" s="1"/>
  <c r="Q142" i="3"/>
  <c r="P142" i="3"/>
  <c r="O142" i="3"/>
  <c r="P141" i="3"/>
  <c r="O141" i="3"/>
  <c r="Q141" i="3" s="1"/>
  <c r="Q140" i="3"/>
  <c r="P140" i="3"/>
  <c r="O140" i="3"/>
  <c r="P139" i="3"/>
  <c r="O139" i="3"/>
  <c r="Q139" i="3" s="1"/>
  <c r="Q138" i="3"/>
  <c r="P138" i="3"/>
  <c r="O138" i="3"/>
  <c r="P137" i="3"/>
  <c r="O137" i="3"/>
  <c r="Q137" i="3" s="1"/>
  <c r="P136" i="3"/>
  <c r="K136" i="3"/>
  <c r="O136" i="3" s="1"/>
  <c r="Q136" i="3" s="1"/>
  <c r="P135" i="3"/>
  <c r="L135" i="3"/>
  <c r="K135" i="3"/>
  <c r="O135" i="3" s="1"/>
  <c r="Q135" i="3" s="1"/>
  <c r="P134" i="3"/>
  <c r="L134" i="3"/>
  <c r="O134" i="3" s="1"/>
  <c r="Q134" i="3" s="1"/>
  <c r="K134" i="3"/>
  <c r="A134" i="3"/>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P133" i="3"/>
  <c r="L133" i="3"/>
  <c r="K133" i="3"/>
  <c r="O133" i="3" s="1"/>
  <c r="Q133" i="3" s="1"/>
  <c r="Q130" i="3"/>
  <c r="P130" i="3"/>
  <c r="O130" i="3"/>
  <c r="Q129" i="3"/>
  <c r="P129" i="3"/>
  <c r="O129" i="3"/>
  <c r="Q128" i="3"/>
  <c r="P128" i="3"/>
  <c r="O128" i="3"/>
  <c r="Q127" i="3"/>
  <c r="P127" i="3"/>
  <c r="O127" i="3"/>
  <c r="A127" i="3"/>
  <c r="A128" i="3" s="1"/>
  <c r="A129" i="3" s="1"/>
  <c r="A130" i="3" s="1"/>
  <c r="Q126" i="3"/>
  <c r="P126" i="3"/>
  <c r="O126" i="3"/>
  <c r="D126" i="3"/>
  <c r="Q123" i="3"/>
  <c r="P123" i="3"/>
  <c r="O123" i="3"/>
  <c r="Q122" i="3"/>
  <c r="P122" i="3"/>
  <c r="O122" i="3"/>
  <c r="Q121" i="3"/>
  <c r="P121" i="3"/>
  <c r="O121" i="3"/>
  <c r="Q120" i="3"/>
  <c r="P120" i="3"/>
  <c r="O120" i="3"/>
  <c r="Q119" i="3"/>
  <c r="P119" i="3"/>
  <c r="O119" i="3"/>
  <c r="A119" i="3"/>
  <c r="A120" i="3" s="1"/>
  <c r="A121" i="3" s="1"/>
  <c r="A122" i="3" s="1"/>
  <c r="A123" i="3" s="1"/>
  <c r="Q118" i="3"/>
  <c r="P118" i="3"/>
  <c r="O118" i="3"/>
  <c r="A118" i="3"/>
  <c r="Q117" i="3"/>
  <c r="P117" i="3"/>
  <c r="O117" i="3"/>
  <c r="P114" i="3"/>
  <c r="O114" i="3"/>
  <c r="Q114" i="3" s="1"/>
  <c r="P113" i="3"/>
  <c r="O113" i="3"/>
  <c r="Q113" i="3" s="1"/>
  <c r="P112" i="3"/>
  <c r="O112" i="3"/>
  <c r="Q112" i="3" s="1"/>
  <c r="P111" i="3"/>
  <c r="O111" i="3"/>
  <c r="Q111" i="3" s="1"/>
  <c r="P110" i="3"/>
  <c r="O110" i="3"/>
  <c r="Q110" i="3" s="1"/>
  <c r="P109" i="3"/>
  <c r="O109" i="3"/>
  <c r="Q109" i="3" s="1"/>
  <c r="P108" i="3"/>
  <c r="O108" i="3"/>
  <c r="Q108" i="3" s="1"/>
  <c r="A108" i="3"/>
  <c r="A109" i="3" s="1"/>
  <c r="A110" i="3" s="1"/>
  <c r="A111" i="3" s="1"/>
  <c r="A112" i="3" s="1"/>
  <c r="A113" i="3" s="1"/>
  <c r="A114" i="3" s="1"/>
  <c r="P107" i="3"/>
  <c r="O107" i="3"/>
  <c r="Q107" i="3" s="1"/>
  <c r="P104" i="3"/>
  <c r="O104" i="3"/>
  <c r="Q104" i="3" s="1"/>
  <c r="Q103" i="3"/>
  <c r="P103" i="3"/>
  <c r="O103" i="3"/>
  <c r="P102" i="3"/>
  <c r="O102" i="3"/>
  <c r="Q102" i="3" s="1"/>
  <c r="Q101" i="3"/>
  <c r="P101" i="3"/>
  <c r="O101" i="3"/>
  <c r="P100" i="3"/>
  <c r="O100" i="3"/>
  <c r="Q100" i="3" s="1"/>
  <c r="Q99" i="3"/>
  <c r="P99" i="3"/>
  <c r="O99" i="3"/>
  <c r="P98" i="3"/>
  <c r="O98" i="3"/>
  <c r="Q98" i="3" s="1"/>
  <c r="Q97" i="3"/>
  <c r="P97" i="3"/>
  <c r="O97" i="3"/>
  <c r="P96" i="3"/>
  <c r="O96" i="3"/>
  <c r="Q96" i="3" s="1"/>
  <c r="Q95" i="3"/>
  <c r="P95" i="3"/>
  <c r="O95" i="3"/>
  <c r="P94" i="3"/>
  <c r="O94" i="3"/>
  <c r="Q94" i="3" s="1"/>
  <c r="Q93" i="3"/>
  <c r="P93" i="3"/>
  <c r="O93" i="3"/>
  <c r="P92" i="3"/>
  <c r="O92" i="3"/>
  <c r="Q92" i="3" s="1"/>
  <c r="Q91" i="3"/>
  <c r="P91" i="3"/>
  <c r="O91" i="3"/>
  <c r="P90" i="3"/>
  <c r="O90" i="3"/>
  <c r="Q90" i="3" s="1"/>
  <c r="P89" i="3"/>
  <c r="O89" i="3"/>
  <c r="Q89" i="3" s="1"/>
  <c r="P88" i="3"/>
  <c r="O88" i="3"/>
  <c r="Q88" i="3" s="1"/>
  <c r="P87" i="3"/>
  <c r="O87" i="3"/>
  <c r="Q87" i="3" s="1"/>
  <c r="P86" i="3"/>
  <c r="O86" i="3"/>
  <c r="Q86" i="3" s="1"/>
  <c r="P85" i="3"/>
  <c r="O85" i="3"/>
  <c r="Q85" i="3" s="1"/>
  <c r="P84" i="3"/>
  <c r="O84" i="3"/>
  <c r="Q84" i="3" s="1"/>
  <c r="P83" i="3"/>
  <c r="O83" i="3"/>
  <c r="Q83" i="3" s="1"/>
  <c r="P82" i="3"/>
  <c r="O82" i="3"/>
  <c r="Q82" i="3" s="1"/>
  <c r="D82" i="3"/>
  <c r="P81" i="3"/>
  <c r="O81" i="3"/>
  <c r="Q81" i="3" s="1"/>
  <c r="Q80" i="3"/>
  <c r="P80" i="3"/>
  <c r="O80" i="3"/>
  <c r="P79" i="3"/>
  <c r="O79" i="3"/>
  <c r="Q79" i="3" s="1"/>
  <c r="Q78" i="3"/>
  <c r="P78" i="3"/>
  <c r="O78" i="3"/>
  <c r="A78" i="3"/>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P77" i="3"/>
  <c r="O77" i="3"/>
  <c r="Q77" i="3" s="1"/>
  <c r="P74" i="3"/>
  <c r="O74" i="3"/>
  <c r="Q74" i="3" s="1"/>
  <c r="P73" i="3"/>
  <c r="O73" i="3"/>
  <c r="Q73" i="3" s="1"/>
  <c r="P72" i="3"/>
  <c r="O72" i="3"/>
  <c r="Q72" i="3" s="1"/>
  <c r="P71" i="3"/>
  <c r="O71" i="3"/>
  <c r="Q71" i="3" s="1"/>
  <c r="P70" i="3"/>
  <c r="O70" i="3"/>
  <c r="Q70" i="3" s="1"/>
  <c r="P69" i="3"/>
  <c r="O69" i="3"/>
  <c r="Q69" i="3" s="1"/>
  <c r="A69" i="3"/>
  <c r="A70" i="3" s="1"/>
  <c r="A71" i="3" s="1"/>
  <c r="A72" i="3" s="1"/>
  <c r="A73" i="3" s="1"/>
  <c r="A74" i="3" s="1"/>
  <c r="P68" i="3"/>
  <c r="O68" i="3"/>
  <c r="Q68" i="3" s="1"/>
  <c r="A68" i="3"/>
  <c r="P67" i="3"/>
  <c r="O67" i="3"/>
  <c r="Q67" i="3" s="1"/>
  <c r="Q66" i="3"/>
  <c r="D65" i="3"/>
  <c r="Q64" i="3"/>
  <c r="P64" i="3"/>
  <c r="O64" i="3"/>
  <c r="P63" i="3"/>
  <c r="O63" i="3"/>
  <c r="Q63" i="3" s="1"/>
  <c r="Q62" i="3"/>
  <c r="P62" i="3"/>
  <c r="O62" i="3"/>
  <c r="P61" i="3"/>
  <c r="O61" i="3"/>
  <c r="Q61" i="3" s="1"/>
  <c r="Q60" i="3"/>
  <c r="P60" i="3"/>
  <c r="O60" i="3"/>
  <c r="P59" i="3"/>
  <c r="O59" i="3"/>
  <c r="Q59" i="3" s="1"/>
  <c r="Q58" i="3"/>
  <c r="P58" i="3"/>
  <c r="O58" i="3"/>
  <c r="P57" i="3"/>
  <c r="O57" i="3"/>
  <c r="Q57" i="3" s="1"/>
  <c r="Q56" i="3"/>
  <c r="P56" i="3"/>
  <c r="O56" i="3"/>
  <c r="P55" i="3"/>
  <c r="O55" i="3"/>
  <c r="Q55" i="3" s="1"/>
  <c r="Q54" i="3"/>
  <c r="P54" i="3"/>
  <c r="O54" i="3"/>
  <c r="P53" i="3"/>
  <c r="O53" i="3"/>
  <c r="Q53" i="3" s="1"/>
  <c r="Q52" i="3"/>
  <c r="P52" i="3"/>
  <c r="O52" i="3"/>
  <c r="P51" i="3"/>
  <c r="O51" i="3"/>
  <c r="Q51" i="3" s="1"/>
  <c r="Q50" i="3"/>
  <c r="P50" i="3"/>
  <c r="O50" i="3"/>
  <c r="P49" i="3"/>
  <c r="O49" i="3"/>
  <c r="Q49" i="3" s="1"/>
  <c r="Q48" i="3"/>
  <c r="P48" i="3"/>
  <c r="O48" i="3"/>
  <c r="P47" i="3"/>
  <c r="O47" i="3"/>
  <c r="Q47" i="3" s="1"/>
  <c r="Q46" i="3"/>
  <c r="P46" i="3"/>
  <c r="O46" i="3"/>
  <c r="P45" i="3"/>
  <c r="O45" i="3"/>
  <c r="Q45" i="3" s="1"/>
  <c r="Q44" i="3"/>
  <c r="P44" i="3"/>
  <c r="O44" i="3"/>
  <c r="P43" i="3"/>
  <c r="O43" i="3"/>
  <c r="Q43" i="3" s="1"/>
  <c r="Q42" i="3"/>
  <c r="P42" i="3"/>
  <c r="O42" i="3"/>
  <c r="P41" i="3"/>
  <c r="O41" i="3"/>
  <c r="Q41" i="3" s="1"/>
  <c r="Q40" i="3"/>
  <c r="P40" i="3"/>
  <c r="O40" i="3"/>
  <c r="P39" i="3"/>
  <c r="O39" i="3"/>
  <c r="Q39" i="3" s="1"/>
  <c r="Q38" i="3"/>
  <c r="P38" i="3"/>
  <c r="O38" i="3"/>
  <c r="P37" i="3"/>
  <c r="O37" i="3"/>
  <c r="Q37" i="3" s="1"/>
  <c r="Q36" i="3"/>
  <c r="P36" i="3"/>
  <c r="O36" i="3"/>
  <c r="P35" i="3"/>
  <c r="O35" i="3"/>
  <c r="Q35" i="3" s="1"/>
  <c r="Q34" i="3"/>
  <c r="P34" i="3"/>
  <c r="O34" i="3"/>
  <c r="A34" i="3"/>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P33" i="3"/>
  <c r="O33" i="3"/>
  <c r="Q33" i="3" s="1"/>
  <c r="A33" i="3"/>
  <c r="Q32" i="3"/>
  <c r="P32" i="3"/>
  <c r="O32" i="3"/>
  <c r="Q31" i="3"/>
  <c r="Q29" i="3"/>
  <c r="P29" i="3"/>
  <c r="O29" i="3"/>
  <c r="Q28" i="3"/>
  <c r="P28" i="3"/>
  <c r="O28" i="3"/>
  <c r="Q27" i="3"/>
  <c r="P27" i="3"/>
  <c r="O27" i="3"/>
  <c r="Q26" i="3"/>
  <c r="P26" i="3"/>
  <c r="O26" i="3"/>
  <c r="Q25" i="3"/>
  <c r="P25" i="3"/>
  <c r="O25" i="3"/>
  <c r="D25" i="3"/>
  <c r="P24" i="3"/>
  <c r="O24" i="3"/>
  <c r="Q24" i="3" s="1"/>
  <c r="Q23" i="3"/>
  <c r="P23" i="3"/>
  <c r="O23" i="3"/>
  <c r="A23" i="3"/>
  <c r="A24" i="3" s="1"/>
  <c r="A25" i="3" s="1"/>
  <c r="A26" i="3" s="1"/>
  <c r="A27" i="3" s="1"/>
  <c r="A28" i="3" s="1"/>
  <c r="A29" i="3" s="1"/>
  <c r="P22" i="3"/>
  <c r="O22" i="3"/>
  <c r="Q22" i="3" s="1"/>
  <c r="D22" i="3"/>
  <c r="D30" i="3" s="1"/>
  <c r="Q21" i="3"/>
  <c r="O21" i="3"/>
  <c r="P18" i="3"/>
  <c r="O18" i="3"/>
  <c r="Q18" i="3" s="1"/>
  <c r="Q17" i="3"/>
  <c r="P17" i="3"/>
  <c r="O17" i="3"/>
  <c r="P16" i="3"/>
  <c r="O16" i="3"/>
  <c r="Q16" i="3" s="1"/>
  <c r="Q15" i="3"/>
  <c r="P15" i="3"/>
  <c r="O15" i="3"/>
  <c r="P14" i="3"/>
  <c r="O14" i="3"/>
  <c r="Q14" i="3" s="1"/>
  <c r="P13" i="3"/>
  <c r="O13" i="3"/>
  <c r="Q13" i="3"/>
  <c r="P12" i="3"/>
  <c r="O12" i="3"/>
  <c r="Q12" i="3" s="1"/>
  <c r="D12" i="3"/>
  <c r="P11" i="3"/>
  <c r="O11" i="3"/>
  <c r="Q11" i="3" s="1"/>
  <c r="Q10" i="3"/>
  <c r="P10" i="3"/>
  <c r="O10" i="3"/>
  <c r="A10" i="3"/>
  <c r="A11" i="3" s="1"/>
  <c r="A12" i="3" s="1"/>
  <c r="A13" i="3" s="1"/>
  <c r="A14" i="3" s="1"/>
  <c r="A15" i="3" s="1"/>
  <c r="A16" i="3" s="1"/>
  <c r="A17" i="3" s="1"/>
  <c r="A18" i="3" s="1"/>
  <c r="P9" i="3"/>
  <c r="O9" i="3"/>
  <c r="D9" i="3"/>
  <c r="D19" i="3" s="1"/>
  <c r="D252" i="2"/>
  <c r="D251" i="2"/>
  <c r="D250" i="2"/>
  <c r="D249" i="2"/>
  <c r="D248" i="2"/>
  <c r="L185" i="2"/>
  <c r="L184" i="2"/>
  <c r="L183" i="2"/>
  <c r="L182" i="2"/>
  <c r="H182" i="2"/>
  <c r="L181" i="2"/>
  <c r="L180" i="2"/>
  <c r="H180" i="2"/>
  <c r="L179" i="2"/>
  <c r="H179" i="2"/>
  <c r="L178" i="2"/>
  <c r="H178" i="2"/>
  <c r="L177" i="2"/>
  <c r="H177" i="2"/>
  <c r="L176" i="2"/>
  <c r="H176" i="2"/>
  <c r="L175" i="2"/>
  <c r="H175" i="2"/>
  <c r="L174" i="2"/>
  <c r="H174" i="2"/>
  <c r="L173" i="2"/>
  <c r="H173" i="2"/>
  <c r="L172" i="2"/>
  <c r="H172" i="2"/>
  <c r="L171" i="2"/>
  <c r="H171" i="2"/>
  <c r="P170" i="2"/>
  <c r="L170" i="2"/>
  <c r="L169" i="2"/>
  <c r="L168" i="2"/>
  <c r="L167" i="2"/>
  <c r="P166" i="2"/>
  <c r="L166" i="2"/>
  <c r="L165" i="2"/>
  <c r="H165" i="2"/>
  <c r="L164" i="2"/>
  <c r="P163" i="2"/>
  <c r="L163" i="2"/>
  <c r="H163" i="2"/>
  <c r="P162" i="2"/>
  <c r="L162" i="2"/>
  <c r="L161" i="2"/>
  <c r="H161" i="2"/>
  <c r="L160" i="2"/>
  <c r="H160" i="2"/>
  <c r="L159" i="2"/>
  <c r="L158" i="2"/>
  <c r="L157" i="2"/>
  <c r="L156" i="2"/>
  <c r="H156" i="2"/>
  <c r="L155" i="2"/>
  <c r="L154" i="2"/>
  <c r="H154" i="2"/>
  <c r="L153" i="2"/>
  <c r="L152" i="2"/>
  <c r="H152" i="2"/>
  <c r="L151" i="2"/>
  <c r="H151" i="2"/>
  <c r="L150" i="2"/>
  <c r="L149" i="2"/>
  <c r="L148" i="2"/>
  <c r="H148" i="2"/>
  <c r="L147" i="2"/>
  <c r="L146" i="2"/>
  <c r="H146" i="2"/>
  <c r="L145" i="2"/>
  <c r="H145" i="2"/>
  <c r="L144" i="2"/>
  <c r="H144" i="2"/>
  <c r="L143" i="2"/>
  <c r="H143" i="2"/>
  <c r="L142" i="2"/>
  <c r="H142" i="2"/>
  <c r="L141" i="2"/>
  <c r="H141" i="2"/>
  <c r="L140" i="2"/>
  <c r="L139" i="2"/>
  <c r="L138" i="2"/>
  <c r="L137" i="2"/>
  <c r="L136" i="2"/>
  <c r="H136" i="2"/>
  <c r="L135" i="2"/>
  <c r="L134" i="2"/>
  <c r="L133" i="2"/>
  <c r="L132" i="2"/>
  <c r="H132" i="2"/>
  <c r="L131" i="2"/>
  <c r="H131" i="2"/>
  <c r="L130" i="2"/>
  <c r="H130" i="2"/>
  <c r="L129" i="2"/>
  <c r="L128" i="2"/>
  <c r="L127" i="2"/>
  <c r="L126" i="2"/>
  <c r="L125" i="2"/>
  <c r="L124" i="2"/>
  <c r="H124" i="2"/>
  <c r="L123" i="2"/>
  <c r="L122" i="2"/>
  <c r="L121" i="2"/>
  <c r="L120" i="2"/>
  <c r="L119" i="2"/>
  <c r="H119" i="2"/>
  <c r="L118" i="2"/>
  <c r="L117" i="2"/>
  <c r="L116" i="2"/>
  <c r="L115" i="2"/>
  <c r="L114" i="2"/>
  <c r="L113" i="2"/>
  <c r="L112" i="2"/>
  <c r="L111" i="2"/>
  <c r="H111" i="2"/>
  <c r="L110" i="2"/>
  <c r="L109" i="2"/>
  <c r="L108" i="2"/>
  <c r="L107" i="2"/>
  <c r="L106" i="2"/>
  <c r="L105" i="2"/>
  <c r="L104" i="2"/>
  <c r="L103" i="2"/>
  <c r="L102" i="2"/>
  <c r="L101" i="2"/>
  <c r="L100" i="2"/>
  <c r="H100" i="2"/>
  <c r="L99" i="2"/>
  <c r="L98" i="2"/>
  <c r="H98" i="2"/>
  <c r="L97" i="2"/>
  <c r="L96" i="2"/>
  <c r="L95" i="2"/>
  <c r="H95" i="2"/>
  <c r="L94" i="2"/>
  <c r="L93" i="2"/>
  <c r="H93" i="2"/>
  <c r="L92" i="2"/>
  <c r="L91" i="2"/>
  <c r="H91" i="2"/>
  <c r="L90" i="2"/>
  <c r="H90" i="2"/>
  <c r="L89" i="2"/>
  <c r="H89" i="2"/>
  <c r="L88" i="2"/>
  <c r="L87" i="2"/>
  <c r="H87" i="2"/>
  <c r="L86" i="2"/>
  <c r="L85" i="2"/>
  <c r="H85" i="2"/>
  <c r="L84" i="2"/>
  <c r="H84" i="2"/>
  <c r="L83" i="2"/>
  <c r="L82" i="2"/>
  <c r="H82" i="2"/>
  <c r="L81" i="2"/>
  <c r="L80" i="2"/>
  <c r="L79" i="2"/>
  <c r="L78" i="2"/>
  <c r="H78" i="2"/>
  <c r="L77" i="2"/>
  <c r="L76" i="2"/>
  <c r="L75" i="2"/>
  <c r="L74" i="2"/>
  <c r="L73" i="2"/>
  <c r="L72" i="2"/>
  <c r="L71" i="2"/>
  <c r="L70" i="2"/>
  <c r="L69" i="2"/>
  <c r="H69" i="2"/>
  <c r="L68" i="2"/>
  <c r="L67" i="2"/>
  <c r="L66" i="2"/>
  <c r="L65" i="2"/>
  <c r="L64" i="2"/>
  <c r="H64" i="2"/>
  <c r="L63" i="2"/>
  <c r="H63" i="2"/>
  <c r="L62" i="2"/>
  <c r="L61" i="2"/>
  <c r="H61" i="2"/>
  <c r="L60" i="2"/>
  <c r="L59" i="2"/>
  <c r="H59" i="2"/>
  <c r="L58" i="2"/>
  <c r="L57" i="2"/>
  <c r="H57" i="2"/>
  <c r="L56" i="2"/>
  <c r="L55" i="2"/>
  <c r="L54" i="2"/>
  <c r="L53" i="2"/>
  <c r="L52" i="2"/>
  <c r="L51" i="2"/>
  <c r="L50" i="2"/>
  <c r="L49" i="2"/>
  <c r="L48" i="2"/>
  <c r="L47" i="2"/>
  <c r="L46" i="2"/>
  <c r="L45" i="2"/>
  <c r="L44" i="2"/>
  <c r="L43" i="2"/>
  <c r="L42" i="2"/>
  <c r="H42" i="2"/>
  <c r="L41" i="2"/>
  <c r="H41" i="2"/>
  <c r="L40" i="2"/>
  <c r="H40" i="2"/>
  <c r="L39" i="2"/>
  <c r="H39" i="2"/>
  <c r="L38" i="2"/>
  <c r="H38" i="2"/>
  <c r="L37" i="2"/>
  <c r="L36" i="2"/>
  <c r="L35" i="2"/>
  <c r="H35" i="2"/>
  <c r="L34" i="2"/>
  <c r="L33" i="2"/>
  <c r="L32" i="2"/>
  <c r="L31" i="2"/>
  <c r="L30" i="2"/>
  <c r="L29" i="2"/>
  <c r="L28" i="2"/>
  <c r="L27" i="2"/>
  <c r="L26" i="2"/>
  <c r="L25" i="2"/>
  <c r="L24" i="2"/>
  <c r="L23" i="2"/>
  <c r="L22" i="2"/>
  <c r="L21" i="2"/>
  <c r="L20" i="2"/>
  <c r="H20" i="2"/>
  <c r="L19" i="2"/>
  <c r="L18" i="2"/>
  <c r="L17" i="2"/>
  <c r="L16" i="2"/>
  <c r="L15" i="2"/>
  <c r="L14" i="2"/>
  <c r="L13" i="2"/>
  <c r="L12" i="2"/>
  <c r="L11" i="2"/>
  <c r="L10" i="2"/>
  <c r="L9" i="2"/>
  <c r="L8" i="2"/>
  <c r="L7" i="2"/>
  <c r="H7" i="2"/>
  <c r="L6" i="2"/>
  <c r="D6" i="2"/>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D112" i="2" s="1"/>
  <c r="D113" i="2" s="1"/>
  <c r="D114" i="2" s="1"/>
  <c r="D115" i="2" s="1"/>
  <c r="D116" i="2" s="1"/>
  <c r="D117" i="2" s="1"/>
  <c r="D118" i="2" s="1"/>
  <c r="D119" i="2" s="1"/>
  <c r="D120" i="2" s="1"/>
  <c r="D121" i="2" s="1"/>
  <c r="D122" i="2" s="1"/>
  <c r="D123" i="2" s="1"/>
  <c r="D124" i="2" s="1"/>
  <c r="D125" i="2" s="1"/>
  <c r="D126" i="2" s="1"/>
  <c r="D127" i="2" s="1"/>
  <c r="D128" i="2" s="1"/>
  <c r="D129" i="2" s="1"/>
  <c r="D130" i="2" s="1"/>
  <c r="D131" i="2" s="1"/>
  <c r="D132" i="2" s="1"/>
  <c r="D133" i="2" s="1"/>
  <c r="D134" i="2" s="1"/>
  <c r="D135" i="2" s="1"/>
  <c r="D136" i="2" s="1"/>
  <c r="D137" i="2" s="1"/>
  <c r="D138" i="2" s="1"/>
  <c r="D139" i="2" s="1"/>
  <c r="D140" i="2" s="1"/>
  <c r="D141" i="2" s="1"/>
  <c r="D142" i="2" s="1"/>
  <c r="D143" i="2" s="1"/>
  <c r="D144" i="2" s="1"/>
  <c r="D145" i="2" s="1"/>
  <c r="D146" i="2" s="1"/>
  <c r="D147" i="2" s="1"/>
  <c r="D148" i="2" s="1"/>
  <c r="D149" i="2" s="1"/>
  <c r="D150" i="2" s="1"/>
  <c r="D151" i="2" s="1"/>
  <c r="D152" i="2" s="1"/>
  <c r="D153" i="2" s="1"/>
  <c r="D154" i="2" s="1"/>
  <c r="D155" i="2" s="1"/>
  <c r="D156" i="2" s="1"/>
  <c r="D157" i="2" s="1"/>
  <c r="D158" i="2" s="1"/>
  <c r="D159" i="2" s="1"/>
  <c r="D160" i="2" s="1"/>
  <c r="D161" i="2" s="1"/>
  <c r="D162" i="2" s="1"/>
  <c r="D163" i="2" s="1"/>
  <c r="D164" i="2" s="1"/>
  <c r="D165" i="2" s="1"/>
  <c r="D166" i="2" s="1"/>
  <c r="D167" i="2" s="1"/>
  <c r="D168" i="2" s="1"/>
  <c r="D169" i="2" s="1"/>
  <c r="D170" i="2" s="1"/>
  <c r="D171" i="2" s="1"/>
  <c r="D172" i="2" s="1"/>
  <c r="D173" i="2" s="1"/>
  <c r="D174" i="2" s="1"/>
  <c r="D175" i="2" s="1"/>
  <c r="D176" i="2" s="1"/>
  <c r="D177" i="2" s="1"/>
  <c r="D178" i="2" s="1"/>
  <c r="D179" i="2" s="1"/>
  <c r="D180" i="2" s="1"/>
  <c r="D181" i="2" s="1"/>
  <c r="D182" i="2" s="1"/>
  <c r="D183" i="2" s="1"/>
  <c r="D184" i="2" s="1"/>
  <c r="D185" i="2" s="1"/>
  <c r="L5" i="2"/>
  <c r="K5" i="2"/>
  <c r="K6" i="2" s="1"/>
  <c r="K7" i="2" s="1"/>
  <c r="K8" i="2" s="1"/>
  <c r="K9" i="2" s="1"/>
  <c r="K10" i="2" s="1"/>
  <c r="K11" i="2" s="1"/>
  <c r="K12" i="2" s="1"/>
  <c r="K13" i="2" s="1"/>
  <c r="K14" i="2" s="1"/>
  <c r="K15" i="2" s="1"/>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H5" i="2"/>
  <c r="K186" i="2" l="1"/>
  <c r="K187" i="2" s="1"/>
  <c r="K188" i="2" s="1"/>
  <c r="K189" i="2" s="1"/>
  <c r="K190" i="2" s="1"/>
  <c r="K191" i="2" s="1"/>
  <c r="K192" i="2" s="1"/>
  <c r="K193" i="2" s="1"/>
  <c r="D186" i="2"/>
  <c r="D187" i="2" s="1"/>
  <c r="D188" i="2" s="1"/>
  <c r="D189" i="2" s="1"/>
  <c r="D190" i="2" s="1"/>
  <c r="D191" i="2" s="1"/>
  <c r="D192" i="2" s="1"/>
  <c r="D193" i="2" s="1"/>
  <c r="F19" i="3"/>
  <c r="Q9" i="3"/>
  <c r="E248" i="2"/>
  <c r="E9" i="3" s="1"/>
  <c r="D257" i="2"/>
  <c r="G248" i="2"/>
  <c r="G249" i="2"/>
  <c r="E249" i="2"/>
  <c r="E10" i="3" s="1"/>
  <c r="G250" i="2"/>
  <c r="E250" i="2"/>
  <c r="E11" i="3" s="1"/>
  <c r="G251" i="2"/>
  <c r="E251" i="2"/>
  <c r="E12" i="3" s="1"/>
  <c r="G252" i="2"/>
  <c r="E252" i="2"/>
  <c r="E13" i="3" s="1"/>
  <c r="K244" i="2"/>
  <c r="G11" i="3" l="1"/>
  <c r="G12" i="3"/>
  <c r="G9" i="3"/>
  <c r="E19" i="3"/>
  <c r="G13" i="3"/>
  <c r="G10" i="3"/>
  <c r="G257" i="2"/>
  <c r="E257" i="2"/>
  <c r="G19" i="3" l="1"/>
</calcChain>
</file>

<file path=xl/sharedStrings.xml><?xml version="1.0" encoding="utf-8"?>
<sst xmlns="http://schemas.openxmlformats.org/spreadsheetml/2006/main" count="2765" uniqueCount="879">
  <si>
    <t xml:space="preserve">HATHSARA (JMR) BLOCK-MANGRAURA </t>
  </si>
  <si>
    <t>s.no</t>
  </si>
  <si>
    <t>Start Node</t>
  </si>
  <si>
    <t>End Node</t>
  </si>
  <si>
    <t>Type of Road</t>
  </si>
  <si>
    <t>WIDTH OF EXCAVATION</t>
  </si>
  <si>
    <t>Dia of pipe(MM)</t>
  </si>
  <si>
    <t>Pipe Length (M)</t>
  </si>
  <si>
    <t>CUMMULATIVE</t>
  </si>
  <si>
    <t>Depth(M)</t>
  </si>
  <si>
    <t>REMARK</t>
  </si>
  <si>
    <t>j125</t>
  </si>
  <si>
    <t>j160</t>
  </si>
  <si>
    <t>interlocking</t>
  </si>
  <si>
    <t>j170</t>
  </si>
  <si>
    <t>j171</t>
  </si>
  <si>
    <t>j174</t>
  </si>
  <si>
    <t>j177</t>
  </si>
  <si>
    <t>j181</t>
  </si>
  <si>
    <t>j184</t>
  </si>
  <si>
    <t>j185</t>
  </si>
  <si>
    <t>j183</t>
  </si>
  <si>
    <t>j168(1)</t>
  </si>
  <si>
    <t>j168(2)</t>
  </si>
  <si>
    <t>j168</t>
  </si>
  <si>
    <t>j169</t>
  </si>
  <si>
    <t>j166</t>
  </si>
  <si>
    <t>BRICK ROAD</t>
  </si>
  <si>
    <t>J166</t>
  </si>
  <si>
    <t>J165</t>
  </si>
  <si>
    <t>J136</t>
  </si>
  <si>
    <t>J136(1)</t>
  </si>
  <si>
    <t>J137</t>
  </si>
  <si>
    <t>J143</t>
  </si>
  <si>
    <t>J134</t>
  </si>
  <si>
    <t>J131</t>
  </si>
  <si>
    <t>J129</t>
  </si>
  <si>
    <t>J130</t>
  </si>
  <si>
    <t>J132</t>
  </si>
  <si>
    <t>J115</t>
  </si>
  <si>
    <t>J103</t>
  </si>
  <si>
    <t>J109</t>
  </si>
  <si>
    <t>J101</t>
  </si>
  <si>
    <t>J110</t>
  </si>
  <si>
    <t>J149</t>
  </si>
  <si>
    <t>J155</t>
  </si>
  <si>
    <t>J154</t>
  </si>
  <si>
    <t>J156</t>
  </si>
  <si>
    <t>J153</t>
  </si>
  <si>
    <t>J161</t>
  </si>
  <si>
    <t>J162</t>
  </si>
  <si>
    <t>J146</t>
  </si>
  <si>
    <t>J164</t>
  </si>
  <si>
    <t>J180</t>
  </si>
  <si>
    <t>J102</t>
  </si>
  <si>
    <t>J99</t>
  </si>
  <si>
    <t>J76</t>
  </si>
  <si>
    <t>J3</t>
  </si>
  <si>
    <t>J11</t>
  </si>
  <si>
    <t>J34</t>
  </si>
  <si>
    <t>J36</t>
  </si>
  <si>
    <t>J37</t>
  </si>
  <si>
    <t>J23</t>
  </si>
  <si>
    <t>J24</t>
  </si>
  <si>
    <t>J12</t>
  </si>
  <si>
    <t>J12(1)</t>
  </si>
  <si>
    <t>J12(2)</t>
  </si>
  <si>
    <t>J5</t>
  </si>
  <si>
    <t>J28</t>
  </si>
  <si>
    <t>J28(1)</t>
  </si>
  <si>
    <t>J28(2)</t>
  </si>
  <si>
    <t>J21</t>
  </si>
  <si>
    <t>J19</t>
  </si>
  <si>
    <t>J22</t>
  </si>
  <si>
    <t>J17</t>
  </si>
  <si>
    <t>J18</t>
  </si>
  <si>
    <t>J13</t>
  </si>
  <si>
    <t>J4</t>
  </si>
  <si>
    <t>J16</t>
  </si>
  <si>
    <t>J30</t>
  </si>
  <si>
    <t>J100</t>
  </si>
  <si>
    <t>J168</t>
  </si>
  <si>
    <t>J38</t>
  </si>
  <si>
    <t>J29</t>
  </si>
  <si>
    <t>J31</t>
  </si>
  <si>
    <t>J31(1)</t>
  </si>
  <si>
    <t>J31(2)</t>
  </si>
  <si>
    <t>J32</t>
  </si>
  <si>
    <t>J33</t>
  </si>
  <si>
    <t>J33(1)</t>
  </si>
  <si>
    <t>J33(2)</t>
  </si>
  <si>
    <t>J189</t>
  </si>
  <si>
    <t>J90</t>
  </si>
  <si>
    <t>J191</t>
  </si>
  <si>
    <t>J201</t>
  </si>
  <si>
    <t>J192</t>
  </si>
  <si>
    <t>J192(1)</t>
  </si>
  <si>
    <t>J202</t>
  </si>
  <si>
    <t>B.T ROAD</t>
  </si>
  <si>
    <t>J206</t>
  </si>
  <si>
    <t>J217</t>
  </si>
  <si>
    <t>J218</t>
  </si>
  <si>
    <t>J215</t>
  </si>
  <si>
    <t>J215(1)</t>
  </si>
  <si>
    <t>J213</t>
  </si>
  <si>
    <t>J187</t>
  </si>
  <si>
    <t>J188</t>
  </si>
  <si>
    <t>J163</t>
  </si>
  <si>
    <t>J141</t>
  </si>
  <si>
    <t>J141(1)</t>
  </si>
  <si>
    <t>J242</t>
  </si>
  <si>
    <t>J227</t>
  </si>
  <si>
    <t>J242(1)</t>
  </si>
  <si>
    <t>J242(2)</t>
  </si>
  <si>
    <t>J242(3)</t>
  </si>
  <si>
    <t>J242(4)</t>
  </si>
  <si>
    <t>J242(5)</t>
  </si>
  <si>
    <t>J242(6)</t>
  </si>
  <si>
    <t>J240</t>
  </si>
  <si>
    <t>J241</t>
  </si>
  <si>
    <t>J239</t>
  </si>
  <si>
    <t>J245</t>
  </si>
  <si>
    <t>J249</t>
  </si>
  <si>
    <t>J250</t>
  </si>
  <si>
    <t>J249(1)</t>
  </si>
  <si>
    <t>J250(1)</t>
  </si>
  <si>
    <t>J250(2)</t>
  </si>
  <si>
    <t>J251</t>
  </si>
  <si>
    <t>j39</t>
  </si>
  <si>
    <t>j36</t>
  </si>
  <si>
    <t>j42</t>
  </si>
  <si>
    <t>j44</t>
  </si>
  <si>
    <t>j53</t>
  </si>
  <si>
    <t>j43</t>
  </si>
  <si>
    <t>j48</t>
  </si>
  <si>
    <t>j70</t>
  </si>
  <si>
    <t>j46</t>
  </si>
  <si>
    <t>j45</t>
  </si>
  <si>
    <t>j49</t>
  </si>
  <si>
    <t>j41</t>
  </si>
  <si>
    <t>j40</t>
  </si>
  <si>
    <t>j29</t>
  </si>
  <si>
    <t>j47</t>
  </si>
  <si>
    <t>J74</t>
  </si>
  <si>
    <t>J25</t>
  </si>
  <si>
    <t>J176</t>
  </si>
  <si>
    <t>J125(1)</t>
  </si>
  <si>
    <t>J1</t>
  </si>
  <si>
    <t>J2</t>
  </si>
  <si>
    <t>J39</t>
  </si>
  <si>
    <t>J42</t>
  </si>
  <si>
    <t>J59</t>
  </si>
  <si>
    <t>J125</t>
  </si>
  <si>
    <t>j59</t>
  </si>
  <si>
    <t>j105</t>
  </si>
  <si>
    <t>j108</t>
  </si>
  <si>
    <t>j124</t>
  </si>
  <si>
    <t>OHT</t>
  </si>
  <si>
    <t>98a</t>
  </si>
  <si>
    <t>97a</t>
  </si>
  <si>
    <t>Abstract (Bill Breakup)</t>
  </si>
  <si>
    <t>Dia of Pipe</t>
  </si>
  <si>
    <t>WO/DPR Qty's</t>
  </si>
  <si>
    <t>Laying, Jointing, Backfilling - 60%</t>
  </si>
  <si>
    <t>Gap Closing- 5%</t>
  </si>
  <si>
    <t>Hydro Test - 15%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</si>
  <si>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</si>
  <si>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</si>
  <si>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</si>
  <si>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</si>
  <si>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</si>
  <si>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</si>
  <si>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</si>
  <si>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</si>
  <si>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</si>
  <si>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</si>
  <si>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</si>
  <si>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</si>
  <si>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</si>
  <si>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</si>
  <si>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</si>
  <si>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75 mm HDPE</t>
  </si>
  <si>
    <t>90 mm HDPE</t>
  </si>
  <si>
    <t>110mm HDPE</t>
  </si>
  <si>
    <t>125mm HDPE</t>
  </si>
  <si>
    <t>140mm HDPE</t>
  </si>
  <si>
    <t>160mm HDPE</t>
  </si>
  <si>
    <t>180mm HDPE</t>
  </si>
  <si>
    <t>200mm HDPE</t>
  </si>
  <si>
    <t>Sub Total =</t>
  </si>
  <si>
    <t xml:space="preserve">                                                                                                 </t>
  </si>
  <si>
    <t xml:space="preserve">Sub-Contractor                Site Engineer                (Sr.Eng/ DY.M-SMX )                 (Dy.M-PMX )                   AGM                Project Incharge </t>
  </si>
  <si>
    <t xml:space="preserve">POWER MECH PROJECTS.LIMITED </t>
  </si>
  <si>
    <t>FHTC</t>
  </si>
  <si>
    <t>RURAL WATER SUPPLY PROJECT UNDER JJM, UP - PRAYAGRAJ</t>
  </si>
  <si>
    <t>Reconciliation Statement - Issued  Vs Certification Qty.</t>
  </si>
  <si>
    <t>Contractor Name-madhav reddy</t>
  </si>
  <si>
    <t>MONTH:</t>
  </si>
  <si>
    <t>Block:</t>
  </si>
  <si>
    <t>mangraura</t>
  </si>
  <si>
    <t>ABC Limited</t>
  </si>
  <si>
    <t>BILL NO:</t>
  </si>
  <si>
    <t>GP:</t>
  </si>
  <si>
    <t>HASTHARA</t>
  </si>
  <si>
    <t>Sl NO</t>
  </si>
  <si>
    <t>Description</t>
  </si>
  <si>
    <t>Units</t>
  </si>
  <si>
    <t xml:space="preserve">Balance Qty </t>
  </si>
  <si>
    <t>SAP Entry</t>
  </si>
  <si>
    <t>Remarks</t>
  </si>
  <si>
    <t>Upto date Consumption</t>
  </si>
  <si>
    <t>Total Issued Qty</t>
  </si>
  <si>
    <t>Cumulative Consumption</t>
  </si>
  <si>
    <t xml:space="preserve">Upto Pre Consumed Qty </t>
  </si>
  <si>
    <t xml:space="preserve">This Bill Consumed Qty </t>
  </si>
  <si>
    <t>GP</t>
  </si>
  <si>
    <t>Total Consumption upto This Bill</t>
  </si>
  <si>
    <t>Entry Qty</t>
  </si>
  <si>
    <t>A</t>
  </si>
  <si>
    <t>HDPE Pipe :-</t>
  </si>
  <si>
    <t>BLOCK</t>
  </si>
  <si>
    <t>HDPE PIPE-63MM,PN-6,CLASS:PE-100,IS:4984</t>
  </si>
  <si>
    <t>Rmt</t>
  </si>
  <si>
    <t>HDPE PIPE-75MM,PN-6,CLASS:PE-100</t>
  </si>
  <si>
    <t>HDPE PIPE-90MM,PN-6,CLASS:PE-100</t>
  </si>
  <si>
    <t>HDPE PIPE-110MM,PN-6,CLASS:PE-100</t>
  </si>
  <si>
    <t>HDPE PIPE-125MM,PN-6,CLASS:PE-100,IS4984</t>
  </si>
  <si>
    <t>HDPE PIPE-140MM,PN-6,CLASS:PE-100,IS4984</t>
  </si>
  <si>
    <t>HDPE PIPE-160MM,PN-6,CLASS:PE-100</t>
  </si>
  <si>
    <t>HDPE PIPE-200MM,PN-6,CLASS:PE-100,IS4984</t>
  </si>
  <si>
    <t>DI PIPE-Ø200MM , K7,IS:8329</t>
  </si>
  <si>
    <t>HDPE PIPE-250MM,PN-6,CLASS:PE-100,IS4984</t>
  </si>
  <si>
    <t>Total Qty In ( Rmt ) =</t>
  </si>
  <si>
    <t>B</t>
  </si>
  <si>
    <t>Specials  :-</t>
  </si>
  <si>
    <t>Equal Tee</t>
  </si>
  <si>
    <t>HDPE-63X63X63MM,PN-6,R-TEE,CLASS:PE-100</t>
  </si>
  <si>
    <t>Nos</t>
  </si>
  <si>
    <t>HDPE-75X75X75MM,PN-6,R-TEE,CLASS:PE-100</t>
  </si>
  <si>
    <t>HDPE-90X90X90MM,PN-6,R-TEE,CLASS:PE-100</t>
  </si>
  <si>
    <t>HDPE-110X110X110MM,PN-6,R-TEE,CL:PE-100</t>
  </si>
  <si>
    <t>HDPE 125mm X 125mm X 125mm PN6 TEE PE100</t>
  </si>
  <si>
    <t>HDPE-140X140X140MM,PN-6,R-TEE,CL:PE-100</t>
  </si>
  <si>
    <t>HDPE-160X160X160MM,PN-6,R-TEE,CL:PE-100</t>
  </si>
  <si>
    <t>HDPE 200X200X200 MM, PN-6, R-TEE, CLASS:</t>
  </si>
  <si>
    <t>C</t>
  </si>
  <si>
    <t>Branch TEE</t>
  </si>
  <si>
    <t>HDPE BRANCH TEE 63MM X 63MM X 50MM</t>
  </si>
  <si>
    <t>HDPE 75MM X 75MM X 50MM PN6 TEE PE100</t>
  </si>
  <si>
    <t>HDPE 75mm X 75mm X 63mm PN6 TEE PE100</t>
  </si>
  <si>
    <t>HDPE 90mm X 90mm X 50mm PN6 TEE PE100</t>
  </si>
  <si>
    <t>HDPE 90mm X 90mm X 63mm, PN6 TEE PE100</t>
  </si>
  <si>
    <t>HDPE 90mm X 90mm X 75mm PN6 TEE PE100</t>
  </si>
  <si>
    <t>HDPE 110mm X 110mm X 50mm PN6 TEE PE100</t>
  </si>
  <si>
    <t>HDPE 110mm X 110mm X 63mm PN6 TEE PE100</t>
  </si>
  <si>
    <t>HDPE 110mm X 110mm X 75mm PN6 TEE PE100</t>
  </si>
  <si>
    <t>HDPE 110mm X 110mm X 90mm PN6 TEE PE100</t>
  </si>
  <si>
    <t>HDPE 125mm X 125mm X 50mm PN6 TEE PE100</t>
  </si>
  <si>
    <t>HDPE 125mm X 125mm X 63mm PN6 TEE PE100</t>
  </si>
  <si>
    <t>HDPE 125mm X 125mm X 75mm PN6 TEE PE100</t>
  </si>
  <si>
    <t>HDPE 125mm X 125mm X 90mm PN6 TEE PE100</t>
  </si>
  <si>
    <t>HDPE 125mm X 125mm X 110mm PN6 TEE PE100</t>
  </si>
  <si>
    <t>HDPE Branch TEE 140mm X 140mm X 50mm</t>
  </si>
  <si>
    <t>HDPE 140mm X 140mm X 63mm PN6 TEE PE100</t>
  </si>
  <si>
    <t>HDPE 140mm X 140mm X 75mm PN6 TEE PE100</t>
  </si>
  <si>
    <t>HDPE 140mm X 140mm X 110mm PN6 TEE PE100</t>
  </si>
  <si>
    <t>HDPE Branch TEE 140mm X 140mm X 125mm</t>
  </si>
  <si>
    <t>HDPE-140X90X140MM,PN-6,R-TEE,CL:PE-100</t>
  </si>
  <si>
    <t>HDPE 160mm X 160mm X 50mm PN6 TEE PE100</t>
  </si>
  <si>
    <t>HDPE 160mm X 160mm  X 63mm PN6 TEE PE100</t>
  </si>
  <si>
    <t>HDPE 160mm X 160mm X 75mm PN6 TEE PE100</t>
  </si>
  <si>
    <t>HDPE 160mm X 160mm X 90mm PN6 TEE PE100</t>
  </si>
  <si>
    <t>HDPE-160X110X160MM,PN-6,R-TEE,CL:PE-100</t>
  </si>
  <si>
    <t>HDPE 160mm X 160mm X 125mm PN6 TEE PE100</t>
  </si>
  <si>
    <t>HDPE 200mm X 200mm X 63mm PN6 TEE PE100</t>
  </si>
  <si>
    <t>HDPE 200X75X200 MM, PN-6, R-TEE, CLASS:P</t>
  </si>
  <si>
    <t>HDPE 200X90X200 MM, PN-6, R-TEE, CLASS:P</t>
  </si>
  <si>
    <t>HDPE 200mm X 200mm X 110mm PN6 TEE PE100</t>
  </si>
  <si>
    <t>HDPE 200mm X 200mm X 160mm PN6 TEE PE100</t>
  </si>
  <si>
    <t>HDPE 250mm X 250mm X 90mm PN6 TEE PE100</t>
  </si>
  <si>
    <t>D</t>
  </si>
  <si>
    <t>4 Way Tee</t>
  </si>
  <si>
    <t>HDPE 63MM ,PN6 ,CROSS TEE ,CLASS:PE100</t>
  </si>
  <si>
    <t>HDPE 75MM ,PN6 ,CROSS TEE ,CLASS:PE100</t>
  </si>
  <si>
    <t>HDPE 90MM ,PN6 ,CROSS TEE ,CLASS:PE100</t>
  </si>
  <si>
    <t>HDPE 110MM ,PN6 ,CROSS TEE ,CLASS:PE100</t>
  </si>
  <si>
    <t>HDPE125MM,PN6,4WAY CROSS FITTING,CLPE100</t>
  </si>
  <si>
    <t>HDPE 140MM ,PN6 ,CROSS TEE ,CLASS:PE100</t>
  </si>
  <si>
    <t>HDPE 160MM ,PN6 ,CROSS TEE ,CLASS:PE100</t>
  </si>
  <si>
    <t>HDPE200MM ,PN6 ,CROSS TEE ,CLASS:PE100</t>
  </si>
  <si>
    <t>Total Qty In ( No's ) =</t>
  </si>
  <si>
    <t>E</t>
  </si>
  <si>
    <t>Reducers</t>
  </si>
  <si>
    <t>HDPE-75MM,PN6, 63MM,ENLARGER,CLASS:PE100</t>
  </si>
  <si>
    <t>HDPE-90MM,PN6, 63MM,ENLARGER,CLASS:PE100</t>
  </si>
  <si>
    <t>HDPE-90MM,PN6, 75MM,ENLARGER,CLASS:PE100</t>
  </si>
  <si>
    <t>HDPE-110MM,PN6,63MM,ENLARGER,CLASS:PE100</t>
  </si>
  <si>
    <t>HDPE-110MM,PN6,75MM,ENLARGER,CLASS:PE100</t>
  </si>
  <si>
    <t>HDPE-110MM,PN6,90MM,ENLARGER,CLASS:PE100</t>
  </si>
  <si>
    <t>HDPE-125MM,PN6, 63MM Reducer PE100</t>
  </si>
  <si>
    <t>HDPE-125MM,PN6, 75MM Reducer PE100</t>
  </si>
  <si>
    <t>HDPE-125MM,PN6, 90MM Reducer PE100</t>
  </si>
  <si>
    <t>HDPE-125MM,PN6, 110MM Reducer PE100</t>
  </si>
  <si>
    <t>HDPE-140MM,PN6,63MM,ENLARGER,CL:PE100</t>
  </si>
  <si>
    <t>HDPE-140MM,PN6, 75MM Reducer PE100</t>
  </si>
  <si>
    <t>HDPE-140MM,PN6,90MM,ENLARGER,CL:PE100</t>
  </si>
  <si>
    <t>HDPE-140MM,PN6,110MM,ENLARGER,CL:PE100</t>
  </si>
  <si>
    <t>HDPE-140MM,PN6,125MM,ENLARGER,CL:PE100</t>
  </si>
  <si>
    <t>HDPE-160MM,PN6,63MM Reducer PE100</t>
  </si>
  <si>
    <t>HDPE-160MM,PN6,75MM Reducer PE100</t>
  </si>
  <si>
    <t>HDPE-160MM,PN6,90MM Reducer PE100</t>
  </si>
  <si>
    <t>HDPE-160MM,PN6,110MM,ENLARGER,CL:PE100</t>
  </si>
  <si>
    <t>HDPE-160MM,PN6, 125MM Reducer PE100</t>
  </si>
  <si>
    <t>HDPE-160MM,PN6,140MM,ENLARGER,CL:PE100</t>
  </si>
  <si>
    <t>HDPE-200MM,PN6,75MM Reducer PE100</t>
  </si>
  <si>
    <t>HDPE-200MM,PN6,90MM,ENLARGER,CLASS:PE100</t>
  </si>
  <si>
    <t>HDPE-200MM,PN6,110MM Reducer PE100</t>
  </si>
  <si>
    <t>HDPE-200MM,PN6,140MM,ENLARGER,CL:PE100</t>
  </si>
  <si>
    <t>HDPE-200MM,PN6,160MM,ENLARGER,CL:PE100</t>
  </si>
  <si>
    <t>HDPE-200MM,PN6,63MM,ENLARGER,CLASS:PE100</t>
  </si>
  <si>
    <t>HDPE Reducer 200mm X 125mm</t>
  </si>
  <si>
    <t>F</t>
  </si>
  <si>
    <t>Bends 45 Degree</t>
  </si>
  <si>
    <t>HDPE BEND-63MM,PN6 45DEG PE100</t>
  </si>
  <si>
    <t>HDPE BEND-90MM, PN6 45DEG PE100</t>
  </si>
  <si>
    <t>HDPE BEND-110MM, PN6 45DEG PE100</t>
  </si>
  <si>
    <t>HDPE BEND-75MM,PN6 45DEG PE100</t>
  </si>
  <si>
    <t>HDPE BEND-125MM,PN-6,90DEG,CLASS:PE-100</t>
  </si>
  <si>
    <t>HDPE BEND-125MM, PN6 45DEG PE100</t>
  </si>
  <si>
    <t>HDPE BEND-140MM,PN-6,45DEG,CLASS:PE-100</t>
  </si>
  <si>
    <t>HDPE BEND-160MM,PN-6,45DEG,CLASS:PE-100</t>
  </si>
  <si>
    <t>G</t>
  </si>
  <si>
    <t>Bends 90Degree</t>
  </si>
  <si>
    <t>HDPE BEND-63MM,PN-6,90DEG,CLASS:PE-100</t>
  </si>
  <si>
    <t>HDPE BEND-75MM,PN-6,90DEG,CLASS:PE-100</t>
  </si>
  <si>
    <t>HDPE BEND-90MM,PN-6,90DEG,CLASS:PE-100</t>
  </si>
  <si>
    <t>HDPE BEND-110MM,PN-6,90DEG,CLASS:PE-100</t>
  </si>
  <si>
    <t>HDPE BEND-140MM,PN-6,90DEG,CLASS:PE-100</t>
  </si>
  <si>
    <t>HDPE BEND-160MM,PN-6,90DEG,CLASS:PE-100</t>
  </si>
  <si>
    <t>HDPE BEND-200MM,PN-6,90DEG,CLASS:PE-100</t>
  </si>
  <si>
    <t>H</t>
  </si>
  <si>
    <t xml:space="preserve">End Caps </t>
  </si>
  <si>
    <t>HDPE-63MM,PN6,END CAP,CLASS:PE100</t>
  </si>
  <si>
    <t>HDPE-75MM,PN6,END CAP,CLASS:PE100</t>
  </si>
  <si>
    <t>HDPE-90MM,PN6,END CAP,CLASS:PE100</t>
  </si>
  <si>
    <t>HDPE-110MM,PN6,END CAP,CLASS:PE100</t>
  </si>
  <si>
    <t>HDPE-140MM,PN6,END CAP,CLASS:PE100</t>
  </si>
  <si>
    <t>GI PIPE-15MM</t>
  </si>
  <si>
    <t>MDPE PIPE-20MM</t>
  </si>
  <si>
    <t>BRASS TAP</t>
  </si>
  <si>
    <t>PP CLAMP SADLLE-63MM</t>
  </si>
  <si>
    <t>PP CLAMP SADDLE-75MM</t>
  </si>
  <si>
    <t>PP CLAMP SADLLE-90MM</t>
  </si>
  <si>
    <t>PP CLAMP SADDLE-140MM</t>
  </si>
  <si>
    <t>PP CLAMP SADDLE-160MM</t>
  </si>
  <si>
    <t>PP CLAMP SADDLE-200MM</t>
  </si>
  <si>
    <t>PP CLAMP SADDLE 125MM WITH M8 FASTNERS</t>
  </si>
  <si>
    <t>PP CLAMP SADLLE-110MM</t>
  </si>
  <si>
    <t>G.I ELBOW 15 MM</t>
  </si>
  <si>
    <t>GI SOCKET-15MM</t>
  </si>
  <si>
    <t>WALL MOUNT SADDLE GI PIPE-15MM</t>
  </si>
  <si>
    <t>15MM GI NIPPLE - 0.3MTR LENGTH</t>
  </si>
  <si>
    <t>15MM GI NIPPLE - 0.5MTR LENGTH</t>
  </si>
  <si>
    <t>20MM MDPE COMPRESSION ELBOW</t>
  </si>
  <si>
    <t>SS FLOW CONTROL VAlVE</t>
  </si>
  <si>
    <t>MDPE FEMLE THREADED ASSEMBLY-20MM</t>
  </si>
  <si>
    <t>MDPE ELBOW-20MM</t>
  </si>
  <si>
    <t>TEFLAN TAPE</t>
  </si>
  <si>
    <t xml:space="preserve">Sub Contractor                       Site Engineer                    Block incharge                    AGM                            DM PMX                         Project Incharge </t>
  </si>
  <si>
    <t>ENTRY NO:</t>
  </si>
  <si>
    <t>Contractor Name-MADHAV REDDY</t>
  </si>
  <si>
    <t>MANGRAURA</t>
  </si>
  <si>
    <t>Consumption Details  (Node/Junction)</t>
  </si>
  <si>
    <t>Total Consumed upto Date</t>
  </si>
  <si>
    <t>j227,102,242,236,250,251,247,160,159,158,164,135,126,110,10,4,16,3,2,166,135,137,112,197,195,196,193,205,202,212,217,208,216,55,48,</t>
  </si>
  <si>
    <t>j176</t>
  </si>
  <si>
    <t>j3</t>
  </si>
  <si>
    <t>j85,88,80,82,78,74,73,68,64,47,45,52,256,260,226,263,262,232,179,12,7,24,26,33,194,199,192,218,188</t>
  </si>
  <si>
    <t>june</t>
  </si>
  <si>
    <t>jun</t>
  </si>
  <si>
    <t>brick road</t>
  </si>
  <si>
    <t>181a</t>
  </si>
  <si>
    <t>181b</t>
  </si>
  <si>
    <t>108a</t>
  </si>
  <si>
    <t>108b</t>
  </si>
  <si>
    <t>253a</t>
  </si>
  <si>
    <t>253b</t>
  </si>
  <si>
    <t>231a</t>
  </si>
  <si>
    <t>231b</t>
  </si>
  <si>
    <t>33a</t>
  </si>
  <si>
    <t>33b</t>
  </si>
  <si>
    <t>88a</t>
  </si>
  <si>
    <t>88b</t>
  </si>
  <si>
    <t>77a</t>
  </si>
  <si>
    <t>77b</t>
  </si>
  <si>
    <t>61a</t>
  </si>
  <si>
    <t>61b</t>
  </si>
  <si>
    <t>64a</t>
  </si>
  <si>
    <t>64b</t>
  </si>
  <si>
    <t>60a</t>
  </si>
  <si>
    <t>60b</t>
  </si>
  <si>
    <t>38a</t>
  </si>
  <si>
    <t>38b</t>
  </si>
  <si>
    <t>249a</t>
  </si>
  <si>
    <t>249b</t>
  </si>
  <si>
    <t>49a</t>
  </si>
  <si>
    <t>49b</t>
  </si>
  <si>
    <t>98b</t>
  </si>
  <si>
    <t>97b</t>
  </si>
  <si>
    <t>5a</t>
  </si>
  <si>
    <t>5b</t>
  </si>
  <si>
    <t>43a</t>
  </si>
  <si>
    <t>43b</t>
  </si>
  <si>
    <t>600m tiwaripur to hathsara shifted</t>
  </si>
  <si>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</si>
  <si>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</si>
  <si>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</si>
  <si>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</si>
  <si>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</si>
  <si>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</si>
  <si>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</si>
  <si>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</si>
  <si>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</si>
  <si>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</si>
  <si>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</si>
  <si>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Hathsara</t>
  </si>
  <si>
    <t>Date</t>
  </si>
  <si>
    <t>Sl.No</t>
  </si>
  <si>
    <t>Dia of pipe</t>
  </si>
  <si>
    <t>Appliede test pressure (kg /cm'2)</t>
  </si>
  <si>
    <t>Pressure test rising time (Hrs)</t>
  </si>
  <si>
    <t>Pressure Released time(Hrs)</t>
  </si>
  <si>
    <t>Total Duration Hrs</t>
  </si>
  <si>
    <t xml:space="preserve">Observation </t>
  </si>
  <si>
    <t>no</t>
  </si>
  <si>
    <t>POWER MECH PROJECT LIMITED -BRCPCL(JV).</t>
  </si>
  <si>
    <t>MEDHAJ CONSULTANCY (THIRD PARTY INS.)</t>
  </si>
  <si>
    <t>UTTAR PRADESH JAL NIGAM(RURAL)-CLIENT.</t>
  </si>
  <si>
    <t xml:space="preserve">DESIGNATION </t>
  </si>
  <si>
    <t>NAME</t>
  </si>
  <si>
    <t>SIGN.with date</t>
  </si>
  <si>
    <t>5KG/CM2</t>
  </si>
  <si>
    <t>NO</t>
  </si>
  <si>
    <t>Block</t>
  </si>
  <si>
    <t>hasthara</t>
  </si>
  <si>
    <t>FHTC (No's)</t>
  </si>
  <si>
    <t>Agency Name/    Work Order No</t>
  </si>
  <si>
    <t>START NODE</t>
  </si>
  <si>
    <t>END NODE</t>
  </si>
  <si>
    <t>DIA OF PIPE (MM)</t>
  </si>
  <si>
    <t>MDPE Pipe Length (m)</t>
  </si>
  <si>
    <t>House holder name ( as per adhar)</t>
  </si>
  <si>
    <t>father/husband name(as per adhar)</t>
  </si>
  <si>
    <t>DOB</t>
  </si>
  <si>
    <t>categry</t>
  </si>
  <si>
    <t>mukhiya(m/f)</t>
  </si>
  <si>
    <t>Aadhar No /PAN No</t>
  </si>
  <si>
    <t>House holder CONTACT NO</t>
  </si>
  <si>
    <t>j17</t>
  </si>
  <si>
    <t>j19</t>
  </si>
  <si>
    <t>ramkishor</t>
  </si>
  <si>
    <t>j21</t>
  </si>
  <si>
    <t>mirawati</t>
  </si>
  <si>
    <t>sumanbdhu</t>
  </si>
  <si>
    <t>ramadevi</t>
  </si>
  <si>
    <t>seeta devi</t>
  </si>
  <si>
    <t>shrimati devi</t>
  </si>
  <si>
    <t>ranjeet verma</t>
  </si>
  <si>
    <t>mothilal</t>
  </si>
  <si>
    <t>kanchan</t>
  </si>
  <si>
    <t>temple</t>
  </si>
  <si>
    <t>ram sajeevan verma</t>
  </si>
  <si>
    <t>ram  samiyah</t>
  </si>
  <si>
    <t>j18</t>
  </si>
  <si>
    <t>om prakesh pal</t>
  </si>
  <si>
    <t>ram badhan</t>
  </si>
  <si>
    <t>yasodha devi</t>
  </si>
  <si>
    <t>rani devi verma</t>
  </si>
  <si>
    <t>mahesh kumar</t>
  </si>
  <si>
    <t>anush singh</t>
  </si>
  <si>
    <t>ram naresh</t>
  </si>
  <si>
    <t>kash kumari</t>
  </si>
  <si>
    <t>preeti maurya</t>
  </si>
  <si>
    <t>ram shanakar</t>
  </si>
  <si>
    <t>dinesh kumar</t>
  </si>
  <si>
    <t>pankaj kumar</t>
  </si>
  <si>
    <t>pramod kumar</t>
  </si>
  <si>
    <t>manoj kumar</t>
  </si>
  <si>
    <t>jeeti lal</t>
  </si>
  <si>
    <t>vinod kumar</t>
  </si>
  <si>
    <t>raj kumar verma</t>
  </si>
  <si>
    <t>bijesh yadav</t>
  </si>
  <si>
    <t>ramchal yadav</t>
  </si>
  <si>
    <t>saubotin yadav</t>
  </si>
  <si>
    <t>jyoti yadav</t>
  </si>
  <si>
    <t>nanajlal verma</t>
  </si>
  <si>
    <t>ram raj tiwari</t>
  </si>
  <si>
    <t>harendra kumar</t>
  </si>
  <si>
    <t>grijesh kumar</t>
  </si>
  <si>
    <t>seemadevi lallu</t>
  </si>
  <si>
    <t>vimal devi</t>
  </si>
  <si>
    <t>susheela devi</t>
  </si>
  <si>
    <t>geeta devi</t>
  </si>
  <si>
    <t>pushpa devi</t>
  </si>
  <si>
    <t>lilawati</t>
  </si>
  <si>
    <t>rani devi</t>
  </si>
  <si>
    <t>vijay lakshmi</t>
  </si>
  <si>
    <t>nirbhay kumar</t>
  </si>
  <si>
    <t>rahmat ali</t>
  </si>
  <si>
    <t>rubi</t>
  </si>
  <si>
    <t>sumitra</t>
  </si>
  <si>
    <t>shanti devi</t>
  </si>
  <si>
    <t>amarnath</t>
  </si>
  <si>
    <t>vimla devi</t>
  </si>
  <si>
    <t>ram karan</t>
  </si>
  <si>
    <t>sakir ali</t>
  </si>
  <si>
    <t>ayub ali sekh</t>
  </si>
  <si>
    <t>akram</t>
  </si>
  <si>
    <t>alam</t>
  </si>
  <si>
    <t>mohd jakir</t>
  </si>
  <si>
    <t>gujar</t>
  </si>
  <si>
    <t>kedar nath</t>
  </si>
  <si>
    <t>ram sundar</t>
  </si>
  <si>
    <t>sunil kumar maurya</t>
  </si>
  <si>
    <t>shiv kumari  shukla</t>
  </si>
  <si>
    <t>dharampal tivari</t>
  </si>
  <si>
    <t>mahendra kumar</t>
  </si>
  <si>
    <t>surendra kumar</t>
  </si>
  <si>
    <t>meera devi</t>
  </si>
  <si>
    <t>radhe shyam tiwari</t>
  </si>
  <si>
    <t>nageshwar prasad tiwari</t>
  </si>
  <si>
    <t>shivansh tiwari</t>
  </si>
  <si>
    <t>rajpal tiwari</t>
  </si>
  <si>
    <t>rampati</t>
  </si>
  <si>
    <t>baijnath</t>
  </si>
  <si>
    <t>sumintra</t>
  </si>
  <si>
    <t>reeta saroj</t>
  </si>
  <si>
    <t>suresh amarnath verma</t>
  </si>
  <si>
    <t>bhaiyaram</t>
  </si>
  <si>
    <t>usha devi</t>
  </si>
  <si>
    <t>radhey shyam verma</t>
  </si>
  <si>
    <t>shyam devi</t>
  </si>
  <si>
    <t>suman devi</t>
  </si>
  <si>
    <t>ram dev</t>
  </si>
  <si>
    <t>ramraj devi</t>
  </si>
  <si>
    <t>pratap bahdur</t>
  </si>
  <si>
    <t>sudhir kumar patel</t>
  </si>
  <si>
    <t>ram khelawar verma</t>
  </si>
  <si>
    <t>ashok kumar</t>
  </si>
  <si>
    <t>ram ashre verma</t>
  </si>
  <si>
    <t>medhi hasan</t>
  </si>
  <si>
    <t>rajesh</t>
  </si>
  <si>
    <t>prema devi</t>
  </si>
  <si>
    <t>kamlesh</t>
  </si>
  <si>
    <t>vishwanath</t>
  </si>
  <si>
    <t>ram saumgh</t>
  </si>
  <si>
    <t>ramesh kumar</t>
  </si>
  <si>
    <t>shyam lal</t>
  </si>
  <si>
    <t>sunita devi</t>
  </si>
  <si>
    <t>satyendra verma</t>
  </si>
  <si>
    <t>girja devi</t>
  </si>
  <si>
    <t>sanjay</t>
  </si>
  <si>
    <t>ram krishna tiwari</t>
  </si>
  <si>
    <t>mathura prasad verma</t>
  </si>
  <si>
    <t>vijay bahadur</t>
  </si>
  <si>
    <t>jaggi</t>
  </si>
  <si>
    <t>ramjas</t>
  </si>
  <si>
    <t>krishna</t>
  </si>
  <si>
    <t>ram prasad pal</t>
  </si>
  <si>
    <t>31a</t>
  </si>
  <si>
    <t>131a</t>
  </si>
  <si>
    <t>bal mukund</t>
  </si>
  <si>
    <t>ayan pratap</t>
  </si>
  <si>
    <t>ankit saroj</t>
  </si>
  <si>
    <t>yashoda</t>
  </si>
  <si>
    <t>31b</t>
  </si>
  <si>
    <t>paras nath</t>
  </si>
  <si>
    <t>himanshu kumar</t>
  </si>
  <si>
    <t>sant pal</t>
  </si>
  <si>
    <t>ganesh prasad pal</t>
  </si>
  <si>
    <t>surnant lal</t>
  </si>
  <si>
    <t>ramdulan</t>
  </si>
  <si>
    <t>ram bachan</t>
  </si>
  <si>
    <t>ram santan saroj</t>
  </si>
  <si>
    <t>basant lal</t>
  </si>
  <si>
    <t>kamala devi</t>
  </si>
  <si>
    <t>ram milan</t>
  </si>
  <si>
    <t>ramkant</t>
  </si>
  <si>
    <t>gupta murmalal</t>
  </si>
  <si>
    <t>anara</t>
  </si>
  <si>
    <t>sumant lal</t>
  </si>
  <si>
    <t>nanhi</t>
  </si>
  <si>
    <t>ajay tiwari</t>
  </si>
  <si>
    <t>ajay singh</t>
  </si>
  <si>
    <t>geeta singh</t>
  </si>
  <si>
    <t>ram yash</t>
  </si>
  <si>
    <t>vithana devi</t>
  </si>
  <si>
    <t>phool chandar</t>
  </si>
  <si>
    <t>kashav prasad</t>
  </si>
  <si>
    <t>amanaa devi</t>
  </si>
  <si>
    <t>ram bodh</t>
  </si>
  <si>
    <t>doodhnath</t>
  </si>
  <si>
    <t>sheeta devi</t>
  </si>
  <si>
    <t>rajmani</t>
  </si>
  <si>
    <t>jay singh</t>
  </si>
  <si>
    <t>sarla devi</t>
  </si>
  <si>
    <t>anuj kumar</t>
  </si>
  <si>
    <t>ashish panday</t>
  </si>
  <si>
    <t>amarvati devi</t>
  </si>
  <si>
    <t>bade lal</t>
  </si>
  <si>
    <t>pushpa</t>
  </si>
  <si>
    <t>murlidhar</t>
  </si>
  <si>
    <t>shiv bahadur</t>
  </si>
  <si>
    <t>dinanath</t>
  </si>
  <si>
    <t>ram sajeevan</t>
  </si>
  <si>
    <t>raju kumar</t>
  </si>
  <si>
    <t>lallu</t>
  </si>
  <si>
    <t>ram prakesh tiwari</t>
  </si>
  <si>
    <t>mari sharan singh</t>
  </si>
  <si>
    <t>jeet lal verma</t>
  </si>
  <si>
    <t>ram lakhan</t>
  </si>
  <si>
    <t>chandra vati</t>
  </si>
  <si>
    <t>shiv bahadur gupta</t>
  </si>
  <si>
    <t>ram vrkish</t>
  </si>
  <si>
    <t>mata prasad</t>
  </si>
  <si>
    <t>sushma</t>
  </si>
  <si>
    <t>anju</t>
  </si>
  <si>
    <t>phool chandra</t>
  </si>
  <si>
    <t>phulmati devi</t>
  </si>
  <si>
    <t>ram sumer</t>
  </si>
  <si>
    <t>shobha</t>
  </si>
  <si>
    <t>vimala</t>
  </si>
  <si>
    <t>vitola</t>
  </si>
  <si>
    <t>shanti devi prapati</t>
  </si>
  <si>
    <t>jitendra gupta</t>
  </si>
  <si>
    <t>mevalal gupta</t>
  </si>
  <si>
    <t>kantu kumar</t>
  </si>
  <si>
    <t>vijay shankar</t>
  </si>
  <si>
    <t>avadh bihari panday</t>
  </si>
  <si>
    <t>kamleh kumar</t>
  </si>
  <si>
    <t>mishra lal jaiswal</t>
  </si>
  <si>
    <t>meera lal</t>
  </si>
  <si>
    <t>meena</t>
  </si>
  <si>
    <t>santosh kumar jaiswal</t>
  </si>
  <si>
    <t>karamchand jaiswal</t>
  </si>
  <si>
    <t>lal chand jaiswal</t>
  </si>
  <si>
    <t>rajesh kumar sarjo</t>
  </si>
  <si>
    <t>uday raj</t>
  </si>
  <si>
    <t>seeta</t>
  </si>
  <si>
    <t>suresh kumar</t>
  </si>
  <si>
    <t>kashaw prasad</t>
  </si>
  <si>
    <t>ram baran</t>
  </si>
  <si>
    <t>ram awadha</t>
  </si>
  <si>
    <t>kalavati</t>
  </si>
  <si>
    <t>ramraj pal</t>
  </si>
  <si>
    <t>merban singh</t>
  </si>
  <si>
    <t>raghuraj gaur</t>
  </si>
  <si>
    <t>lallu gaud</t>
  </si>
  <si>
    <t>beer bahadur singh</t>
  </si>
  <si>
    <t>ram singh</t>
  </si>
  <si>
    <t>fuleshara</t>
  </si>
  <si>
    <t>asha devi</t>
  </si>
  <si>
    <t>surmila</t>
  </si>
  <si>
    <t>smabana</t>
  </si>
  <si>
    <t>nageswar prasad</t>
  </si>
  <si>
    <t>sadhna tiwari</t>
  </si>
  <si>
    <t>ranjeetar</t>
  </si>
  <si>
    <t>vijay bahadu</t>
  </si>
  <si>
    <t>sita verma</t>
  </si>
  <si>
    <t>ram sajivan</t>
  </si>
  <si>
    <t>nirmala</t>
  </si>
  <si>
    <t>om prakesh magdurn</t>
  </si>
  <si>
    <t>vijay pal maurya</t>
  </si>
  <si>
    <t>rajbahadur ramsukh</t>
  </si>
  <si>
    <t>giulsher ali</t>
  </si>
  <si>
    <t>majeej ali</t>
  </si>
  <si>
    <t>gurudeen</t>
  </si>
  <si>
    <t>rekha devi</t>
  </si>
  <si>
    <t>sarju</t>
  </si>
  <si>
    <t>rajan kumar</t>
  </si>
  <si>
    <t>rajinder kumar</t>
  </si>
  <si>
    <t>kusum</t>
  </si>
  <si>
    <t>atul pandey</t>
  </si>
  <si>
    <t>kishan kumar</t>
  </si>
  <si>
    <t>ajay kumar</t>
  </si>
  <si>
    <t xml:space="preserve">suresh </t>
  </si>
  <si>
    <t>hansraj payadin</t>
  </si>
  <si>
    <t>salama bano</t>
  </si>
  <si>
    <t>raj kali</t>
  </si>
  <si>
    <t>jamatul nisha</t>
  </si>
  <si>
    <t>munira</t>
  </si>
  <si>
    <t>shahraj</t>
  </si>
  <si>
    <t>shailendra singh</t>
  </si>
  <si>
    <t>gyanendra pratap</t>
  </si>
  <si>
    <t>vijay bahadun singh</t>
  </si>
  <si>
    <t>madhubala singh</t>
  </si>
  <si>
    <t>pinky</t>
  </si>
  <si>
    <t>amita devi maurya</t>
  </si>
  <si>
    <t>pawan kumar</t>
  </si>
  <si>
    <t>kula deep singh</t>
  </si>
  <si>
    <t>om bakshi singh</t>
  </si>
  <si>
    <t>brahma deo pandey</t>
  </si>
  <si>
    <t>gulaba devi</t>
  </si>
  <si>
    <t>mahadev prayapati</t>
  </si>
  <si>
    <t xml:space="preserve">munni lal </t>
  </si>
  <si>
    <t>ram abhilash</t>
  </si>
  <si>
    <t xml:space="preserve">harikesh kumar maurya </t>
  </si>
  <si>
    <t>manju devi</t>
  </si>
  <si>
    <t>subarmati</t>
  </si>
  <si>
    <t>malti devi</t>
  </si>
  <si>
    <t>nisha</t>
  </si>
  <si>
    <t>mithlesh kumar</t>
  </si>
  <si>
    <t>devaki</t>
  </si>
  <si>
    <t>rajendra bahadur</t>
  </si>
  <si>
    <t>rajaram</t>
  </si>
  <si>
    <t>shivam maurya</t>
  </si>
  <si>
    <t>indra</t>
  </si>
  <si>
    <t>ranga bahudur</t>
  </si>
  <si>
    <t>bal wanta</t>
  </si>
  <si>
    <t>lalita singh</t>
  </si>
  <si>
    <t>vijendra avadhesh</t>
  </si>
  <si>
    <t>renu singh</t>
  </si>
  <si>
    <t>girija shankar singh</t>
  </si>
  <si>
    <t>anant prakash</t>
  </si>
  <si>
    <t>paradhan not giving his adhar</t>
  </si>
  <si>
    <t>kanchle</t>
  </si>
  <si>
    <t>ram chandan</t>
  </si>
  <si>
    <t>kalu ram</t>
  </si>
  <si>
    <t>parmila</t>
  </si>
  <si>
    <t>shyam shankar maurya</t>
  </si>
  <si>
    <t>sheh naryan maurya</t>
  </si>
  <si>
    <t>kedaranath</t>
  </si>
  <si>
    <t xml:space="preserve">mewa lal </t>
  </si>
  <si>
    <t>shivkali</t>
  </si>
  <si>
    <t>saroja</t>
  </si>
  <si>
    <t>meera</t>
  </si>
  <si>
    <t>dayan lal gupta</t>
  </si>
  <si>
    <t>kaushalya</t>
  </si>
  <si>
    <t>surya narayan</t>
  </si>
  <si>
    <t>anarkali</t>
  </si>
  <si>
    <t>rama raj</t>
  </si>
  <si>
    <t>sajan lal guptha</t>
  </si>
  <si>
    <t>kedarnath</t>
  </si>
  <si>
    <t>shesh narayan</t>
  </si>
  <si>
    <t>kaushaiya</t>
  </si>
  <si>
    <t>kalurma</t>
  </si>
  <si>
    <t>ram chandra</t>
  </si>
  <si>
    <t>ram niwash</t>
  </si>
  <si>
    <t>doothnath</t>
  </si>
  <si>
    <t>devkali</t>
  </si>
  <si>
    <t>manorma pal</t>
  </si>
  <si>
    <t>ram sumen</t>
  </si>
  <si>
    <t>manorma</t>
  </si>
  <si>
    <t>ram murti maurya</t>
  </si>
  <si>
    <t>raj narayan maurya</t>
  </si>
  <si>
    <t>rajeshwari</t>
  </si>
  <si>
    <t>rajpati</t>
  </si>
  <si>
    <t>dheeraj kumar maurya</t>
  </si>
  <si>
    <t>asha maurya</t>
  </si>
  <si>
    <t>sandeep kumar maurya</t>
  </si>
  <si>
    <t>harishan kaur</t>
  </si>
  <si>
    <t>dinesh</t>
  </si>
  <si>
    <t>mahendra</t>
  </si>
  <si>
    <t>shiva saroj</t>
  </si>
  <si>
    <t>raj bahadur</t>
  </si>
  <si>
    <t>amit kumar pal</t>
  </si>
  <si>
    <t>udres</t>
  </si>
  <si>
    <t>rajbali</t>
  </si>
  <si>
    <t>prince pal</t>
  </si>
  <si>
    <t>suresh kuman</t>
  </si>
  <si>
    <t>satish kumar pal</t>
  </si>
  <si>
    <t>brijesh kumar pal</t>
  </si>
  <si>
    <t>school</t>
  </si>
  <si>
    <t>vijay kumar</t>
  </si>
  <si>
    <t>ajeet pandey</t>
  </si>
  <si>
    <t>madhuri</t>
  </si>
  <si>
    <t>maharaj din</t>
  </si>
  <si>
    <t>kamta prasad</t>
  </si>
  <si>
    <t>gayatri devi</t>
  </si>
  <si>
    <t>kamlesh kumar</t>
  </si>
  <si>
    <t>sangeta prajapat</t>
  </si>
  <si>
    <t>sheela</t>
  </si>
  <si>
    <t>manju</t>
  </si>
  <si>
    <t>sangeeta</t>
  </si>
  <si>
    <t>bhanumati</t>
  </si>
  <si>
    <t>janaki devi</t>
  </si>
  <si>
    <t>kalpnath yadav</t>
  </si>
  <si>
    <t>meena yadav</t>
  </si>
  <si>
    <t>savitri yadav</t>
  </si>
  <si>
    <t>jagrani</t>
  </si>
  <si>
    <t>meena devi</t>
  </si>
  <si>
    <t>amarawati vain</t>
  </si>
  <si>
    <t xml:space="preserve">temple </t>
  </si>
  <si>
    <t>majid</t>
  </si>
  <si>
    <t>shobha devi</t>
  </si>
  <si>
    <t>shanti</t>
  </si>
  <si>
    <t>kalawati</t>
  </si>
  <si>
    <t>ram ajor</t>
  </si>
  <si>
    <t>chandra kali</t>
  </si>
  <si>
    <t>omkarnath sharma</t>
  </si>
  <si>
    <t>mahesh sharama</t>
  </si>
  <si>
    <t>dinesh kumar sharma</t>
  </si>
  <si>
    <t>kripal sharma</t>
  </si>
  <si>
    <t>reena ramji sharma</t>
  </si>
  <si>
    <t>description</t>
  </si>
  <si>
    <t>units</t>
  </si>
  <si>
    <t>ISSUED QTY</t>
  </si>
  <si>
    <t>total</t>
  </si>
  <si>
    <t>CONSUMED</t>
  </si>
  <si>
    <t>neetu sharma</t>
  </si>
  <si>
    <t xml:space="preserve">G.I PIPE  </t>
  </si>
  <si>
    <t>MTRS</t>
  </si>
  <si>
    <t>rinki</t>
  </si>
  <si>
    <t>MDPE PIPE 20MM COIL-500MTRS</t>
  </si>
  <si>
    <t>ram kailash sharma</t>
  </si>
  <si>
    <t>PPCLamps saddle-63*1/2"</t>
  </si>
  <si>
    <t>nos</t>
  </si>
  <si>
    <t>PPCLamps saddle-75*1/2"</t>
  </si>
  <si>
    <t>PPCLamps saddle-90*1/2"</t>
  </si>
  <si>
    <t>PPCLamps saddle-110*1/2"</t>
  </si>
  <si>
    <t>PPCLamps saddle-125*1/2"</t>
  </si>
  <si>
    <t>surekha sharma</t>
  </si>
  <si>
    <t>PPCLamps saddle-140*1/2"</t>
  </si>
  <si>
    <t>gham shyam pandey</t>
  </si>
  <si>
    <t>PPCLamps saddle-160*1/2"</t>
  </si>
  <si>
    <t>dharam raj sharama</t>
  </si>
  <si>
    <t>PPCLamps saddle-200*1/2"</t>
  </si>
  <si>
    <t>ram dev sharma</t>
  </si>
  <si>
    <t>pp comp fm theard adapter-20mm*1/2"</t>
  </si>
  <si>
    <t>subash sharma</t>
  </si>
  <si>
    <t>pp comp fm theard elb off taken-20mm*1/2"</t>
  </si>
  <si>
    <t>maharani</t>
  </si>
  <si>
    <t>threaded fcv-1/2"(15nb)</t>
  </si>
  <si>
    <t>GI elbow</t>
  </si>
  <si>
    <t>shail kumari</t>
  </si>
  <si>
    <t>GI socket</t>
  </si>
  <si>
    <t>matafer</t>
  </si>
  <si>
    <t>saddle g.i pipe-15mm(clamps)</t>
  </si>
  <si>
    <t>prema saroj</t>
  </si>
  <si>
    <t>15mm nipple-0.3mm</t>
  </si>
  <si>
    <t>sukhani</t>
  </si>
  <si>
    <t>soorasati</t>
  </si>
  <si>
    <t>bib cock ptmt(taps)</t>
  </si>
  <si>
    <t>teflon tape</t>
  </si>
  <si>
    <t>kamlesh kumar saroj</t>
  </si>
  <si>
    <t>g.inails</t>
  </si>
  <si>
    <t>sarita saroj</t>
  </si>
  <si>
    <t>budh ram verma</t>
  </si>
  <si>
    <t>ram kumar yadav</t>
  </si>
  <si>
    <t>prabhavati</t>
  </si>
  <si>
    <t>sudama</t>
  </si>
  <si>
    <t>lalit yadav</t>
  </si>
  <si>
    <t>rohit</t>
  </si>
  <si>
    <t>HYDRO TEST/ GAP CLOSING/ FHTC STRETCH/VALVE FITTING/COMMISIONING  ACKNOWLEDGEMENT</t>
  </si>
  <si>
    <t>Block:mangraura</t>
  </si>
  <si>
    <t>RAB No:7</t>
  </si>
  <si>
    <t>Approved for RAB  Quantities : (Tick Whichever is Proposing)</t>
  </si>
  <si>
    <t xml:space="preserve">Hydrotest </t>
  </si>
  <si>
    <t>√</t>
  </si>
  <si>
    <t>GAP Closing</t>
  </si>
  <si>
    <t>FHTC Stretch</t>
  </si>
  <si>
    <t>Valve Fitting</t>
  </si>
  <si>
    <t>Commisioning</t>
  </si>
  <si>
    <t>S. No.</t>
  </si>
  <si>
    <t>Pipe Dia</t>
  </si>
  <si>
    <t>Scope Qty</t>
  </si>
  <si>
    <t>Upto date Laying Quantity</t>
  </si>
  <si>
    <t>This Bill Quantity for Above Tic Marked Item</t>
  </si>
  <si>
    <t>Cumm upto This Bill Quantity of Above Tic Marked Item</t>
  </si>
  <si>
    <t xml:space="preserve">Note: </t>
  </si>
  <si>
    <t>Sub-Contractor         Site Engineer             Block-incharge             AGM             PMX Incharge          Project Incharge</t>
  </si>
  <si>
    <t>Billing Month:june</t>
  </si>
  <si>
    <t>GP: hasthara</t>
  </si>
  <si>
    <t>Contractor Name:madhav reddy</t>
  </si>
  <si>
    <t>300 meter sandhavachandrika to hasthara shifted</t>
  </si>
  <si>
    <t xml:space="preserve">hasthara(road restoration) </t>
  </si>
  <si>
    <t>WIDTH OF DISMATLING</t>
  </si>
  <si>
    <t>sqmeter</t>
  </si>
  <si>
    <t>sqm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</si>
</sst>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64" formatCode="_ * #,##0.00_ ;_ * \-#,##0.00_ ;_ * &quot;-&quot;_ ;_ @_ "/>
    <numFmt numFmtId="165" formatCode="0.000"/>
    <numFmt numFmtId="166" formatCode="_ * #,##0.000_ ;_ * \-#,##0.000_ ;_ * &quot;-&quot;??_ ;_ @_ "/>
    <numFmt numFmtId="167" formatCode="0\4"/>
    <numFmt numFmtId="168" formatCode="00"/>
  </numFmts>
  <fonts count="4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2"/>
      <color theme="1"/>
      <name val="Cambria"/>
      <family val="1"/>
      <scheme val="major"/>
    </font>
    <font>
      <b/>
      <sz val="18"/>
      <color theme="1"/>
      <name val="Cambria"/>
      <family val="1"/>
      <scheme val="major"/>
    </font>
    <font>
      <sz val="10"/>
      <color rgb="FF000000"/>
      <name val="Times New Roman"/>
      <family val="1"/>
    </font>
    <font>
      <b/>
      <sz val="11"/>
      <color rgb="FF000000"/>
      <name val="Calibri"/>
      <family val="2"/>
    </font>
    <font>
      <b/>
      <sz val="12"/>
      <color rgb="FF000000"/>
      <name val="Calibri"/>
      <family val="2"/>
    </font>
    <font>
      <sz val="10"/>
      <color rgb="FF000000"/>
      <name val="Calibri"/>
      <family val="2"/>
    </font>
    <font>
      <b/>
      <sz val="12"/>
      <name val="Calibri"/>
      <family val="2"/>
    </font>
    <font>
      <b/>
      <sz val="10"/>
      <color rgb="FF000000"/>
      <name val="Calibri"/>
      <family val="2"/>
    </font>
    <font>
      <b/>
      <sz val="14"/>
      <color rgb="FF000000"/>
      <name val="Calibri"/>
      <family val="2"/>
    </font>
    <font>
      <b/>
      <sz val="12"/>
      <color rgb="FF000000"/>
      <name val="Verdana"/>
      <family val="2"/>
    </font>
    <font>
      <sz val="10"/>
      <name val="Arial"/>
      <family val="2"/>
    </font>
    <font>
      <b/>
      <sz val="14"/>
      <color rgb="FF333399"/>
      <name val="Verdana"/>
      <family val="2"/>
    </font>
    <font>
      <b/>
      <sz val="11"/>
      <color rgb="FF333399"/>
      <name val="Verdana"/>
      <family val="2"/>
    </font>
    <font>
      <sz val="14"/>
      <color rgb="FF333399"/>
      <name val="Arial Black"/>
      <family val="2"/>
    </font>
    <font>
      <b/>
      <sz val="12"/>
      <name val="Verdana"/>
      <family val="2"/>
    </font>
    <font>
      <b/>
      <sz val="11"/>
      <name val="Verdana"/>
      <family val="2"/>
    </font>
    <font>
      <sz val="10"/>
      <name val="Arial Black"/>
      <family val="2"/>
    </font>
    <font>
      <b/>
      <sz val="10"/>
      <name val="Verdana"/>
      <family val="2"/>
    </font>
    <font>
      <b/>
      <sz val="10"/>
      <color rgb="FFFF0000"/>
      <name val="Verdana"/>
      <family val="2"/>
    </font>
    <font>
      <b/>
      <sz val="10"/>
      <name val="Calibri"/>
      <family val="2"/>
      <scheme val="minor"/>
    </font>
    <font>
      <sz val="10"/>
      <name val="Verdana"/>
      <family val="2"/>
    </font>
    <font>
      <sz val="10"/>
      <color rgb="FFFF0000"/>
      <name val="Verdana"/>
      <family val="2"/>
    </font>
    <font>
      <b/>
      <sz val="9"/>
      <name val="Calibri"/>
      <family val="2"/>
      <scheme val="minor"/>
    </font>
    <font>
      <sz val="11"/>
      <name val="Verdana"/>
      <family val="2"/>
    </font>
    <font>
      <b/>
      <sz val="11"/>
      <color theme="1"/>
      <name val="Verdana"/>
      <family val="2"/>
    </font>
    <font>
      <b/>
      <sz val="10.5"/>
      <color theme="1"/>
      <name val="Verdana"/>
      <family val="2"/>
    </font>
    <font>
      <b/>
      <sz val="10.5"/>
      <color rgb="FFFF0000"/>
      <name val="Verdana"/>
      <family val="2"/>
    </font>
    <font>
      <sz val="10.5"/>
      <color theme="1"/>
      <name val="Calibri"/>
      <family val="2"/>
      <scheme val="minor"/>
    </font>
    <font>
      <sz val="9"/>
      <name val="Calibri"/>
      <family val="2"/>
      <scheme val="minor"/>
    </font>
    <font>
      <b/>
      <sz val="9"/>
      <name val="Verdana"/>
      <family val="2"/>
    </font>
    <font>
      <b/>
      <sz val="11"/>
      <color rgb="FFFF0000"/>
      <name val="Verdana"/>
      <family val="2"/>
    </font>
    <font>
      <b/>
      <sz val="10"/>
      <color theme="1"/>
      <name val="Calibri"/>
      <family val="2"/>
      <scheme val="minor"/>
    </font>
    <font>
      <b/>
      <sz val="12"/>
      <name val="Arial"/>
      <family val="2"/>
    </font>
    <font>
      <b/>
      <sz val="11"/>
      <name val="Arial"/>
      <family val="2"/>
    </font>
    <font>
      <sz val="12"/>
      <color theme="1"/>
      <name val="Calibri"/>
      <family val="2"/>
      <scheme val="minor"/>
    </font>
    <font>
      <b/>
      <sz val="12"/>
      <color theme="1"/>
      <name val="Calibri"/>
      <family val="2"/>
      <scheme val="minor"/>
    </font>
    <font>
      <b/>
      <sz val="16"/>
      <color theme="1"/>
      <name val="Calibri"/>
      <family val="2"/>
      <scheme val="minor"/>
    </font>
    <font>
      <b/>
      <sz val="14"/>
      <color theme="1"/>
      <name val="Calibri"/>
      <family val="2"/>
    </font>
    <font>
      <sz val="16"/>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indexed="64"/>
      </left>
      <right/>
      <top style="thin">
        <color indexed="64"/>
      </top>
      <bottom style="medium">
        <color indexed="64"/>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0" fontId="7" fillId="0" borderId="0"/>
    <xf numFmtId="0" fontId="1" fillId="0" borderId="0"/>
    <xf numFmtId="0" fontId="15" fillId="0" borderId="0"/>
    <xf numFmtId="43" fontId="1" fillId="0" borderId="0" applyFont="0" applyFill="0" applyBorder="0" applyAlignment="0" applyProtection="0"/>
    <xf numFmtId="0" fontId="1" fillId="0" borderId="0"/>
    <xf numFmtId="0" fontId="1" fillId="0" borderId="0"/>
  </cellStyleXfs>
  <cellXfs count="337">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xf>
    <xf numFmtId="2" fontId="0" fillId="0" borderId="1" xfId="0" applyNumberFormat="1" applyBorder="1" applyAlignment="1">
      <alignment horizontal="center"/>
    </xf>
    <xf numFmtId="0" fontId="0" fillId="2" borderId="1" xfId="0" applyFill="1" applyBorder="1" applyAlignment="1">
      <alignment horizontal="center"/>
    </xf>
    <xf numFmtId="2" fontId="0" fillId="2" borderId="1" xfId="0" applyNumberFormat="1" applyFill="1" applyBorder="1" applyAlignment="1">
      <alignment horizontal="center"/>
    </xf>
    <xf numFmtId="0" fontId="0" fillId="0" borderId="1" xfId="0" applyFill="1" applyBorder="1" applyAlignment="1">
      <alignment horizontal="center"/>
    </xf>
    <xf numFmtId="0" fontId="8" fillId="3" borderId="7"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4" borderId="9" xfId="2" applyFont="1" applyFill="1" applyBorder="1" applyAlignment="1">
      <alignment horizontal="center" vertical="center" wrapText="1"/>
    </xf>
    <xf numFmtId="0" fontId="8" fillId="4" borderId="11" xfId="2" applyFont="1" applyFill="1" applyBorder="1" applyAlignment="1">
      <alignment horizontal="center" vertical="center" wrapText="1"/>
    </xf>
    <xf numFmtId="0" fontId="9" fillId="0" borderId="1" xfId="2" applyFont="1" applyBorder="1" applyAlignment="1">
      <alignment horizontal="center" vertical="center"/>
    </xf>
    <xf numFmtId="0" fontId="9" fillId="0" borderId="1" xfId="2" applyFont="1" applyBorder="1" applyAlignment="1">
      <alignment horizontal="left" vertical="center"/>
    </xf>
    <xf numFmtId="43" fontId="10" fillId="0" borderId="1" xfId="2" applyNumberFormat="1" applyFont="1" applyBorder="1" applyAlignment="1">
      <alignment horizontal="center" vertical="center"/>
    </xf>
    <xf numFmtId="43" fontId="10" fillId="0" borderId="2" xfId="2" applyNumberFormat="1" applyFont="1" applyBorder="1" applyAlignment="1">
      <alignment horizontal="center" vertical="center"/>
    </xf>
    <xf numFmtId="0" fontId="0" fillId="0" borderId="1" xfId="0" applyBorder="1"/>
    <xf numFmtId="164" fontId="9" fillId="4" borderId="16" xfId="2" applyNumberFormat="1" applyFont="1" applyFill="1" applyBorder="1" applyAlignment="1">
      <alignment horizontal="center" vertical="center"/>
    </xf>
    <xf numFmtId="164" fontId="9" fillId="0" borderId="17" xfId="2" applyNumberFormat="1" applyFont="1" applyBorder="1" applyAlignment="1">
      <alignment horizontal="center" vertical="center"/>
    </xf>
    <xf numFmtId="164" fontId="9" fillId="0" borderId="18" xfId="2" applyNumberFormat="1" applyFont="1" applyBorder="1" applyAlignment="1">
      <alignment horizontal="center" vertical="center"/>
    </xf>
    <xf numFmtId="164" fontId="9" fillId="0" borderId="19" xfId="2" applyNumberFormat="1" applyFont="1" applyBorder="1" applyAlignment="1">
      <alignment horizontal="center" vertical="center"/>
    </xf>
    <xf numFmtId="164" fontId="11" fillId="0" borderId="19" xfId="2" applyNumberFormat="1" applyFont="1" applyBorder="1" applyAlignment="1">
      <alignment horizontal="center" vertical="center"/>
    </xf>
    <xf numFmtId="164" fontId="9" fillId="0" borderId="1" xfId="2" applyNumberFormat="1" applyFont="1" applyBorder="1" applyAlignment="1">
      <alignment horizontal="center" vertical="center"/>
    </xf>
    <xf numFmtId="164" fontId="9" fillId="4" borderId="20" xfId="2" applyNumberFormat="1" applyFont="1" applyFill="1" applyBorder="1" applyAlignment="1">
      <alignment horizontal="center" vertical="center"/>
    </xf>
    <xf numFmtId="164" fontId="9" fillId="4" borderId="3" xfId="2" applyNumberFormat="1" applyFont="1" applyFill="1" applyBorder="1" applyAlignment="1">
      <alignment horizontal="center" vertical="center"/>
    </xf>
    <xf numFmtId="41" fontId="9" fillId="0" borderId="2" xfId="2" applyNumberFormat="1" applyFont="1" applyBorder="1" applyAlignment="1">
      <alignment horizontal="center" vertical="center"/>
    </xf>
    <xf numFmtId="43" fontId="12" fillId="3" borderId="1" xfId="2" applyNumberFormat="1" applyFont="1" applyFill="1" applyBorder="1" applyAlignment="1">
      <alignment horizontal="center" vertical="center"/>
    </xf>
    <xf numFmtId="164" fontId="13" fillId="5" borderId="2" xfId="2" applyNumberFormat="1" applyFont="1" applyFill="1" applyBorder="1" applyAlignment="1">
      <alignment horizontal="center" vertical="center"/>
    </xf>
    <xf numFmtId="164" fontId="8" fillId="5" borderId="2" xfId="2" applyNumberFormat="1" applyFont="1" applyFill="1" applyBorder="1" applyAlignment="1">
      <alignment horizontal="center" vertical="center"/>
    </xf>
    <xf numFmtId="164" fontId="12" fillId="5" borderId="2" xfId="2" applyNumberFormat="1" applyFont="1" applyFill="1" applyBorder="1" applyAlignment="1">
      <alignment horizontal="center" vertical="center"/>
    </xf>
    <xf numFmtId="164" fontId="13" fillId="4" borderId="21" xfId="2" applyNumberFormat="1" applyFont="1" applyFill="1" applyBorder="1" applyAlignment="1">
      <alignment horizontal="center" vertical="center"/>
    </xf>
    <xf numFmtId="164" fontId="13" fillId="5" borderId="22" xfId="2" applyNumberFormat="1" applyFont="1" applyFill="1" applyBorder="1" applyAlignment="1">
      <alignment horizontal="center" vertical="center"/>
    </xf>
    <xf numFmtId="164" fontId="13" fillId="5" borderId="23" xfId="2" applyNumberFormat="1" applyFont="1" applyFill="1" applyBorder="1" applyAlignment="1">
      <alignment horizontal="center" vertical="center"/>
    </xf>
    <xf numFmtId="164" fontId="13" fillId="4" borderId="24" xfId="2" applyNumberFormat="1" applyFont="1" applyFill="1" applyBorder="1" applyAlignment="1">
      <alignment horizontal="center" vertical="center"/>
    </xf>
    <xf numFmtId="0" fontId="8" fillId="0" borderId="0" xfId="2" applyFont="1" applyAlignment="1">
      <alignment horizontal="right" vertical="center"/>
    </xf>
    <xf numFmtId="164" fontId="12" fillId="0" borderId="0" xfId="2" applyNumberFormat="1" applyFont="1" applyAlignment="1">
      <alignment horizontal="center" vertical="center"/>
    </xf>
    <xf numFmtId="0" fontId="16" fillId="0" borderId="25" xfId="4" applyFont="1" applyBorder="1" applyAlignment="1">
      <alignment horizontal="center" vertical="center" wrapText="1"/>
    </xf>
    <xf numFmtId="0" fontId="16" fillId="0" borderId="0" xfId="4" applyFont="1" applyBorder="1" applyAlignment="1">
      <alignment horizontal="center" vertical="center" wrapText="1"/>
    </xf>
    <xf numFmtId="0" fontId="16" fillId="0" borderId="26" xfId="4" applyFont="1" applyBorder="1" applyAlignment="1">
      <alignment horizontal="center" vertical="center" wrapText="1"/>
    </xf>
    <xf numFmtId="0" fontId="17" fillId="0" borderId="0" xfId="4" applyFont="1" applyAlignment="1">
      <alignment horizontal="center" vertical="center" wrapText="1"/>
    </xf>
    <xf numFmtId="0" fontId="18" fillId="0" borderId="0" xfId="4" applyFont="1" applyAlignment="1">
      <alignment vertical="center" wrapText="1"/>
    </xf>
    <xf numFmtId="0" fontId="16" fillId="6" borderId="0" xfId="4" applyFont="1" applyFill="1" applyAlignment="1">
      <alignment horizontal="center" vertical="center" wrapText="1"/>
    </xf>
    <xf numFmtId="0" fontId="0" fillId="0" borderId="0" xfId="0" applyAlignment="1">
      <alignment vertical="center"/>
    </xf>
    <xf numFmtId="0" fontId="19" fillId="0" borderId="25" xfId="4" applyFont="1" applyBorder="1" applyAlignment="1">
      <alignment horizontal="center" vertical="center"/>
    </xf>
    <xf numFmtId="0" fontId="19" fillId="0" borderId="0" xfId="4" applyFont="1" applyBorder="1" applyAlignment="1">
      <alignment horizontal="center" vertical="center"/>
    </xf>
    <xf numFmtId="0" fontId="19" fillId="0" borderId="26" xfId="4" applyFont="1" applyBorder="1" applyAlignment="1">
      <alignment horizontal="center" vertical="center"/>
    </xf>
    <xf numFmtId="0" fontId="20" fillId="0" borderId="0" xfId="4" applyFont="1" applyAlignment="1">
      <alignment horizontal="center" vertical="center"/>
    </xf>
    <xf numFmtId="0" fontId="21" fillId="0" borderId="0" xfId="4" applyFont="1" applyAlignment="1">
      <alignment vertical="center" wrapText="1"/>
    </xf>
    <xf numFmtId="0" fontId="19" fillId="6" borderId="0" xfId="4" applyFont="1" applyFill="1" applyAlignment="1">
      <alignment horizontal="center" vertical="center"/>
    </xf>
    <xf numFmtId="164" fontId="12" fillId="7" borderId="1" xfId="2" applyNumberFormat="1" applyFont="1" applyFill="1" applyBorder="1" applyAlignment="1">
      <alignment horizontal="center" vertical="center"/>
    </xf>
    <xf numFmtId="0" fontId="19" fillId="8" borderId="0" xfId="4" applyFont="1" applyFill="1" applyBorder="1" applyAlignment="1">
      <alignment horizontal="center" vertical="center"/>
    </xf>
    <xf numFmtId="0" fontId="19" fillId="0" borderId="1" xfId="4" applyFont="1" applyBorder="1" applyAlignment="1">
      <alignment horizontal="center" vertical="center"/>
    </xf>
    <xf numFmtId="0" fontId="19" fillId="0" borderId="1" xfId="4" applyFont="1" applyBorder="1" applyAlignment="1">
      <alignment horizontal="left" vertical="center"/>
    </xf>
    <xf numFmtId="0" fontId="19" fillId="0" borderId="2" xfId="4" applyFont="1" applyBorder="1" applyAlignment="1">
      <alignment horizontal="center" vertical="center"/>
    </xf>
    <xf numFmtId="0" fontId="19" fillId="0" borderId="1" xfId="4" applyFont="1" applyBorder="1" applyAlignment="1">
      <alignment horizontal="right" vertical="center"/>
    </xf>
    <xf numFmtId="0" fontId="19" fillId="0" borderId="5" xfId="4" applyFont="1" applyBorder="1" applyAlignment="1">
      <alignment horizontal="center" vertical="center"/>
    </xf>
    <xf numFmtId="164" fontId="12" fillId="7" borderId="0" xfId="2" applyNumberFormat="1" applyFont="1" applyFill="1" applyBorder="1" applyAlignment="1">
      <alignment horizontal="center" vertical="center"/>
    </xf>
    <xf numFmtId="0" fontId="19" fillId="0" borderId="2" xfId="4" applyFont="1" applyBorder="1" applyAlignment="1">
      <alignment vertical="center"/>
    </xf>
    <xf numFmtId="0" fontId="19" fillId="0" borderId="3" xfId="4" applyFont="1" applyBorder="1" applyAlignment="1">
      <alignment vertical="center"/>
    </xf>
    <xf numFmtId="0" fontId="22" fillId="9" borderId="1" xfId="0" applyFont="1" applyFill="1" applyBorder="1" applyAlignment="1">
      <alignment vertical="center" wrapText="1"/>
    </xf>
    <xf numFmtId="0" fontId="23" fillId="9" borderId="27" xfId="0" applyFont="1" applyFill="1" applyBorder="1" applyAlignment="1">
      <alignment horizontal="center" vertical="center" wrapText="1"/>
    </xf>
    <xf numFmtId="0" fontId="24" fillId="9" borderId="0" xfId="0" applyFont="1" applyFill="1"/>
    <xf numFmtId="0" fontId="19" fillId="8" borderId="5" xfId="0" applyFont="1" applyFill="1" applyBorder="1" applyAlignment="1">
      <alignment vertical="center" wrapText="1"/>
    </xf>
    <xf numFmtId="0" fontId="22" fillId="9"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9" borderId="18" xfId="0" applyFont="1" applyFill="1" applyBorder="1" applyAlignment="1">
      <alignment horizontal="center" vertical="center" wrapText="1"/>
    </xf>
    <xf numFmtId="0" fontId="22" fillId="8" borderId="19"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8" borderId="20"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10" borderId="1" xfId="0" applyFont="1" applyFill="1" applyBorder="1" applyAlignment="1">
      <alignment horizontal="left" vertical="center"/>
    </xf>
    <xf numFmtId="0" fontId="25" fillId="10"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165" fontId="25" fillId="10" borderId="2" xfId="0" applyNumberFormat="1" applyFont="1" applyFill="1" applyBorder="1" applyAlignment="1">
      <alignment horizontal="center" vertical="center"/>
    </xf>
    <xf numFmtId="165" fontId="25" fillId="8" borderId="19" xfId="0" applyNumberFormat="1" applyFont="1" applyFill="1" applyBorder="1" applyAlignment="1">
      <alignment horizontal="center" vertical="center"/>
    </xf>
    <xf numFmtId="165" fontId="25" fillId="8" borderId="1" xfId="0" applyNumberFormat="1" applyFont="1" applyFill="1" applyBorder="1" applyAlignment="1">
      <alignment horizontal="center" vertical="center"/>
    </xf>
    <xf numFmtId="165" fontId="25" fillId="8" borderId="20" xfId="0" applyNumberFormat="1" applyFont="1" applyFill="1" applyBorder="1" applyAlignment="1">
      <alignment horizontal="center" vertical="center"/>
    </xf>
    <xf numFmtId="165" fontId="20" fillId="8" borderId="5" xfId="0" applyNumberFormat="1" applyFont="1" applyFill="1" applyBorder="1" applyAlignment="1">
      <alignment horizontal="center" vertical="center"/>
    </xf>
    <xf numFmtId="0" fontId="27" fillId="10" borderId="0" xfId="0" applyFont="1" applyFill="1"/>
    <xf numFmtId="165" fontId="25" fillId="6"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28" fillId="0" borderId="1" xfId="0" applyFont="1" applyBorder="1" applyAlignment="1">
      <alignment horizontal="left" vertical="center" wrapText="1"/>
    </xf>
    <xf numFmtId="43" fontId="28" fillId="0" borderId="1" xfId="5" applyFont="1" applyFill="1" applyBorder="1" applyAlignment="1">
      <alignment horizontal="center" vertical="center" wrapText="1"/>
    </xf>
    <xf numFmtId="43" fontId="25" fillId="0" borderId="1" xfId="5" applyFont="1" applyFill="1" applyBorder="1" applyAlignment="1">
      <alignment horizontal="center" vertical="center" wrapText="1"/>
    </xf>
    <xf numFmtId="164" fontId="12" fillId="0" borderId="1" xfId="2" applyNumberFormat="1" applyFont="1" applyBorder="1" applyAlignment="1">
      <alignment horizontal="center" vertical="center"/>
    </xf>
    <xf numFmtId="43" fontId="25" fillId="3" borderId="1" xfId="5" applyFont="1" applyFill="1" applyBorder="1" applyAlignment="1">
      <alignment horizontal="center" vertical="center" wrapText="1"/>
    </xf>
    <xf numFmtId="43" fontId="26" fillId="0" borderId="1" xfId="5" applyFont="1" applyFill="1" applyBorder="1" applyAlignment="1">
      <alignment horizontal="center" vertical="center" wrapText="1"/>
    </xf>
    <xf numFmtId="43" fontId="25" fillId="0" borderId="2" xfId="5" applyFont="1" applyFill="1" applyBorder="1" applyAlignment="1">
      <alignment horizontal="center" vertical="center" wrapText="1"/>
    </xf>
    <xf numFmtId="43" fontId="25" fillId="0" borderId="19" xfId="5" applyFont="1" applyFill="1" applyBorder="1" applyAlignment="1">
      <alignment horizontal="center" vertical="center" wrapText="1"/>
    </xf>
    <xf numFmtId="43" fontId="25" fillId="0" borderId="5" xfId="5" applyFont="1" applyFill="1" applyBorder="1" applyAlignment="1">
      <alignment horizontal="center" vertical="center" wrapText="1"/>
    </xf>
    <xf numFmtId="43" fontId="25" fillId="0" borderId="20" xfId="5" applyFont="1" applyFill="1" applyBorder="1" applyAlignment="1">
      <alignment horizontal="center" vertical="center" wrapText="1"/>
    </xf>
    <xf numFmtId="43" fontId="20" fillId="0" borderId="5" xfId="5" applyFont="1" applyFill="1" applyBorder="1" applyAlignment="1">
      <alignment horizontal="center" vertical="center" wrapText="1"/>
    </xf>
    <xf numFmtId="0" fontId="27" fillId="0" borderId="0" xfId="0" applyFont="1"/>
    <xf numFmtId="43" fontId="25" fillId="6" borderId="1" xfId="5" applyFont="1" applyFill="1" applyBorder="1" applyAlignment="1">
      <alignment horizontal="center" vertical="center" wrapText="1"/>
    </xf>
    <xf numFmtId="43" fontId="27" fillId="0" borderId="0" xfId="0" applyNumberFormat="1" applyFont="1"/>
    <xf numFmtId="0" fontId="29" fillId="9" borderId="1" xfId="0" applyFont="1" applyFill="1" applyBorder="1" applyAlignment="1">
      <alignment horizontal="right" vertical="center" wrapText="1"/>
    </xf>
    <xf numFmtId="0" fontId="29" fillId="9" borderId="1" xfId="0" applyFont="1" applyFill="1" applyBorder="1" applyAlignment="1">
      <alignment horizontal="right" vertical="center"/>
    </xf>
    <xf numFmtId="41" fontId="30" fillId="9" borderId="1" xfId="1" applyNumberFormat="1" applyFont="1" applyFill="1" applyBorder="1" applyAlignment="1">
      <alignment horizontal="center" vertical="center" wrapText="1"/>
    </xf>
    <xf numFmtId="41" fontId="30" fillId="3" borderId="1" xfId="1" applyNumberFormat="1" applyFont="1" applyFill="1" applyBorder="1" applyAlignment="1">
      <alignment horizontal="center" vertical="center" wrapText="1"/>
    </xf>
    <xf numFmtId="2" fontId="31" fillId="9" borderId="1" xfId="1" applyNumberFormat="1" applyFont="1" applyFill="1" applyBorder="1" applyAlignment="1">
      <alignment horizontal="center" vertical="center" wrapText="1"/>
    </xf>
    <xf numFmtId="0" fontId="30" fillId="9" borderId="2" xfId="0" applyFont="1" applyFill="1" applyBorder="1" applyAlignment="1">
      <alignment horizontal="right" vertical="center"/>
    </xf>
    <xf numFmtId="0" fontId="30" fillId="9" borderId="19" xfId="0" applyFont="1" applyFill="1" applyBorder="1" applyAlignment="1">
      <alignment horizontal="right" vertical="center"/>
    </xf>
    <xf numFmtId="0" fontId="30" fillId="9" borderId="5" xfId="0" applyFont="1" applyFill="1" applyBorder="1" applyAlignment="1">
      <alignment horizontal="right" vertical="center"/>
    </xf>
    <xf numFmtId="0" fontId="30" fillId="9" borderId="1" xfId="0" applyFont="1" applyFill="1" applyBorder="1" applyAlignment="1">
      <alignment horizontal="right" vertical="center"/>
    </xf>
    <xf numFmtId="0" fontId="30" fillId="9" borderId="20" xfId="0" applyFont="1" applyFill="1" applyBorder="1" applyAlignment="1">
      <alignment horizontal="right" vertical="center"/>
    </xf>
    <xf numFmtId="0" fontId="29" fillId="9" borderId="5" xfId="0" applyFont="1" applyFill="1" applyBorder="1" applyAlignment="1">
      <alignment horizontal="right" vertical="center"/>
    </xf>
    <xf numFmtId="0" fontId="32" fillId="9" borderId="0" xfId="0" applyFont="1" applyFill="1" applyAlignment="1">
      <alignment horizontal="right"/>
    </xf>
    <xf numFmtId="0" fontId="30" fillId="6" borderId="1" xfId="0" applyFont="1" applyFill="1" applyBorder="1" applyAlignment="1">
      <alignment horizontal="right" vertical="center"/>
    </xf>
    <xf numFmtId="41" fontId="25" fillId="10" borderId="1" xfId="0" applyNumberFormat="1" applyFont="1" applyFill="1" applyBorder="1" applyAlignment="1">
      <alignment horizontal="center" vertical="center" wrapText="1"/>
    </xf>
    <xf numFmtId="41" fontId="25" fillId="3" borderId="1" xfId="0" applyNumberFormat="1" applyFont="1" applyFill="1" applyBorder="1" applyAlignment="1">
      <alignment horizontal="center" vertical="center" wrapText="1"/>
    </xf>
    <xf numFmtId="165" fontId="25" fillId="10" borderId="19" xfId="0" applyNumberFormat="1" applyFont="1" applyFill="1" applyBorder="1" applyAlignment="1">
      <alignment horizontal="center" vertical="center"/>
    </xf>
    <xf numFmtId="165" fontId="25" fillId="10" borderId="5" xfId="0" applyNumberFormat="1" applyFont="1" applyFill="1" applyBorder="1" applyAlignment="1">
      <alignment horizontal="center" vertical="center"/>
    </xf>
    <xf numFmtId="165" fontId="25" fillId="10" borderId="1" xfId="0" applyNumberFormat="1" applyFont="1" applyFill="1" applyBorder="1" applyAlignment="1">
      <alignment horizontal="center" vertical="center"/>
    </xf>
    <xf numFmtId="165" fontId="25" fillId="10" borderId="20" xfId="0" applyNumberFormat="1" applyFont="1" applyFill="1" applyBorder="1" applyAlignment="1">
      <alignment horizontal="center" vertical="center"/>
    </xf>
    <xf numFmtId="165" fontId="20" fillId="10" borderId="5" xfId="0" applyNumberFormat="1" applyFont="1" applyFill="1" applyBorder="1" applyAlignment="1">
      <alignment horizontal="center" vertical="center"/>
    </xf>
    <xf numFmtId="0" fontId="0" fillId="10" borderId="0" xfId="0" applyFill="1"/>
    <xf numFmtId="0" fontId="20" fillId="0" borderId="1" xfId="0" applyFont="1" applyBorder="1" applyAlignment="1">
      <alignment horizontal="center" vertical="center" wrapText="1"/>
    </xf>
    <xf numFmtId="0" fontId="20" fillId="0" borderId="1" xfId="0" applyFont="1" applyBorder="1" applyAlignment="1">
      <alignment horizontal="left" vertical="center"/>
    </xf>
    <xf numFmtId="41" fontId="25"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165" fontId="25" fillId="0" borderId="2" xfId="0" applyNumberFormat="1" applyFont="1" applyBorder="1" applyAlignment="1">
      <alignment horizontal="center" vertical="center"/>
    </xf>
    <xf numFmtId="165" fontId="25" fillId="0" borderId="19" xfId="0" applyNumberFormat="1" applyFont="1" applyBorder="1" applyAlignment="1">
      <alignment horizontal="center" vertical="center"/>
    </xf>
    <xf numFmtId="165" fontId="25" fillId="0" borderId="5" xfId="0" applyNumberFormat="1" applyFont="1" applyBorder="1" applyAlignment="1">
      <alignment horizontal="center" vertical="center"/>
    </xf>
    <xf numFmtId="165" fontId="25" fillId="0" borderId="1" xfId="0" applyNumberFormat="1" applyFont="1" applyBorder="1" applyAlignment="1">
      <alignment horizontal="center" vertical="center"/>
    </xf>
    <xf numFmtId="165" fontId="25" fillId="0" borderId="20" xfId="0" applyNumberFormat="1" applyFont="1" applyBorder="1" applyAlignment="1">
      <alignment horizontal="center" vertical="center"/>
    </xf>
    <xf numFmtId="0" fontId="15" fillId="0" borderId="0" xfId="0" applyFont="1"/>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43" fontId="28" fillId="0" borderId="5" xfId="5" applyFont="1" applyFill="1" applyBorder="1" applyAlignment="1">
      <alignment horizontal="center" vertical="center" wrapText="1"/>
    </xf>
    <xf numFmtId="0" fontId="33" fillId="0" borderId="0" xfId="0" applyFont="1" applyFill="1"/>
    <xf numFmtId="43" fontId="22" fillId="6" borderId="1" xfId="5" applyFont="1" applyFill="1" applyBorder="1" applyAlignment="1">
      <alignment horizontal="center" vertical="center" wrapText="1"/>
    </xf>
    <xf numFmtId="165" fontId="20" fillId="0" borderId="5" xfId="0" applyNumberFormat="1" applyFont="1" applyBorder="1" applyAlignment="1">
      <alignment horizontal="center" vertical="center"/>
    </xf>
    <xf numFmtId="41" fontId="25" fillId="0" borderId="1" xfId="5" applyNumberFormat="1" applyFont="1" applyFill="1" applyBorder="1" applyAlignment="1">
      <alignment horizontal="center" vertical="center" wrapText="1"/>
    </xf>
    <xf numFmtId="166" fontId="26" fillId="0" borderId="1" xfId="5"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33" fillId="0" borderId="0" xfId="0" applyFont="1"/>
    <xf numFmtId="0" fontId="25" fillId="10" borderId="2"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0" fillId="0" borderId="1" xfId="0" applyFont="1" applyBorder="1" applyAlignment="1">
      <alignment vertical="top"/>
    </xf>
    <xf numFmtId="0" fontId="34" fillId="2"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30" fillId="9" borderId="1" xfId="0" applyFont="1" applyFill="1" applyBorder="1" applyAlignment="1">
      <alignment horizontal="right"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0" fontId="35" fillId="0" borderId="0" xfId="0" applyFont="1" applyAlignment="1">
      <alignment horizontal="center" vertical="center" wrapText="1"/>
    </xf>
    <xf numFmtId="0" fontId="29" fillId="0" borderId="25" xfId="0" applyFont="1" applyBorder="1" applyAlignment="1">
      <alignment horizontal="center" vertical="center"/>
    </xf>
    <xf numFmtId="0" fontId="29" fillId="0" borderId="0" xfId="0" applyFont="1" applyBorder="1" applyAlignment="1">
      <alignment horizontal="center" vertical="center"/>
    </xf>
    <xf numFmtId="0" fontId="29" fillId="0" borderId="26" xfId="0" applyFont="1" applyBorder="1" applyAlignment="1">
      <alignment horizontal="center" vertical="center"/>
    </xf>
    <xf numFmtId="0" fontId="29" fillId="6" borderId="0" xfId="0" applyFont="1" applyFill="1" applyAlignment="1">
      <alignment horizontal="center" vertical="center"/>
    </xf>
    <xf numFmtId="0" fontId="22" fillId="0" borderId="25" xfId="0" applyFont="1" applyBorder="1" applyAlignment="1">
      <alignment horizontal="center" vertical="center"/>
    </xf>
    <xf numFmtId="0" fontId="22" fillId="0" borderId="0" xfId="0" applyFont="1" applyBorder="1" applyAlignment="1">
      <alignment horizontal="center" vertical="center"/>
    </xf>
    <xf numFmtId="0" fontId="22" fillId="0" borderId="26" xfId="0" applyFont="1" applyBorder="1" applyAlignment="1">
      <alignment horizontal="center" vertical="center"/>
    </xf>
    <xf numFmtId="0" fontId="20" fillId="0" borderId="0" xfId="0" applyFont="1" applyAlignment="1">
      <alignment horizontal="center" vertical="center"/>
    </xf>
    <xf numFmtId="0" fontId="36" fillId="0" borderId="0" xfId="0" applyFont="1" applyAlignment="1">
      <alignment vertical="center"/>
    </xf>
    <xf numFmtId="0" fontId="22" fillId="6" borderId="0" xfId="0" applyFont="1" applyFill="1" applyAlignment="1">
      <alignment horizontal="center" vertical="center"/>
    </xf>
    <xf numFmtId="0" fontId="0" fillId="0" borderId="0" xfId="0" applyAlignment="1">
      <alignment vertical="top"/>
    </xf>
    <xf numFmtId="0" fontId="37" fillId="0" borderId="0" xfId="0" applyFont="1" applyAlignment="1">
      <alignment vertical="top"/>
    </xf>
    <xf numFmtId="0" fontId="0" fillId="0" borderId="0" xfId="0" applyAlignment="1">
      <alignment wrapText="1"/>
    </xf>
    <xf numFmtId="0" fontId="2" fillId="0" borderId="0" xfId="0" applyFont="1" applyAlignment="1">
      <alignment wrapText="1"/>
    </xf>
    <xf numFmtId="0" fontId="0" fillId="0" borderId="25" xfId="0" applyBorder="1"/>
    <xf numFmtId="0" fontId="0" fillId="0" borderId="0" xfId="0" applyBorder="1"/>
    <xf numFmtId="0" fontId="0" fillId="0" borderId="26" xfId="0" applyBorder="1"/>
    <xf numFmtId="0" fontId="38" fillId="0" borderId="0" xfId="0" applyFont="1"/>
    <xf numFmtId="0" fontId="0" fillId="6" borderId="0" xfId="0" applyFill="1"/>
    <xf numFmtId="0" fontId="19" fillId="0" borderId="1" xfId="4" applyFont="1" applyBorder="1" applyAlignment="1">
      <alignment vertical="center"/>
    </xf>
    <xf numFmtId="0" fontId="22" fillId="8" borderId="5" xfId="0" applyFont="1" applyFill="1" applyBorder="1" applyAlignment="1">
      <alignment horizontal="center" vertical="center" wrapText="1"/>
    </xf>
    <xf numFmtId="0" fontId="27" fillId="0" borderId="1" xfId="0" applyFont="1" applyBorder="1"/>
    <xf numFmtId="164" fontId="9" fillId="0" borderId="28" xfId="2" applyNumberFormat="1" applyFont="1" applyBorder="1" applyAlignment="1">
      <alignment horizontal="center" vertical="center"/>
    </xf>
    <xf numFmtId="0" fontId="3" fillId="0" borderId="1" xfId="0" applyFont="1" applyBorder="1" applyAlignment="1">
      <alignment horizontal="center" vertical="center" wrapText="1"/>
    </xf>
    <xf numFmtId="167" fontId="3" fillId="0" borderId="1"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0" fontId="0" fillId="0" borderId="0" xfId="0" applyBorder="1" applyAlignment="1">
      <alignment horizontal="center"/>
    </xf>
    <xf numFmtId="2" fontId="0" fillId="0" borderId="0" xfId="0" applyNumberFormat="1" applyBorder="1" applyAlignment="1">
      <alignment horizontal="center"/>
    </xf>
    <xf numFmtId="0" fontId="39" fillId="0" borderId="1" xfId="0" applyFont="1" applyBorder="1" applyAlignment="1"/>
    <xf numFmtId="0" fontId="40" fillId="0" borderId="1" xfId="0" applyFont="1" applyBorder="1" applyAlignment="1">
      <alignment horizontal="left"/>
    </xf>
    <xf numFmtId="0" fontId="40" fillId="0" borderId="2" xfId="0" applyFont="1" applyBorder="1" applyAlignment="1"/>
    <xf numFmtId="0" fontId="40" fillId="0" borderId="3" xfId="0" applyFont="1" applyBorder="1" applyAlignment="1"/>
    <xf numFmtId="0" fontId="40" fillId="0" borderId="0" xfId="0" applyFont="1" applyBorder="1" applyAlignment="1"/>
    <xf numFmtId="0" fontId="40" fillId="0" borderId="2" xfId="0" applyFont="1" applyBorder="1" applyAlignment="1">
      <alignment horizontal="left"/>
    </xf>
    <xf numFmtId="0" fontId="40" fillId="0" borderId="0" xfId="0" applyFont="1" applyBorder="1" applyAlignment="1">
      <alignment horizontal="left" vertical="center"/>
    </xf>
    <xf numFmtId="0" fontId="40" fillId="0" borderId="2" xfId="0" applyFont="1" applyBorder="1" applyAlignment="1">
      <alignment horizontal="left" wrapText="1"/>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1" xfId="0" applyFont="1" applyFill="1" applyBorder="1" applyAlignment="1">
      <alignment horizontal="center"/>
    </xf>
    <xf numFmtId="1" fontId="0" fillId="0" borderId="1" xfId="0" applyNumberFormat="1" applyBorder="1" applyAlignment="1">
      <alignment horizontal="center"/>
    </xf>
    <xf numFmtId="0" fontId="0" fillId="0" borderId="1"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3" fillId="0" borderId="1" xfId="0" applyFont="1" applyBorder="1" applyAlignment="1">
      <alignment horizontal="center" vertical="center"/>
    </xf>
    <xf numFmtId="0" fontId="3" fillId="0" borderId="1" xfId="0" applyFont="1" applyBorder="1"/>
    <xf numFmtId="0" fontId="0" fillId="0" borderId="13"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xf>
    <xf numFmtId="0" fontId="0" fillId="0" borderId="2" xfId="0" applyBorder="1" applyAlignment="1">
      <alignment horizontal="center" vertical="center"/>
    </xf>
    <xf numFmtId="0" fontId="0" fillId="0" borderId="0" xfId="0" applyFill="1" applyBorder="1" applyAlignment="1">
      <alignment horizontal="center"/>
    </xf>
    <xf numFmtId="1" fontId="0" fillId="0" borderId="0" xfId="0" applyNumberFormat="1" applyBorder="1" applyAlignment="1">
      <alignment horizontal="center"/>
    </xf>
    <xf numFmtId="2" fontId="0" fillId="0" borderId="0" xfId="0" applyNumberFormat="1"/>
    <xf numFmtId="0" fontId="42" fillId="0" borderId="18" xfId="6" applyFont="1" applyBorder="1" applyAlignment="1">
      <alignment horizontal="center" vertical="center"/>
    </xf>
    <xf numFmtId="0" fontId="4" fillId="0" borderId="1" xfId="6" applyFont="1" applyBorder="1" applyAlignment="1">
      <alignment horizontal="left" vertical="center"/>
    </xf>
    <xf numFmtId="0" fontId="4" fillId="0" borderId="27" xfId="6" applyFont="1" applyBorder="1" applyAlignment="1">
      <alignment horizontal="left" vertical="center"/>
    </xf>
    <xf numFmtId="0" fontId="4" fillId="0" borderId="7" xfId="6" applyFont="1" applyBorder="1" applyAlignment="1">
      <alignment horizontal="center" vertical="center"/>
    </xf>
    <xf numFmtId="0" fontId="4" fillId="0" borderId="8" xfId="6" applyFont="1" applyBorder="1" applyAlignment="1">
      <alignment horizontal="center" vertical="center"/>
    </xf>
    <xf numFmtId="0" fontId="4" fillId="0" borderId="8" xfId="6" applyFont="1" applyBorder="1" applyAlignment="1">
      <alignment horizontal="center" vertical="center" wrapText="1"/>
    </xf>
    <xf numFmtId="0" fontId="4" fillId="0" borderId="9" xfId="6" applyFont="1" applyBorder="1" applyAlignment="1">
      <alignment horizontal="center" vertical="center"/>
    </xf>
    <xf numFmtId="0" fontId="43" fillId="0" borderId="17" xfId="6" applyFont="1" applyBorder="1" applyAlignment="1">
      <alignment horizontal="center" vertical="center"/>
    </xf>
    <xf numFmtId="0" fontId="43" fillId="0" borderId="16" xfId="6" applyFont="1" applyBorder="1" applyAlignment="1">
      <alignment horizontal="center" vertical="center"/>
    </xf>
    <xf numFmtId="0" fontId="43" fillId="0" borderId="19" xfId="6" applyFont="1" applyBorder="1" applyAlignment="1">
      <alignment horizontal="center" vertical="center"/>
    </xf>
    <xf numFmtId="0" fontId="41" fillId="0" borderId="1" xfId="6" applyFont="1" applyBorder="1" applyAlignment="1">
      <alignment horizontal="center" vertical="center"/>
    </xf>
    <xf numFmtId="0" fontId="43" fillId="0" borderId="1" xfId="6" applyFont="1" applyBorder="1" applyAlignment="1">
      <alignment vertical="center"/>
    </xf>
    <xf numFmtId="0" fontId="43" fillId="0" borderId="1" xfId="6" applyFont="1" applyBorder="1" applyAlignment="1">
      <alignment horizontal="center" vertical="center"/>
    </xf>
    <xf numFmtId="0" fontId="43" fillId="0" borderId="20" xfId="6" applyFont="1" applyBorder="1" applyAlignment="1">
      <alignment horizontal="center" vertical="center"/>
    </xf>
    <xf numFmtId="0" fontId="43" fillId="0" borderId="22" xfId="6" applyFont="1" applyBorder="1" applyAlignment="1">
      <alignment horizontal="center" vertical="center"/>
    </xf>
    <xf numFmtId="0" fontId="41" fillId="0" borderId="23" xfId="6" applyFont="1" applyBorder="1" applyAlignment="1">
      <alignment horizontal="center" vertical="center"/>
    </xf>
    <xf numFmtId="0" fontId="43" fillId="0" borderId="23" xfId="6" applyFont="1" applyBorder="1" applyAlignment="1">
      <alignment vertical="center"/>
    </xf>
    <xf numFmtId="0" fontId="43" fillId="0" borderId="23" xfId="6" applyFont="1" applyBorder="1" applyAlignment="1">
      <alignment horizontal="center" vertical="center"/>
    </xf>
    <xf numFmtId="0" fontId="43" fillId="0" borderId="24" xfId="6" applyFont="1" applyBorder="1" applyAlignment="1">
      <alignment horizontal="center" vertical="center"/>
    </xf>
    <xf numFmtId="0" fontId="4" fillId="0" borderId="1" xfId="7" applyFont="1" applyBorder="1" applyAlignment="1">
      <alignment horizontal="center" vertical="center"/>
    </xf>
    <xf numFmtId="0" fontId="5" fillId="0" borderId="1" xfId="7" applyFont="1" applyBorder="1" applyAlignment="1">
      <alignment horizontal="center" vertical="center" wrapText="1"/>
    </xf>
    <xf numFmtId="0" fontId="4" fillId="2" borderId="1" xfId="7" applyFont="1" applyFill="1" applyBorder="1" applyAlignment="1">
      <alignment horizontal="center" vertical="center"/>
    </xf>
    <xf numFmtId="0" fontId="4" fillId="0" borderId="1" xfId="7" applyFont="1" applyBorder="1" applyAlignment="1">
      <alignment horizontal="center" vertical="center" wrapText="1"/>
    </xf>
    <xf numFmtId="0" fontId="4" fillId="0" borderId="1" xfId="7" applyFont="1" applyBorder="1" applyAlignment="1">
      <alignment vertical="center" wrapText="1"/>
    </xf>
    <xf numFmtId="0" fontId="39" fillId="0" borderId="1" xfId="0" applyFont="1" applyBorder="1"/>
    <xf numFmtId="0" fontId="3" fillId="0" borderId="0" xfId="0" applyFont="1"/>
    <xf numFmtId="0" fontId="0" fillId="0" borderId="0" xfId="0" applyAlignment="1">
      <alignment horizontal="center"/>
    </xf>
    <xf numFmtId="0" fontId="13" fillId="5" borderId="2" xfId="2" applyFont="1" applyFill="1" applyBorder="1" applyAlignment="1">
      <alignment horizontal="center" vertical="center"/>
    </xf>
    <xf numFmtId="0" fontId="13" fillId="5" borderId="5" xfId="2" applyFont="1" applyFill="1" applyBorder="1" applyAlignment="1">
      <alignment horizontal="center" vertical="center"/>
    </xf>
    <xf numFmtId="1" fontId="14" fillId="0" borderId="0" xfId="3" applyNumberFormat="1" applyFont="1" applyAlignment="1">
      <alignment horizontal="center" vertical="center" wrapText="1"/>
    </xf>
    <xf numFmtId="0" fontId="4" fillId="0" borderId="1"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8" fillId="3" borderId="6" xfId="2" applyFont="1" applyFill="1" applyBorder="1" applyAlignment="1">
      <alignment horizontal="center" vertical="center"/>
    </xf>
    <xf numFmtId="0" fontId="8" fillId="3" borderId="13" xfId="2" applyFont="1" applyFill="1" applyBorder="1" applyAlignment="1">
      <alignment horizontal="center" vertical="center"/>
    </xf>
    <xf numFmtId="0" fontId="8" fillId="3" borderId="4"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8" fillId="3" borderId="4" xfId="2" applyFont="1" applyFill="1" applyBorder="1" applyAlignment="1">
      <alignment horizontal="center" vertical="center"/>
    </xf>
    <xf numFmtId="0" fontId="8" fillId="3" borderId="14" xfId="2"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2" fillId="9"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22" fillId="0" borderId="0" xfId="0" applyFont="1" applyAlignment="1">
      <alignment horizontal="center" vertical="center"/>
    </xf>
    <xf numFmtId="0" fontId="16" fillId="0" borderId="0" xfId="4" applyFont="1" applyAlignment="1">
      <alignment horizontal="center" vertical="center" wrapText="1"/>
    </xf>
    <xf numFmtId="0" fontId="19" fillId="0" borderId="0" xfId="4" applyFont="1" applyAlignment="1">
      <alignment horizontal="center" vertical="center"/>
    </xf>
    <xf numFmtId="0" fontId="19" fillId="0" borderId="2" xfId="4" applyFont="1" applyBorder="1" applyAlignment="1">
      <alignment horizontal="center" vertical="center"/>
    </xf>
    <xf numFmtId="0" fontId="19" fillId="0" borderId="3" xfId="4" applyFont="1" applyBorder="1" applyAlignment="1">
      <alignment horizontal="center" vertical="center"/>
    </xf>
    <xf numFmtId="0" fontId="19" fillId="0" borderId="5" xfId="4" applyFont="1" applyBorder="1" applyAlignment="1">
      <alignment horizontal="center" vertical="center"/>
    </xf>
    <xf numFmtId="0" fontId="22" fillId="9" borderId="1" xfId="0" applyFont="1" applyFill="1" applyBorder="1" applyAlignment="1">
      <alignment horizontal="center" vertical="center" wrapText="1"/>
    </xf>
    <xf numFmtId="0" fontId="22" fillId="9" borderId="1" xfId="0" applyFont="1" applyFill="1" applyBorder="1" applyAlignment="1">
      <alignment horizontal="center" vertical="center"/>
    </xf>
    <xf numFmtId="0" fontId="22" fillId="9" borderId="27" xfId="0" applyFont="1" applyFill="1" applyBorder="1" applyAlignment="1">
      <alignment horizontal="center" vertical="center"/>
    </xf>
    <xf numFmtId="0" fontId="22" fillId="9" borderId="18" xfId="0" applyFont="1" applyFill="1" applyBorder="1" applyAlignment="1">
      <alignment horizontal="center" vertical="center"/>
    </xf>
    <xf numFmtId="0" fontId="22" fillId="9" borderId="27" xfId="0" applyFont="1" applyFill="1" applyBorder="1" applyAlignment="1">
      <alignment horizontal="center" vertical="center" wrapText="1"/>
    </xf>
    <xf numFmtId="0" fontId="22" fillId="9" borderId="18" xfId="0" applyFont="1" applyFill="1" applyBorder="1" applyAlignment="1">
      <alignment horizontal="center" vertical="center" wrapText="1"/>
    </xf>
    <xf numFmtId="0" fontId="19" fillId="0" borderId="1" xfId="4" applyFont="1" applyBorder="1" applyAlignment="1">
      <alignment horizontal="center" vertical="center"/>
    </xf>
    <xf numFmtId="0" fontId="23" fillId="9" borderId="27" xfId="0" applyFont="1" applyFill="1" applyBorder="1" applyAlignment="1">
      <alignment horizontal="center" vertical="center" wrapText="1"/>
    </xf>
    <xf numFmtId="0" fontId="23" fillId="9" borderId="18" xfId="0" applyFont="1" applyFill="1" applyBorder="1" applyAlignment="1">
      <alignment horizontal="center" vertical="center" wrapText="1"/>
    </xf>
    <xf numFmtId="43" fontId="25" fillId="0" borderId="1" xfId="5" applyFont="1" applyFill="1" applyBorder="1" applyAlignment="1">
      <alignment horizontal="center" vertical="center" wrapText="1"/>
    </xf>
    <xf numFmtId="0" fontId="27" fillId="0" borderId="2" xfId="0" applyFont="1" applyBorder="1" applyAlignment="1">
      <alignment horizontal="center"/>
    </xf>
    <xf numFmtId="0" fontId="27" fillId="0" borderId="3" xfId="0" applyFont="1" applyBorder="1" applyAlignment="1">
      <alignment horizontal="center"/>
    </xf>
    <xf numFmtId="0" fontId="4" fillId="0" borderId="1" xfId="0" applyFont="1" applyBorder="1" applyAlignment="1">
      <alignment horizontal="center" vertical="center"/>
    </xf>
    <xf numFmtId="0" fontId="0" fillId="0" borderId="1" xfId="0" applyBorder="1" applyAlignment="1">
      <alignment horizontal="left"/>
    </xf>
    <xf numFmtId="0" fontId="39" fillId="0" borderId="1" xfId="0" applyFont="1" applyBorder="1" applyAlignment="1">
      <alignment horizontal="left"/>
    </xf>
    <xf numFmtId="0" fontId="0" fillId="0" borderId="1" xfId="0" applyBorder="1" applyAlignment="1">
      <alignment horizontal="center"/>
    </xf>
    <xf numFmtId="0" fontId="40" fillId="0" borderId="2" xfId="0" applyFont="1" applyBorder="1" applyAlignment="1">
      <alignment horizontal="left"/>
    </xf>
    <xf numFmtId="0" fontId="40" fillId="0" borderId="3" xfId="0" applyFont="1" applyBorder="1" applyAlignment="1">
      <alignment horizontal="left"/>
    </xf>
    <xf numFmtId="1" fontId="0" fillId="0" borderId="1" xfId="0" applyNumberForma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xf>
    <xf numFmtId="0" fontId="0" fillId="0" borderId="7" xfId="0" applyBorder="1" applyAlignment="1">
      <alignment horizontal="center"/>
    </xf>
    <xf numFmtId="0" fontId="0" fillId="0" borderId="30" xfId="0" applyBorder="1" applyAlignment="1">
      <alignment horizont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4" fillId="0" borderId="1" xfId="7" applyFont="1" applyBorder="1" applyAlignment="1">
      <alignment horizontal="center"/>
    </xf>
    <xf numFmtId="0" fontId="4" fillId="0" borderId="35" xfId="6" applyFont="1" applyBorder="1" applyAlignment="1">
      <alignment horizontal="center" vertical="center"/>
    </xf>
    <xf numFmtId="0" fontId="4" fillId="0" borderId="36" xfId="6" applyFont="1" applyBorder="1" applyAlignment="1">
      <alignment horizontal="center" vertical="center"/>
    </xf>
    <xf numFmtId="0" fontId="4" fillId="0" borderId="37" xfId="6" applyFont="1" applyBorder="1" applyAlignment="1">
      <alignment horizontal="center" vertical="center"/>
    </xf>
    <xf numFmtId="0" fontId="4" fillId="0" borderId="7" xfId="6" applyFont="1" applyBorder="1" applyAlignment="1">
      <alignment horizontal="left" vertical="center"/>
    </xf>
    <xf numFmtId="0" fontId="4" fillId="0" borderId="8" xfId="6" applyFont="1" applyBorder="1" applyAlignment="1">
      <alignment horizontal="left" vertical="center"/>
    </xf>
    <xf numFmtId="0" fontId="4" fillId="0" borderId="9" xfId="6" applyFont="1" applyBorder="1" applyAlignment="1">
      <alignment horizontal="left" vertical="center"/>
    </xf>
    <xf numFmtId="0" fontId="4" fillId="0" borderId="38" xfId="6" applyFont="1" applyBorder="1" applyAlignment="1">
      <alignment horizontal="left" vertical="center"/>
    </xf>
    <xf numFmtId="0" fontId="4" fillId="0" borderId="14" xfId="6" applyFont="1" applyBorder="1" applyAlignment="1">
      <alignment horizontal="left" vertical="center"/>
    </xf>
    <xf numFmtId="0" fontId="4" fillId="0" borderId="28" xfId="6" applyFont="1" applyBorder="1" applyAlignment="1">
      <alignment horizontal="left" vertical="center"/>
    </xf>
    <xf numFmtId="0" fontId="4" fillId="0" borderId="18" xfId="6" applyFont="1" applyBorder="1" applyAlignment="1">
      <alignment horizontal="left" vertical="center"/>
    </xf>
    <xf numFmtId="0" fontId="4" fillId="0" borderId="16" xfId="6" applyFont="1" applyBorder="1" applyAlignment="1">
      <alignment horizontal="left" vertical="center"/>
    </xf>
    <xf numFmtId="0" fontId="4" fillId="0" borderId="39" xfId="6" applyFont="1" applyBorder="1" applyAlignment="1">
      <alignment horizontal="left" vertical="center"/>
    </xf>
    <xf numFmtId="0" fontId="4" fillId="0" borderId="3" xfId="6" applyFont="1" applyBorder="1" applyAlignment="1">
      <alignment horizontal="left" vertical="center"/>
    </xf>
    <xf numFmtId="0" fontId="4" fillId="0" borderId="5" xfId="6" applyFont="1" applyBorder="1" applyAlignment="1">
      <alignment horizontal="left" vertical="center"/>
    </xf>
    <xf numFmtId="0" fontId="4" fillId="0" borderId="1" xfId="6" applyFont="1" applyBorder="1" applyAlignment="1">
      <alignment horizontal="left" vertical="center"/>
    </xf>
    <xf numFmtId="0" fontId="4" fillId="0" borderId="20" xfId="6" applyFont="1" applyBorder="1" applyAlignment="1">
      <alignment horizontal="left" vertical="center"/>
    </xf>
    <xf numFmtId="0" fontId="4" fillId="0" borderId="40" xfId="6" applyFont="1" applyBorder="1" applyAlignment="1">
      <alignment horizontal="center" vertical="center"/>
    </xf>
    <xf numFmtId="0" fontId="4" fillId="0" borderId="21" xfId="6" applyFont="1" applyBorder="1" applyAlignment="1">
      <alignment horizontal="center" vertical="center"/>
    </xf>
    <xf numFmtId="0" fontId="4" fillId="0" borderId="41" xfId="6" applyFont="1" applyBorder="1" applyAlignment="1">
      <alignment horizontal="center" vertical="center"/>
    </xf>
    <xf numFmtId="0" fontId="4" fillId="0" borderId="17" xfId="6" applyFont="1" applyBorder="1" applyAlignment="1">
      <alignment horizontal="center" vertical="center"/>
    </xf>
    <xf numFmtId="0" fontId="4" fillId="0" borderId="19" xfId="6" applyFont="1" applyBorder="1" applyAlignment="1">
      <alignment horizontal="center" vertical="center"/>
    </xf>
    <xf numFmtId="0" fontId="4" fillId="0" borderId="42" xfId="6" applyFont="1" applyBorder="1" applyAlignment="1">
      <alignment horizontal="center" vertical="center"/>
    </xf>
    <xf numFmtId="0" fontId="41" fillId="0" borderId="18" xfId="6" applyFont="1" applyBorder="1" applyAlignment="1">
      <alignment horizontal="center" vertical="center" wrapText="1"/>
    </xf>
    <xf numFmtId="0" fontId="4" fillId="0" borderId="16" xfId="6" applyFont="1" applyBorder="1" applyAlignment="1">
      <alignment horizontal="center" vertical="center"/>
    </xf>
    <xf numFmtId="0" fontId="4" fillId="0" borderId="20" xfId="6" applyFont="1" applyBorder="1" applyAlignment="1">
      <alignment horizontal="center" vertical="center"/>
    </xf>
    <xf numFmtId="0" fontId="4" fillId="0" borderId="43" xfId="6" applyFont="1" applyBorder="1" applyAlignment="1">
      <alignment horizontal="center" vertical="center"/>
    </xf>
    <xf numFmtId="0" fontId="41" fillId="0" borderId="1" xfId="6" applyFont="1" applyBorder="1" applyAlignment="1">
      <alignment horizontal="center" vertical="center" wrapText="1"/>
    </xf>
    <xf numFmtId="0" fontId="41" fillId="0" borderId="1" xfId="6" applyFont="1" applyBorder="1" applyAlignment="1">
      <alignment horizontal="center" vertical="center"/>
    </xf>
    <xf numFmtId="0" fontId="43" fillId="0" borderId="27" xfId="6" applyFont="1" applyBorder="1" applyAlignment="1">
      <alignment horizontal="center" vertical="top"/>
    </xf>
    <xf numFmtId="0" fontId="43" fillId="0" borderId="44" xfId="6" applyFont="1" applyBorder="1" applyAlignment="1">
      <alignment horizontal="center"/>
    </xf>
    <xf numFmtId="0" fontId="43" fillId="0" borderId="45" xfId="6" applyFont="1" applyBorder="1" applyAlignment="1">
      <alignment horizontal="center"/>
    </xf>
    <xf numFmtId="0" fontId="43" fillId="0" borderId="46" xfId="6" applyFont="1" applyBorder="1" applyAlignment="1">
      <alignment horizontal="center"/>
    </xf>
    <xf numFmtId="0" fontId="4" fillId="0" borderId="8" xfId="6" applyFont="1" applyBorder="1" applyAlignment="1">
      <alignment horizontal="center" vertical="center"/>
    </xf>
    <xf numFmtId="0" fontId="41" fillId="0" borderId="18" xfId="6" applyFont="1" applyBorder="1" applyAlignment="1">
      <alignment horizontal="center" vertical="center"/>
    </xf>
    <xf numFmtId="0" fontId="41" fillId="0" borderId="23" xfId="6" applyFont="1" applyBorder="1" applyAlignment="1">
      <alignment horizontal="center" vertical="center"/>
    </xf>
    <xf numFmtId="0" fontId="41" fillId="0" borderId="10" xfId="6" applyFont="1" applyBorder="1" applyAlignment="1">
      <alignment horizontal="left" vertical="top"/>
    </xf>
    <xf numFmtId="0" fontId="41" fillId="0" borderId="11" xfId="6" applyFont="1" applyBorder="1" applyAlignment="1">
      <alignment horizontal="left" vertical="top"/>
    </xf>
    <xf numFmtId="0" fontId="41" fillId="0" borderId="12" xfId="6" applyFont="1" applyBorder="1" applyAlignment="1">
      <alignment horizontal="left" vertical="top"/>
    </xf>
  </cellXfs>
  <cellStyles count="8">
    <cellStyle name="Comma" xfId="1" builtinId="3"/>
    <cellStyle name="Comma 4" xfId="5"/>
    <cellStyle name="Normal" xfId="0" builtinId="0"/>
    <cellStyle name="Normal 2" xfId="4"/>
    <cellStyle name="Normal 2 2" xfId="7"/>
    <cellStyle name="Normal 4" xfId="3"/>
    <cellStyle name="Normal 6" xfId="6"/>
    <cellStyle name="Normal 9" xfId="2"/>
  </cellStyles>
  <dxfs count="172">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0.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63" Type="http://schemas.openxmlformats.org/officeDocument/2006/relationships/externalLink" Target="externalLinks/externalLink56.xml"/><Relationship Id="rId84" Type="http://schemas.openxmlformats.org/officeDocument/2006/relationships/externalLink" Target="externalLinks/externalLink77.xml"/><Relationship Id="rId138" Type="http://schemas.openxmlformats.org/officeDocument/2006/relationships/externalLink" Target="externalLinks/externalLink131.xml"/><Relationship Id="rId159" Type="http://schemas.openxmlformats.org/officeDocument/2006/relationships/externalLink" Target="externalLinks/externalLink152.xml"/><Relationship Id="rId107" Type="http://schemas.openxmlformats.org/officeDocument/2006/relationships/externalLink" Target="externalLinks/externalLink100.xml"/><Relationship Id="rId11" Type="http://schemas.openxmlformats.org/officeDocument/2006/relationships/externalLink" Target="externalLinks/externalLink4.xml"/><Relationship Id="rId32" Type="http://schemas.openxmlformats.org/officeDocument/2006/relationships/externalLink" Target="externalLinks/externalLink25.xml"/><Relationship Id="rId53" Type="http://schemas.openxmlformats.org/officeDocument/2006/relationships/externalLink" Target="externalLinks/externalLink46.xml"/><Relationship Id="rId74" Type="http://schemas.openxmlformats.org/officeDocument/2006/relationships/externalLink" Target="externalLinks/externalLink67.xml"/><Relationship Id="rId128" Type="http://schemas.openxmlformats.org/officeDocument/2006/relationships/externalLink" Target="externalLinks/externalLink121.xml"/><Relationship Id="rId149" Type="http://schemas.openxmlformats.org/officeDocument/2006/relationships/externalLink" Target="externalLinks/externalLink142.xml"/><Relationship Id="rId5" Type="http://schemas.openxmlformats.org/officeDocument/2006/relationships/worksheet" Target="worksheets/sheet5.xml"/><Relationship Id="rId95" Type="http://schemas.openxmlformats.org/officeDocument/2006/relationships/externalLink" Target="externalLinks/externalLink88.xml"/><Relationship Id="rId160" Type="http://schemas.openxmlformats.org/officeDocument/2006/relationships/externalLink" Target="externalLinks/externalLink153.xml"/><Relationship Id="rId22" Type="http://schemas.openxmlformats.org/officeDocument/2006/relationships/externalLink" Target="externalLinks/externalLink15.xml"/><Relationship Id="rId43" Type="http://schemas.openxmlformats.org/officeDocument/2006/relationships/externalLink" Target="externalLinks/externalLink36.xml"/><Relationship Id="rId64" Type="http://schemas.openxmlformats.org/officeDocument/2006/relationships/externalLink" Target="externalLinks/externalLink57.xml"/><Relationship Id="rId118" Type="http://schemas.openxmlformats.org/officeDocument/2006/relationships/externalLink" Target="externalLinks/externalLink111.xml"/><Relationship Id="rId139" Type="http://schemas.openxmlformats.org/officeDocument/2006/relationships/externalLink" Target="externalLinks/externalLink132.xml"/><Relationship Id="rId85" Type="http://schemas.openxmlformats.org/officeDocument/2006/relationships/externalLink" Target="externalLinks/externalLink78.xml"/><Relationship Id="rId150" Type="http://schemas.openxmlformats.org/officeDocument/2006/relationships/externalLink" Target="externalLinks/externalLink14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59" Type="http://schemas.openxmlformats.org/officeDocument/2006/relationships/externalLink" Target="externalLinks/externalLink52.xml"/><Relationship Id="rId103" Type="http://schemas.openxmlformats.org/officeDocument/2006/relationships/externalLink" Target="externalLinks/externalLink96.xml"/><Relationship Id="rId108" Type="http://schemas.openxmlformats.org/officeDocument/2006/relationships/externalLink" Target="externalLinks/externalLink101.xml"/><Relationship Id="rId124" Type="http://schemas.openxmlformats.org/officeDocument/2006/relationships/externalLink" Target="externalLinks/externalLink117.xml"/><Relationship Id="rId129" Type="http://schemas.openxmlformats.org/officeDocument/2006/relationships/externalLink" Target="externalLinks/externalLink122.xml"/><Relationship Id="rId54" Type="http://schemas.openxmlformats.org/officeDocument/2006/relationships/externalLink" Target="externalLinks/externalLink47.xml"/><Relationship Id="rId70" Type="http://schemas.openxmlformats.org/officeDocument/2006/relationships/externalLink" Target="externalLinks/externalLink63.xml"/><Relationship Id="rId75" Type="http://schemas.openxmlformats.org/officeDocument/2006/relationships/externalLink" Target="externalLinks/externalLink68.xml"/><Relationship Id="rId91" Type="http://schemas.openxmlformats.org/officeDocument/2006/relationships/externalLink" Target="externalLinks/externalLink84.xml"/><Relationship Id="rId96" Type="http://schemas.openxmlformats.org/officeDocument/2006/relationships/externalLink" Target="externalLinks/externalLink89.xml"/><Relationship Id="rId140" Type="http://schemas.openxmlformats.org/officeDocument/2006/relationships/externalLink" Target="externalLinks/externalLink133.xml"/><Relationship Id="rId145" Type="http://schemas.openxmlformats.org/officeDocument/2006/relationships/externalLink" Target="externalLinks/externalLink138.xml"/><Relationship Id="rId16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49" Type="http://schemas.openxmlformats.org/officeDocument/2006/relationships/externalLink" Target="externalLinks/externalLink42.xml"/><Relationship Id="rId114" Type="http://schemas.openxmlformats.org/officeDocument/2006/relationships/externalLink" Target="externalLinks/externalLink107.xml"/><Relationship Id="rId119" Type="http://schemas.openxmlformats.org/officeDocument/2006/relationships/externalLink" Target="externalLinks/externalLink112.xml"/><Relationship Id="rId44" Type="http://schemas.openxmlformats.org/officeDocument/2006/relationships/externalLink" Target="externalLinks/externalLink37.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81" Type="http://schemas.openxmlformats.org/officeDocument/2006/relationships/externalLink" Target="externalLinks/externalLink74.xml"/><Relationship Id="rId86" Type="http://schemas.openxmlformats.org/officeDocument/2006/relationships/externalLink" Target="externalLinks/externalLink79.xml"/><Relationship Id="rId130" Type="http://schemas.openxmlformats.org/officeDocument/2006/relationships/externalLink" Target="externalLinks/externalLink123.xml"/><Relationship Id="rId135" Type="http://schemas.openxmlformats.org/officeDocument/2006/relationships/externalLink" Target="externalLinks/externalLink128.xml"/><Relationship Id="rId151" Type="http://schemas.openxmlformats.org/officeDocument/2006/relationships/externalLink" Target="externalLinks/externalLink144.xml"/><Relationship Id="rId156" Type="http://schemas.openxmlformats.org/officeDocument/2006/relationships/externalLink" Target="externalLinks/externalLink149.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109" Type="http://schemas.openxmlformats.org/officeDocument/2006/relationships/externalLink" Target="externalLinks/externalLink10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externalLink" Target="externalLinks/externalLink69.xml"/><Relationship Id="rId97" Type="http://schemas.openxmlformats.org/officeDocument/2006/relationships/externalLink" Target="externalLinks/externalLink90.xml"/><Relationship Id="rId104" Type="http://schemas.openxmlformats.org/officeDocument/2006/relationships/externalLink" Target="externalLinks/externalLink97.xml"/><Relationship Id="rId120" Type="http://schemas.openxmlformats.org/officeDocument/2006/relationships/externalLink" Target="externalLinks/externalLink113.xml"/><Relationship Id="rId125" Type="http://schemas.openxmlformats.org/officeDocument/2006/relationships/externalLink" Target="externalLinks/externalLink118.xml"/><Relationship Id="rId141" Type="http://schemas.openxmlformats.org/officeDocument/2006/relationships/externalLink" Target="externalLinks/externalLink134.xml"/><Relationship Id="rId146" Type="http://schemas.openxmlformats.org/officeDocument/2006/relationships/externalLink" Target="externalLinks/externalLink139.xml"/><Relationship Id="rId7" Type="http://schemas.openxmlformats.org/officeDocument/2006/relationships/worksheet" Target="worksheets/sheet7.xml"/><Relationship Id="rId71" Type="http://schemas.openxmlformats.org/officeDocument/2006/relationships/externalLink" Target="externalLinks/externalLink64.xml"/><Relationship Id="rId92" Type="http://schemas.openxmlformats.org/officeDocument/2006/relationships/externalLink" Target="externalLinks/externalLink85.xml"/><Relationship Id="rId16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22.xml"/><Relationship Id="rId24" Type="http://schemas.openxmlformats.org/officeDocument/2006/relationships/externalLink" Target="externalLinks/externalLink17.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66" Type="http://schemas.openxmlformats.org/officeDocument/2006/relationships/externalLink" Target="externalLinks/externalLink59.xml"/><Relationship Id="rId87" Type="http://schemas.openxmlformats.org/officeDocument/2006/relationships/externalLink" Target="externalLinks/externalLink80.xml"/><Relationship Id="rId110" Type="http://schemas.openxmlformats.org/officeDocument/2006/relationships/externalLink" Target="externalLinks/externalLink103.xml"/><Relationship Id="rId115" Type="http://schemas.openxmlformats.org/officeDocument/2006/relationships/externalLink" Target="externalLinks/externalLink108.xml"/><Relationship Id="rId131" Type="http://schemas.openxmlformats.org/officeDocument/2006/relationships/externalLink" Target="externalLinks/externalLink124.xml"/><Relationship Id="rId136" Type="http://schemas.openxmlformats.org/officeDocument/2006/relationships/externalLink" Target="externalLinks/externalLink129.xml"/><Relationship Id="rId157" Type="http://schemas.openxmlformats.org/officeDocument/2006/relationships/externalLink" Target="externalLinks/externalLink150.xml"/><Relationship Id="rId61" Type="http://schemas.openxmlformats.org/officeDocument/2006/relationships/externalLink" Target="externalLinks/externalLink54.xml"/><Relationship Id="rId82" Type="http://schemas.openxmlformats.org/officeDocument/2006/relationships/externalLink" Target="externalLinks/externalLink75.xml"/><Relationship Id="rId152" Type="http://schemas.openxmlformats.org/officeDocument/2006/relationships/externalLink" Target="externalLinks/externalLink145.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56" Type="http://schemas.openxmlformats.org/officeDocument/2006/relationships/externalLink" Target="externalLinks/externalLink49.xml"/><Relationship Id="rId77" Type="http://schemas.openxmlformats.org/officeDocument/2006/relationships/externalLink" Target="externalLinks/externalLink70.xml"/><Relationship Id="rId100" Type="http://schemas.openxmlformats.org/officeDocument/2006/relationships/externalLink" Target="externalLinks/externalLink93.xml"/><Relationship Id="rId105" Type="http://schemas.openxmlformats.org/officeDocument/2006/relationships/externalLink" Target="externalLinks/externalLink98.xml"/><Relationship Id="rId126" Type="http://schemas.openxmlformats.org/officeDocument/2006/relationships/externalLink" Target="externalLinks/externalLink119.xml"/><Relationship Id="rId147" Type="http://schemas.openxmlformats.org/officeDocument/2006/relationships/externalLink" Target="externalLinks/externalLink140.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93" Type="http://schemas.openxmlformats.org/officeDocument/2006/relationships/externalLink" Target="externalLinks/externalLink86.xml"/><Relationship Id="rId98" Type="http://schemas.openxmlformats.org/officeDocument/2006/relationships/externalLink" Target="externalLinks/externalLink91.xml"/><Relationship Id="rId121" Type="http://schemas.openxmlformats.org/officeDocument/2006/relationships/externalLink" Target="externalLinks/externalLink114.xml"/><Relationship Id="rId142" Type="http://schemas.openxmlformats.org/officeDocument/2006/relationships/externalLink" Target="externalLinks/externalLink135.xml"/><Relationship Id="rId163"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18.xml"/><Relationship Id="rId46" Type="http://schemas.openxmlformats.org/officeDocument/2006/relationships/externalLink" Target="externalLinks/externalLink39.xml"/><Relationship Id="rId67" Type="http://schemas.openxmlformats.org/officeDocument/2006/relationships/externalLink" Target="externalLinks/externalLink60.xml"/><Relationship Id="rId116" Type="http://schemas.openxmlformats.org/officeDocument/2006/relationships/externalLink" Target="externalLinks/externalLink109.xml"/><Relationship Id="rId137" Type="http://schemas.openxmlformats.org/officeDocument/2006/relationships/externalLink" Target="externalLinks/externalLink130.xml"/><Relationship Id="rId158" Type="http://schemas.openxmlformats.org/officeDocument/2006/relationships/externalLink" Target="externalLinks/externalLink151.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62" Type="http://schemas.openxmlformats.org/officeDocument/2006/relationships/externalLink" Target="externalLinks/externalLink55.xml"/><Relationship Id="rId83" Type="http://schemas.openxmlformats.org/officeDocument/2006/relationships/externalLink" Target="externalLinks/externalLink76.xml"/><Relationship Id="rId88" Type="http://schemas.openxmlformats.org/officeDocument/2006/relationships/externalLink" Target="externalLinks/externalLink81.xml"/><Relationship Id="rId111" Type="http://schemas.openxmlformats.org/officeDocument/2006/relationships/externalLink" Target="externalLinks/externalLink104.xml"/><Relationship Id="rId132" Type="http://schemas.openxmlformats.org/officeDocument/2006/relationships/externalLink" Target="externalLinks/externalLink125.xml"/><Relationship Id="rId153" Type="http://schemas.openxmlformats.org/officeDocument/2006/relationships/externalLink" Target="externalLinks/externalLink146.xml"/><Relationship Id="rId15" Type="http://schemas.openxmlformats.org/officeDocument/2006/relationships/externalLink" Target="externalLinks/externalLink8.xml"/><Relationship Id="rId36" Type="http://schemas.openxmlformats.org/officeDocument/2006/relationships/externalLink" Target="externalLinks/externalLink29.xml"/><Relationship Id="rId57" Type="http://schemas.openxmlformats.org/officeDocument/2006/relationships/externalLink" Target="externalLinks/externalLink50.xml"/><Relationship Id="rId106" Type="http://schemas.openxmlformats.org/officeDocument/2006/relationships/externalLink" Target="externalLinks/externalLink99.xml"/><Relationship Id="rId127" Type="http://schemas.openxmlformats.org/officeDocument/2006/relationships/externalLink" Target="externalLinks/externalLink12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52" Type="http://schemas.openxmlformats.org/officeDocument/2006/relationships/externalLink" Target="externalLinks/externalLink45.xml"/><Relationship Id="rId73" Type="http://schemas.openxmlformats.org/officeDocument/2006/relationships/externalLink" Target="externalLinks/externalLink66.xml"/><Relationship Id="rId78" Type="http://schemas.openxmlformats.org/officeDocument/2006/relationships/externalLink" Target="externalLinks/externalLink71.xml"/><Relationship Id="rId94" Type="http://schemas.openxmlformats.org/officeDocument/2006/relationships/externalLink" Target="externalLinks/externalLink87.xml"/><Relationship Id="rId99" Type="http://schemas.openxmlformats.org/officeDocument/2006/relationships/externalLink" Target="externalLinks/externalLink92.xml"/><Relationship Id="rId101" Type="http://schemas.openxmlformats.org/officeDocument/2006/relationships/externalLink" Target="externalLinks/externalLink94.xml"/><Relationship Id="rId122" Type="http://schemas.openxmlformats.org/officeDocument/2006/relationships/externalLink" Target="externalLinks/externalLink115.xml"/><Relationship Id="rId143" Type="http://schemas.openxmlformats.org/officeDocument/2006/relationships/externalLink" Target="externalLinks/externalLink136.xml"/><Relationship Id="rId148" Type="http://schemas.openxmlformats.org/officeDocument/2006/relationships/externalLink" Target="externalLinks/externalLink141.xml"/><Relationship Id="rId16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26" Type="http://schemas.openxmlformats.org/officeDocument/2006/relationships/externalLink" Target="externalLinks/externalLink19.xml"/><Relationship Id="rId47" Type="http://schemas.openxmlformats.org/officeDocument/2006/relationships/externalLink" Target="externalLinks/externalLink40.xml"/><Relationship Id="rId68" Type="http://schemas.openxmlformats.org/officeDocument/2006/relationships/externalLink" Target="externalLinks/externalLink61.xml"/><Relationship Id="rId89" Type="http://schemas.openxmlformats.org/officeDocument/2006/relationships/externalLink" Target="externalLinks/externalLink82.xml"/><Relationship Id="rId112" Type="http://schemas.openxmlformats.org/officeDocument/2006/relationships/externalLink" Target="externalLinks/externalLink105.xml"/><Relationship Id="rId133" Type="http://schemas.openxmlformats.org/officeDocument/2006/relationships/externalLink" Target="externalLinks/externalLink126.xml"/><Relationship Id="rId154" Type="http://schemas.openxmlformats.org/officeDocument/2006/relationships/externalLink" Target="externalLinks/externalLink147.xml"/><Relationship Id="rId16" Type="http://schemas.openxmlformats.org/officeDocument/2006/relationships/externalLink" Target="externalLinks/externalLink9.xml"/><Relationship Id="rId37" Type="http://schemas.openxmlformats.org/officeDocument/2006/relationships/externalLink" Target="externalLinks/externalLink30.xml"/><Relationship Id="rId58" Type="http://schemas.openxmlformats.org/officeDocument/2006/relationships/externalLink" Target="externalLinks/externalLink51.xml"/><Relationship Id="rId79" Type="http://schemas.openxmlformats.org/officeDocument/2006/relationships/externalLink" Target="externalLinks/externalLink72.xml"/><Relationship Id="rId102" Type="http://schemas.openxmlformats.org/officeDocument/2006/relationships/externalLink" Target="externalLinks/externalLink95.xml"/><Relationship Id="rId123" Type="http://schemas.openxmlformats.org/officeDocument/2006/relationships/externalLink" Target="externalLinks/externalLink116.xml"/><Relationship Id="rId144" Type="http://schemas.openxmlformats.org/officeDocument/2006/relationships/externalLink" Target="externalLinks/externalLink137.xml"/><Relationship Id="rId90" Type="http://schemas.openxmlformats.org/officeDocument/2006/relationships/externalLink" Target="externalLinks/externalLink83.xml"/><Relationship Id="rId27" Type="http://schemas.openxmlformats.org/officeDocument/2006/relationships/externalLink" Target="externalLinks/externalLink20.xml"/><Relationship Id="rId48" Type="http://schemas.openxmlformats.org/officeDocument/2006/relationships/externalLink" Target="externalLinks/externalLink41.xml"/><Relationship Id="rId69" Type="http://schemas.openxmlformats.org/officeDocument/2006/relationships/externalLink" Target="externalLinks/externalLink62.xml"/><Relationship Id="rId113" Type="http://schemas.openxmlformats.org/officeDocument/2006/relationships/externalLink" Target="externalLinks/externalLink106.xml"/><Relationship Id="rId134" Type="http://schemas.openxmlformats.org/officeDocument/2006/relationships/externalLink" Target="externalLinks/externalLink127.xml"/><Relationship Id="rId80" Type="http://schemas.openxmlformats.org/officeDocument/2006/relationships/externalLink" Target="externalLinks/externalLink73.xml"/><Relationship Id="rId155" Type="http://schemas.openxmlformats.org/officeDocument/2006/relationships/externalLink" Target="externalLinks/externalLink14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200025</xdr:colOff>
      <xdr:row>0</xdr:row>
      <xdr:rowOff>9525</xdr:rowOff>
    </xdr:from>
    <xdr:to>
      <xdr:col>11</xdr:col>
      <xdr:colOff>923926</xdr:colOff>
      <xdr:row>3</xdr:row>
      <xdr:rowOff>190500</xdr:rowOff>
    </xdr:to>
    <xdr:pic>
      <xdr:nvPicPr>
        <xdr:cNvPr id="2" name="Picture 1" descr="Power Mech Symble.jpg"/>
        <xdr:cNvPicPr>
          <a:picLocks noChangeAspect="1"/>
        </xdr:cNvPicPr>
      </xdr:nvPicPr>
      <xdr:blipFill>
        <a:blip xmlns:r="http://schemas.openxmlformats.org/officeDocument/2006/relationships" r:embed="rId1" cstate="print"/>
        <a:stretch>
          <a:fillRect/>
        </a:stretch>
      </xdr:blipFill>
      <xdr:spPr>
        <a:xfrm>
          <a:off x="7029450" y="9525"/>
          <a:ext cx="723901"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752475</xdr:colOff>
      <xdr:row>7</xdr:row>
      <xdr:rowOff>66675</xdr:rowOff>
    </xdr:from>
    <xdr:to>
      <xdr:col>6</xdr:col>
      <xdr:colOff>1000125</xdr:colOff>
      <xdr:row>7</xdr:row>
      <xdr:rowOff>266700</xdr:rowOff>
    </xdr:to>
    <xdr:sp macro="" textlink="">
      <xdr:nvSpPr>
        <xdr:cNvPr id="2" name="Rectangle 1">
          <a:extLst>
            <a:ext uri="{FF2B5EF4-FFF2-40B4-BE49-F238E27FC236}">
              <a16:creationId xmlns:a16="http://schemas.microsoft.com/office/drawing/2014/main" xmlns="" id="{00000000-0008-0000-0200-000003000000}"/>
            </a:ext>
          </a:extLst>
        </xdr:cNvPr>
        <xdr:cNvSpPr/>
      </xdr:nvSpPr>
      <xdr:spPr>
        <a:xfrm>
          <a:off x="7515225" y="2857500"/>
          <a:ext cx="247650" cy="200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xdr:from>
      <xdr:col>6</xdr:col>
      <xdr:colOff>752475</xdr:colOff>
      <xdr:row>8</xdr:row>
      <xdr:rowOff>102394</xdr:rowOff>
    </xdr:from>
    <xdr:to>
      <xdr:col>6</xdr:col>
      <xdr:colOff>1000125</xdr:colOff>
      <xdr:row>8</xdr:row>
      <xdr:rowOff>302419</xdr:rowOff>
    </xdr:to>
    <xdr:sp macro="" textlink="">
      <xdr:nvSpPr>
        <xdr:cNvPr id="3" name="Rectangle 2">
          <a:extLst>
            <a:ext uri="{FF2B5EF4-FFF2-40B4-BE49-F238E27FC236}">
              <a16:creationId xmlns:a16="http://schemas.microsoft.com/office/drawing/2014/main" xmlns="" id="{00000000-0008-0000-0200-000004000000}"/>
            </a:ext>
          </a:extLst>
        </xdr:cNvPr>
        <xdr:cNvSpPr/>
      </xdr:nvSpPr>
      <xdr:spPr>
        <a:xfrm>
          <a:off x="7515225" y="3283744"/>
          <a:ext cx="247650" cy="200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xdr:from>
      <xdr:col>6</xdr:col>
      <xdr:colOff>752475</xdr:colOff>
      <xdr:row>9</xdr:row>
      <xdr:rowOff>57150</xdr:rowOff>
    </xdr:from>
    <xdr:to>
      <xdr:col>6</xdr:col>
      <xdr:colOff>1000125</xdr:colOff>
      <xdr:row>9</xdr:row>
      <xdr:rowOff>257175</xdr:rowOff>
    </xdr:to>
    <xdr:sp macro="" textlink="">
      <xdr:nvSpPr>
        <xdr:cNvPr id="5" name="Rectangle 4">
          <a:extLst>
            <a:ext uri="{FF2B5EF4-FFF2-40B4-BE49-F238E27FC236}">
              <a16:creationId xmlns:a16="http://schemas.microsoft.com/office/drawing/2014/main" xmlns="" id="{00000000-0008-0000-0200-000006000000}"/>
            </a:ext>
          </a:extLst>
        </xdr:cNvPr>
        <xdr:cNvSpPr/>
      </xdr:nvSpPr>
      <xdr:spPr>
        <a:xfrm>
          <a:off x="7515225" y="3629025"/>
          <a:ext cx="247650" cy="200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editAs="oneCell">
    <xdr:from>
      <xdr:col>7</xdr:col>
      <xdr:colOff>0</xdr:colOff>
      <xdr:row>1</xdr:row>
      <xdr:rowOff>102395</xdr:rowOff>
    </xdr:from>
    <xdr:to>
      <xdr:col>7</xdr:col>
      <xdr:colOff>1095375</xdr:colOff>
      <xdr:row>4</xdr:row>
      <xdr:rowOff>52388</xdr:rowOff>
    </xdr:to>
    <xdr:pic>
      <xdr:nvPicPr>
        <xdr:cNvPr id="6" name="Picture 5">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1325" y="350045"/>
          <a:ext cx="1095375" cy="673893"/>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C:\Users\pmxpr\Downloads\CONTRACTOR%20WISE%20CONSUMPTION%20DETAIL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sheetData sheetId="1651"/>
      <sheetData sheetId="1652">
        <row r="1">
          <cell r="B1" t="str">
            <v>220 kV SUB-STATION</v>
          </cell>
        </row>
      </sheetData>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sheetData sheetId="11838"/>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sheetData sheetId="14936">
        <row r="19">
          <cell r="J19">
            <v>1.0499999999999999E-3</v>
          </cell>
        </row>
      </sheetData>
      <sheetData sheetId="14937">
        <row r="19">
          <cell r="J19">
            <v>1.0499999999999999E-3</v>
          </cell>
        </row>
      </sheetData>
      <sheetData sheetId="14938"/>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sheetData sheetId="14953"/>
      <sheetData sheetId="14954"/>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sheetData sheetId="14973">
        <row r="19">
          <cell r="J19">
            <v>1.0499999999999999E-3</v>
          </cell>
        </row>
      </sheetData>
      <sheetData sheetId="14974"/>
      <sheetData sheetId="14975"/>
      <sheetData sheetId="14976">
        <row r="19">
          <cell r="J19">
            <v>1.0499999999999999E-3</v>
          </cell>
        </row>
      </sheetData>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sheetData sheetId="15010"/>
      <sheetData sheetId="15011"/>
      <sheetData sheetId="15012"/>
      <sheetData sheetId="15013"/>
      <sheetData sheetId="15014"/>
      <sheetData sheetId="15015"/>
      <sheetData sheetId="15016"/>
      <sheetData sheetId="15017"/>
      <sheetData sheetId="15018">
        <row r="19">
          <cell r="J19">
            <v>1.0499999999999999E-3</v>
          </cell>
        </row>
      </sheetData>
      <sheetData sheetId="15019"/>
      <sheetData sheetId="15020"/>
      <sheetData sheetId="15021">
        <row r="19">
          <cell r="J19">
            <v>1.0499999999999999E-3</v>
          </cell>
        </row>
      </sheetData>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sheetData sheetId="15053"/>
      <sheetData sheetId="15054"/>
      <sheetData sheetId="15055"/>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row r="19">
          <cell r="J19">
            <v>1.0499999999999999E-3</v>
          </cell>
        </row>
      </sheetData>
      <sheetData sheetId="15089"/>
      <sheetData sheetId="15090"/>
      <sheetData sheetId="15091">
        <row r="19">
          <cell r="J19">
            <v>1.0499999999999999E-3</v>
          </cell>
        </row>
      </sheetData>
      <sheetData sheetId="15092"/>
      <sheetData sheetId="15093"/>
      <sheetData sheetId="15094"/>
      <sheetData sheetId="15095"/>
      <sheetData sheetId="15096"/>
      <sheetData sheetId="15097"/>
      <sheetData sheetId="15098"/>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sheetData sheetId="15112"/>
      <sheetData sheetId="15113"/>
      <sheetData sheetId="15114"/>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sheetData sheetId="15125"/>
      <sheetData sheetId="15126"/>
      <sheetData sheetId="15127"/>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sheetData sheetId="15151">
        <row r="19">
          <cell r="J19">
            <v>1.0499999999999999E-3</v>
          </cell>
        </row>
      </sheetData>
      <sheetData sheetId="15152"/>
      <sheetData sheetId="15153"/>
      <sheetData sheetId="15154">
        <row r="19">
          <cell r="J19">
            <v>1.0499999999999999E-3</v>
          </cell>
        </row>
      </sheetData>
      <sheetData sheetId="15155"/>
      <sheetData sheetId="15156"/>
      <sheetData sheetId="15157"/>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sheetData sheetId="15288">
        <row r="19">
          <cell r="J19">
            <v>1.0499999999999999E-3</v>
          </cell>
        </row>
      </sheetData>
      <sheetData sheetId="15289">
        <row r="19">
          <cell r="J19">
            <v>1.0499999999999999E-3</v>
          </cell>
        </row>
      </sheetData>
      <sheetData sheetId="15290">
        <row r="19">
          <cell r="J19">
            <v>1.0499999999999999E-3</v>
          </cell>
        </row>
      </sheetData>
      <sheetData sheetId="15291"/>
      <sheetData sheetId="15292">
        <row r="19">
          <cell r="J19">
            <v>1.0499999999999999E-3</v>
          </cell>
        </row>
      </sheetData>
      <sheetData sheetId="15293">
        <row r="19">
          <cell r="J19">
            <v>1.0499999999999999E-3</v>
          </cell>
        </row>
      </sheetData>
      <sheetData sheetId="15294">
        <row r="19">
          <cell r="J19">
            <v>1.0499999999999999E-3</v>
          </cell>
        </row>
      </sheetData>
      <sheetData sheetId="15295"/>
      <sheetData sheetId="15296"/>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260"/>
  <sheetViews>
    <sheetView topLeftCell="A238" workbookViewId="0">
      <selection activeCell="A260" sqref="A260:Q260"/>
    </sheetView>
  </sheetViews>
  <sheetFormatPr defaultRowHeight="15" x14ac:dyDescent="0.25"/>
  <cols>
    <col min="4" max="4" width="14.140625" customWidth="1"/>
    <col min="5" max="5" width="13" customWidth="1"/>
    <col min="6" max="6" width="14" bestFit="1" customWidth="1"/>
    <col min="7" max="7" width="13" customWidth="1"/>
    <col min="8" max="8" width="15" customWidth="1"/>
    <col min="9" max="10" width="14" bestFit="1" customWidth="1"/>
    <col min="11" max="11" width="14.7109375" customWidth="1"/>
    <col min="12" max="12" width="12.85546875" customWidth="1"/>
    <col min="13" max="13" width="14.140625" customWidth="1"/>
    <col min="14" max="14" width="14.28515625" customWidth="1"/>
    <col min="15" max="15" width="16.140625" customWidth="1"/>
  </cols>
  <sheetData>
    <row r="3" spans="4:13" ht="18.75" x14ac:dyDescent="0.3">
      <c r="D3" s="238" t="s">
        <v>0</v>
      </c>
      <c r="E3" s="238"/>
      <c r="F3" s="238"/>
      <c r="G3" s="238"/>
      <c r="H3" s="238"/>
      <c r="I3" s="238"/>
      <c r="J3" s="238"/>
      <c r="K3" s="238"/>
      <c r="L3" s="238"/>
      <c r="M3" s="238"/>
    </row>
    <row r="4" spans="4:13" ht="47.25" x14ac:dyDescent="0.25">
      <c r="D4" s="1" t="s">
        <v>1</v>
      </c>
      <c r="E4" s="1" t="s">
        <v>2</v>
      </c>
      <c r="F4" s="1" t="s">
        <v>3</v>
      </c>
      <c r="G4" s="2" t="s">
        <v>4</v>
      </c>
      <c r="H4" s="3" t="s">
        <v>5</v>
      </c>
      <c r="I4" s="2" t="s">
        <v>6</v>
      </c>
      <c r="J4" s="4" t="s">
        <v>7</v>
      </c>
      <c r="K4" s="2" t="s">
        <v>8</v>
      </c>
      <c r="L4" s="2" t="s">
        <v>9</v>
      </c>
      <c r="M4" s="2" t="s">
        <v>10</v>
      </c>
    </row>
    <row r="5" spans="4:13" x14ac:dyDescent="0.25">
      <c r="D5" s="5">
        <v>1</v>
      </c>
      <c r="E5" s="5" t="s">
        <v>11</v>
      </c>
      <c r="F5" s="5" t="s">
        <v>12</v>
      </c>
      <c r="G5" s="5" t="s">
        <v>13</v>
      </c>
      <c r="H5" s="6">
        <f>(300+I5)/1000</f>
        <v>0.36299999999999999</v>
      </c>
      <c r="I5" s="5">
        <v>63</v>
      </c>
      <c r="J5" s="5">
        <v>1.8</v>
      </c>
      <c r="K5" s="5">
        <f>+J5</f>
        <v>1.8</v>
      </c>
      <c r="L5" s="6">
        <f>(1000+I5)/1000</f>
        <v>1.0629999999999999</v>
      </c>
      <c r="M5" s="5"/>
    </row>
    <row r="6" spans="4:13" x14ac:dyDescent="0.25">
      <c r="D6" s="5">
        <f>1+D5</f>
        <v>2</v>
      </c>
      <c r="E6" s="5" t="s">
        <v>11</v>
      </c>
      <c r="F6" s="5" t="s">
        <v>12</v>
      </c>
      <c r="G6" s="5"/>
      <c r="H6" s="5"/>
      <c r="I6" s="5">
        <v>63</v>
      </c>
      <c r="J6" s="5">
        <v>80</v>
      </c>
      <c r="K6" s="5">
        <f>+K5+J6</f>
        <v>81.8</v>
      </c>
      <c r="L6" s="6">
        <f t="shared" ref="L6:L69" si="0">(1000+I6)/1000</f>
        <v>1.0629999999999999</v>
      </c>
      <c r="M6" s="5"/>
    </row>
    <row r="7" spans="4:13" x14ac:dyDescent="0.25">
      <c r="D7" s="5">
        <f t="shared" ref="D7:D70" si="1">1+D6</f>
        <v>3</v>
      </c>
      <c r="E7" s="5" t="s">
        <v>11</v>
      </c>
      <c r="F7" s="5" t="s">
        <v>12</v>
      </c>
      <c r="G7" s="5" t="s">
        <v>13</v>
      </c>
      <c r="H7" s="6">
        <f>(300+I7)/1000</f>
        <v>0.36299999999999999</v>
      </c>
      <c r="I7" s="5">
        <v>63</v>
      </c>
      <c r="J7" s="5">
        <v>4.3</v>
      </c>
      <c r="K7" s="5">
        <f t="shared" ref="K7:K70" si="2">+K6+J7</f>
        <v>86.1</v>
      </c>
      <c r="L7" s="6">
        <f t="shared" si="0"/>
        <v>1.0629999999999999</v>
      </c>
      <c r="M7" s="5"/>
    </row>
    <row r="8" spans="4:13" x14ac:dyDescent="0.25">
      <c r="D8" s="5">
        <f t="shared" si="1"/>
        <v>4</v>
      </c>
      <c r="E8" s="5" t="s">
        <v>11</v>
      </c>
      <c r="F8" s="5" t="s">
        <v>12</v>
      </c>
      <c r="G8" s="5"/>
      <c r="H8" s="5"/>
      <c r="I8" s="5">
        <v>63</v>
      </c>
      <c r="J8" s="5">
        <v>53.2</v>
      </c>
      <c r="K8" s="5">
        <f t="shared" si="2"/>
        <v>139.30000000000001</v>
      </c>
      <c r="L8" s="6">
        <f t="shared" si="0"/>
        <v>1.0629999999999999</v>
      </c>
      <c r="M8" s="5"/>
    </row>
    <row r="9" spans="4:13" x14ac:dyDescent="0.25">
      <c r="D9" s="5">
        <f t="shared" si="1"/>
        <v>5</v>
      </c>
      <c r="E9" s="5" t="s">
        <v>14</v>
      </c>
      <c r="F9" s="5" t="s">
        <v>15</v>
      </c>
      <c r="G9" s="5"/>
      <c r="H9" s="5"/>
      <c r="I9" s="5">
        <v>63</v>
      </c>
      <c r="J9" s="5">
        <v>94.8</v>
      </c>
      <c r="K9" s="5">
        <f t="shared" si="2"/>
        <v>234.10000000000002</v>
      </c>
      <c r="L9" s="6">
        <f t="shared" si="0"/>
        <v>1.0629999999999999</v>
      </c>
      <c r="M9" s="5"/>
    </row>
    <row r="10" spans="4:13" x14ac:dyDescent="0.25">
      <c r="D10" s="5">
        <f t="shared" si="1"/>
        <v>6</v>
      </c>
      <c r="E10" s="5" t="s">
        <v>15</v>
      </c>
      <c r="F10" s="5" t="s">
        <v>16</v>
      </c>
      <c r="G10" s="5"/>
      <c r="H10" s="5"/>
      <c r="I10" s="5">
        <v>63</v>
      </c>
      <c r="J10" s="5">
        <v>77.099999999999994</v>
      </c>
      <c r="K10" s="5">
        <f t="shared" si="2"/>
        <v>311.20000000000005</v>
      </c>
      <c r="L10" s="6">
        <f t="shared" si="0"/>
        <v>1.0629999999999999</v>
      </c>
      <c r="M10" s="5"/>
    </row>
    <row r="11" spans="4:13" x14ac:dyDescent="0.25">
      <c r="D11" s="5">
        <f t="shared" si="1"/>
        <v>7</v>
      </c>
      <c r="E11" s="5" t="s">
        <v>16</v>
      </c>
      <c r="F11" s="5" t="s">
        <v>17</v>
      </c>
      <c r="G11" s="5"/>
      <c r="H11" s="5"/>
      <c r="I11" s="5">
        <v>63</v>
      </c>
      <c r="J11" s="5">
        <v>81</v>
      </c>
      <c r="K11" s="5">
        <f t="shared" si="2"/>
        <v>392.20000000000005</v>
      </c>
      <c r="L11" s="6">
        <f t="shared" si="0"/>
        <v>1.0629999999999999</v>
      </c>
      <c r="M11" s="5"/>
    </row>
    <row r="12" spans="4:13" x14ac:dyDescent="0.25">
      <c r="D12" s="5">
        <f t="shared" si="1"/>
        <v>8</v>
      </c>
      <c r="E12" s="5" t="s">
        <v>17</v>
      </c>
      <c r="F12" s="5" t="s">
        <v>18</v>
      </c>
      <c r="G12" s="5"/>
      <c r="H12" s="5"/>
      <c r="I12" s="5">
        <v>63</v>
      </c>
      <c r="J12" s="5">
        <v>122.5</v>
      </c>
      <c r="K12" s="5">
        <f t="shared" si="2"/>
        <v>514.70000000000005</v>
      </c>
      <c r="L12" s="6">
        <f t="shared" si="0"/>
        <v>1.0629999999999999</v>
      </c>
      <c r="M12" s="5"/>
    </row>
    <row r="13" spans="4:13" x14ac:dyDescent="0.25">
      <c r="D13" s="5">
        <f t="shared" si="1"/>
        <v>9</v>
      </c>
      <c r="E13" s="5" t="s">
        <v>18</v>
      </c>
      <c r="F13" s="5" t="s">
        <v>19</v>
      </c>
      <c r="G13" s="5"/>
      <c r="H13" s="5"/>
      <c r="I13" s="5">
        <v>63</v>
      </c>
      <c r="J13" s="5">
        <v>219.4</v>
      </c>
      <c r="K13" s="5">
        <f t="shared" si="2"/>
        <v>734.1</v>
      </c>
      <c r="L13" s="6">
        <f t="shared" si="0"/>
        <v>1.0629999999999999</v>
      </c>
      <c r="M13" s="5"/>
    </row>
    <row r="14" spans="4:13" x14ac:dyDescent="0.25">
      <c r="D14" s="5">
        <f t="shared" si="1"/>
        <v>10</v>
      </c>
      <c r="E14" s="5" t="s">
        <v>19</v>
      </c>
      <c r="F14" s="5" t="s">
        <v>20</v>
      </c>
      <c r="G14" s="5"/>
      <c r="H14" s="5"/>
      <c r="I14" s="5">
        <v>63</v>
      </c>
      <c r="J14" s="5">
        <v>41.6</v>
      </c>
      <c r="K14" s="5">
        <f t="shared" si="2"/>
        <v>775.7</v>
      </c>
      <c r="L14" s="6">
        <f t="shared" si="0"/>
        <v>1.0629999999999999</v>
      </c>
      <c r="M14" s="5"/>
    </row>
    <row r="15" spans="4:13" x14ac:dyDescent="0.25">
      <c r="D15" s="5">
        <f t="shared" si="1"/>
        <v>11</v>
      </c>
      <c r="E15" s="5" t="s">
        <v>20</v>
      </c>
      <c r="F15" s="5" t="s">
        <v>21</v>
      </c>
      <c r="G15" s="5"/>
      <c r="H15" s="5"/>
      <c r="I15" s="5">
        <v>63</v>
      </c>
      <c r="J15" s="5">
        <v>19.399999999999999</v>
      </c>
      <c r="K15" s="5">
        <f t="shared" si="2"/>
        <v>795.1</v>
      </c>
      <c r="L15" s="6">
        <f t="shared" si="0"/>
        <v>1.0629999999999999</v>
      </c>
      <c r="M15" s="5"/>
    </row>
    <row r="16" spans="4:13" x14ac:dyDescent="0.25">
      <c r="D16" s="5">
        <f t="shared" si="1"/>
        <v>12</v>
      </c>
      <c r="E16" s="5" t="s">
        <v>16</v>
      </c>
      <c r="F16" s="5" t="s">
        <v>22</v>
      </c>
      <c r="G16" s="5"/>
      <c r="H16" s="5"/>
      <c r="I16" s="5">
        <v>63</v>
      </c>
      <c r="J16" s="5">
        <v>128.30000000000001</v>
      </c>
      <c r="K16" s="5">
        <f t="shared" si="2"/>
        <v>923.40000000000009</v>
      </c>
      <c r="L16" s="6">
        <f t="shared" si="0"/>
        <v>1.0629999999999999</v>
      </c>
      <c r="M16" s="5"/>
    </row>
    <row r="17" spans="4:13" x14ac:dyDescent="0.25">
      <c r="D17" s="5">
        <f t="shared" si="1"/>
        <v>13</v>
      </c>
      <c r="E17" s="5" t="s">
        <v>22</v>
      </c>
      <c r="F17" s="5" t="s">
        <v>23</v>
      </c>
      <c r="G17" s="5"/>
      <c r="H17" s="5"/>
      <c r="I17" s="5">
        <v>63</v>
      </c>
      <c r="J17" s="5">
        <v>69.599999999999994</v>
      </c>
      <c r="K17" s="5">
        <f t="shared" si="2"/>
        <v>993.00000000000011</v>
      </c>
      <c r="L17" s="6">
        <f t="shared" si="0"/>
        <v>1.0629999999999999</v>
      </c>
      <c r="M17" s="5"/>
    </row>
    <row r="18" spans="4:13" x14ac:dyDescent="0.25">
      <c r="D18" s="5">
        <f t="shared" si="1"/>
        <v>14</v>
      </c>
      <c r="E18" s="5" t="s">
        <v>22</v>
      </c>
      <c r="F18" s="5" t="s">
        <v>24</v>
      </c>
      <c r="G18" s="5"/>
      <c r="H18" s="5"/>
      <c r="I18" s="5">
        <v>63</v>
      </c>
      <c r="J18" s="5">
        <v>115</v>
      </c>
      <c r="K18" s="5">
        <f t="shared" si="2"/>
        <v>1108</v>
      </c>
      <c r="L18" s="6">
        <f t="shared" si="0"/>
        <v>1.0629999999999999</v>
      </c>
      <c r="M18" s="5"/>
    </row>
    <row r="19" spans="4:13" x14ac:dyDescent="0.25">
      <c r="D19" s="5">
        <f t="shared" si="1"/>
        <v>15</v>
      </c>
      <c r="E19" s="5" t="s">
        <v>24</v>
      </c>
      <c r="F19" s="5" t="s">
        <v>25</v>
      </c>
      <c r="G19" s="5"/>
      <c r="H19" s="5"/>
      <c r="I19" s="5">
        <v>63</v>
      </c>
      <c r="J19" s="5">
        <v>76.5</v>
      </c>
      <c r="K19" s="5">
        <f t="shared" si="2"/>
        <v>1184.5</v>
      </c>
      <c r="L19" s="6">
        <f t="shared" si="0"/>
        <v>1.0629999999999999</v>
      </c>
      <c r="M19" s="5"/>
    </row>
    <row r="20" spans="4:13" x14ac:dyDescent="0.25">
      <c r="D20" s="5">
        <f t="shared" si="1"/>
        <v>16</v>
      </c>
      <c r="E20" s="5" t="s">
        <v>25</v>
      </c>
      <c r="F20" s="5" t="s">
        <v>26</v>
      </c>
      <c r="G20" s="5" t="s">
        <v>27</v>
      </c>
      <c r="H20" s="6">
        <f>(300+I20)/1000</f>
        <v>0.36299999999999999</v>
      </c>
      <c r="I20" s="5">
        <v>63</v>
      </c>
      <c r="J20" s="5">
        <v>1.8</v>
      </c>
      <c r="K20" s="5">
        <f t="shared" si="2"/>
        <v>1186.3</v>
      </c>
      <c r="L20" s="6">
        <f t="shared" si="0"/>
        <v>1.0629999999999999</v>
      </c>
      <c r="M20" s="5"/>
    </row>
    <row r="21" spans="4:13" x14ac:dyDescent="0.25">
      <c r="D21" s="5">
        <f t="shared" si="1"/>
        <v>17</v>
      </c>
      <c r="E21" s="5" t="s">
        <v>25</v>
      </c>
      <c r="F21" s="5" t="s">
        <v>26</v>
      </c>
      <c r="G21" s="5"/>
      <c r="H21" s="5"/>
      <c r="I21" s="5">
        <v>63</v>
      </c>
      <c r="J21" s="5">
        <v>830.5</v>
      </c>
      <c r="K21" s="5">
        <f t="shared" si="2"/>
        <v>2016.8</v>
      </c>
      <c r="L21" s="6">
        <f t="shared" si="0"/>
        <v>1.0629999999999999</v>
      </c>
      <c r="M21" s="5"/>
    </row>
    <row r="22" spans="4:13" x14ac:dyDescent="0.25">
      <c r="D22" s="5">
        <f t="shared" si="1"/>
        <v>18</v>
      </c>
      <c r="E22" s="5" t="s">
        <v>28</v>
      </c>
      <c r="F22" s="5" t="s">
        <v>29</v>
      </c>
      <c r="G22" s="5"/>
      <c r="H22" s="5"/>
      <c r="I22" s="5">
        <v>63</v>
      </c>
      <c r="J22" s="5">
        <v>2</v>
      </c>
      <c r="K22" s="5">
        <f t="shared" si="2"/>
        <v>2018.8</v>
      </c>
      <c r="L22" s="6">
        <f t="shared" si="0"/>
        <v>1.0629999999999999</v>
      </c>
      <c r="M22" s="5"/>
    </row>
    <row r="23" spans="4:13" x14ac:dyDescent="0.25">
      <c r="D23" s="5">
        <f t="shared" si="1"/>
        <v>19</v>
      </c>
      <c r="E23" s="5" t="s">
        <v>28</v>
      </c>
      <c r="F23" s="5" t="s">
        <v>30</v>
      </c>
      <c r="G23" s="5"/>
      <c r="H23" s="5"/>
      <c r="I23" s="5">
        <v>63</v>
      </c>
      <c r="J23" s="5">
        <v>192</v>
      </c>
      <c r="K23" s="5">
        <f t="shared" si="2"/>
        <v>2210.8000000000002</v>
      </c>
      <c r="L23" s="6">
        <f t="shared" si="0"/>
        <v>1.0629999999999999</v>
      </c>
      <c r="M23" s="5"/>
    </row>
    <row r="24" spans="4:13" x14ac:dyDescent="0.25">
      <c r="D24" s="5">
        <f t="shared" si="1"/>
        <v>20</v>
      </c>
      <c r="E24" s="5" t="s">
        <v>31</v>
      </c>
      <c r="F24" s="5" t="s">
        <v>30</v>
      </c>
      <c r="G24" s="5"/>
      <c r="H24" s="5"/>
      <c r="I24" s="5">
        <v>63</v>
      </c>
      <c r="J24" s="5">
        <v>8.6</v>
      </c>
      <c r="K24" s="5">
        <f t="shared" si="2"/>
        <v>2219.4</v>
      </c>
      <c r="L24" s="6">
        <f t="shared" si="0"/>
        <v>1.0629999999999999</v>
      </c>
      <c r="M24" s="5"/>
    </row>
    <row r="25" spans="4:13" x14ac:dyDescent="0.25">
      <c r="D25" s="5">
        <f t="shared" si="1"/>
        <v>21</v>
      </c>
      <c r="E25" s="5" t="s">
        <v>31</v>
      </c>
      <c r="F25" s="5" t="s">
        <v>32</v>
      </c>
      <c r="G25" s="5"/>
      <c r="H25" s="5"/>
      <c r="I25" s="5">
        <v>63</v>
      </c>
      <c r="J25" s="5">
        <v>38.9</v>
      </c>
      <c r="K25" s="5">
        <f t="shared" si="2"/>
        <v>2258.3000000000002</v>
      </c>
      <c r="L25" s="6">
        <f t="shared" si="0"/>
        <v>1.0629999999999999</v>
      </c>
      <c r="M25" s="5"/>
    </row>
    <row r="26" spans="4:13" x14ac:dyDescent="0.25">
      <c r="D26" s="5">
        <f t="shared" si="1"/>
        <v>22</v>
      </c>
      <c r="E26" s="5" t="s">
        <v>32</v>
      </c>
      <c r="F26" s="5" t="s">
        <v>33</v>
      </c>
      <c r="G26" s="5"/>
      <c r="H26" s="5"/>
      <c r="I26" s="5">
        <v>63</v>
      </c>
      <c r="J26" s="5">
        <v>44.1</v>
      </c>
      <c r="K26" s="5">
        <f t="shared" si="2"/>
        <v>2302.4</v>
      </c>
      <c r="L26" s="6">
        <f t="shared" si="0"/>
        <v>1.0629999999999999</v>
      </c>
      <c r="M26" s="5"/>
    </row>
    <row r="27" spans="4:13" x14ac:dyDescent="0.25">
      <c r="D27" s="5">
        <f t="shared" si="1"/>
        <v>23</v>
      </c>
      <c r="E27" s="5" t="s">
        <v>32</v>
      </c>
      <c r="F27" s="5" t="s">
        <v>34</v>
      </c>
      <c r="G27" s="5"/>
      <c r="H27" s="5"/>
      <c r="I27" s="5">
        <v>63</v>
      </c>
      <c r="J27" s="5">
        <v>43</v>
      </c>
      <c r="K27" s="5">
        <f t="shared" si="2"/>
        <v>2345.4</v>
      </c>
      <c r="L27" s="6">
        <f t="shared" si="0"/>
        <v>1.0629999999999999</v>
      </c>
      <c r="M27" s="5"/>
    </row>
    <row r="28" spans="4:13" x14ac:dyDescent="0.25">
      <c r="D28" s="5">
        <f t="shared" si="1"/>
        <v>24</v>
      </c>
      <c r="E28" s="5" t="s">
        <v>31</v>
      </c>
      <c r="F28" s="5" t="s">
        <v>34</v>
      </c>
      <c r="G28" s="5"/>
      <c r="H28" s="5"/>
      <c r="I28" s="5">
        <v>63</v>
      </c>
      <c r="J28" s="5">
        <v>82</v>
      </c>
      <c r="K28" s="5">
        <f t="shared" si="2"/>
        <v>2427.4</v>
      </c>
      <c r="L28" s="6">
        <f t="shared" si="0"/>
        <v>1.0629999999999999</v>
      </c>
      <c r="M28" s="5"/>
    </row>
    <row r="29" spans="4:13" x14ac:dyDescent="0.25">
      <c r="D29" s="5">
        <f t="shared" si="1"/>
        <v>25</v>
      </c>
      <c r="E29" s="5" t="s">
        <v>34</v>
      </c>
      <c r="F29" s="5" t="s">
        <v>35</v>
      </c>
      <c r="G29" s="5"/>
      <c r="H29" s="5"/>
      <c r="I29" s="5">
        <v>63</v>
      </c>
      <c r="J29" s="5">
        <v>38.4</v>
      </c>
      <c r="K29" s="5">
        <f t="shared" si="2"/>
        <v>2465.8000000000002</v>
      </c>
      <c r="L29" s="6">
        <f t="shared" si="0"/>
        <v>1.0629999999999999</v>
      </c>
      <c r="M29" s="5"/>
    </row>
    <row r="30" spans="4:13" x14ac:dyDescent="0.25">
      <c r="D30" s="5">
        <f t="shared" si="1"/>
        <v>26</v>
      </c>
      <c r="E30" s="5" t="s">
        <v>35</v>
      </c>
      <c r="F30" s="5" t="s">
        <v>36</v>
      </c>
      <c r="G30" s="5"/>
      <c r="H30" s="5"/>
      <c r="I30" s="5">
        <v>63</v>
      </c>
      <c r="J30" s="5">
        <v>28</v>
      </c>
      <c r="K30" s="5">
        <f t="shared" si="2"/>
        <v>2493.8000000000002</v>
      </c>
      <c r="L30" s="6">
        <f t="shared" si="0"/>
        <v>1.0629999999999999</v>
      </c>
      <c r="M30" s="5"/>
    </row>
    <row r="31" spans="4:13" x14ac:dyDescent="0.25">
      <c r="D31" s="5">
        <f t="shared" si="1"/>
        <v>27</v>
      </c>
      <c r="E31" s="5" t="s">
        <v>35</v>
      </c>
      <c r="F31" s="5" t="s">
        <v>37</v>
      </c>
      <c r="G31" s="5"/>
      <c r="H31" s="5"/>
      <c r="I31" s="5">
        <v>63</v>
      </c>
      <c r="J31" s="5">
        <v>71.2</v>
      </c>
      <c r="K31" s="5">
        <f t="shared" si="2"/>
        <v>2565</v>
      </c>
      <c r="L31" s="6">
        <f t="shared" si="0"/>
        <v>1.0629999999999999</v>
      </c>
      <c r="M31" s="5"/>
    </row>
    <row r="32" spans="4:13" x14ac:dyDescent="0.25">
      <c r="D32" s="5">
        <f t="shared" si="1"/>
        <v>28</v>
      </c>
      <c r="E32" s="5" t="s">
        <v>37</v>
      </c>
      <c r="F32" s="5" t="s">
        <v>36</v>
      </c>
      <c r="G32" s="5"/>
      <c r="H32" s="5"/>
      <c r="I32" s="5">
        <v>63</v>
      </c>
      <c r="J32" s="5">
        <v>37</v>
      </c>
      <c r="K32" s="5">
        <f t="shared" si="2"/>
        <v>2602</v>
      </c>
      <c r="L32" s="6">
        <f t="shared" si="0"/>
        <v>1.0629999999999999</v>
      </c>
      <c r="M32" s="5"/>
    </row>
    <row r="33" spans="4:13" x14ac:dyDescent="0.25">
      <c r="D33" s="5">
        <f t="shared" si="1"/>
        <v>29</v>
      </c>
      <c r="E33" s="5" t="s">
        <v>38</v>
      </c>
      <c r="F33" s="5" t="s">
        <v>39</v>
      </c>
      <c r="G33" s="5"/>
      <c r="H33" s="5"/>
      <c r="I33" s="5">
        <v>63</v>
      </c>
      <c r="J33" s="5">
        <v>154</v>
      </c>
      <c r="K33" s="5">
        <f t="shared" si="2"/>
        <v>2756</v>
      </c>
      <c r="L33" s="6">
        <f t="shared" si="0"/>
        <v>1.0629999999999999</v>
      </c>
      <c r="M33" s="5"/>
    </row>
    <row r="34" spans="4:13" x14ac:dyDescent="0.25">
      <c r="D34" s="5">
        <f t="shared" si="1"/>
        <v>30</v>
      </c>
      <c r="E34" s="5" t="s">
        <v>37</v>
      </c>
      <c r="F34" s="5" t="s">
        <v>38</v>
      </c>
      <c r="G34" s="5"/>
      <c r="H34" s="5"/>
      <c r="I34" s="5">
        <v>63</v>
      </c>
      <c r="J34" s="5">
        <v>48.2</v>
      </c>
      <c r="K34" s="5">
        <f t="shared" si="2"/>
        <v>2804.2</v>
      </c>
      <c r="L34" s="6">
        <f t="shared" si="0"/>
        <v>1.0629999999999999</v>
      </c>
      <c r="M34" s="5"/>
    </row>
    <row r="35" spans="4:13" x14ac:dyDescent="0.25">
      <c r="D35" s="5">
        <f t="shared" si="1"/>
        <v>31</v>
      </c>
      <c r="E35" s="5" t="s">
        <v>39</v>
      </c>
      <c r="F35" s="5" t="s">
        <v>40</v>
      </c>
      <c r="G35" s="5" t="s">
        <v>27</v>
      </c>
      <c r="H35" s="6">
        <f>(300+I35)/1000</f>
        <v>0.36299999999999999</v>
      </c>
      <c r="I35" s="5">
        <v>63</v>
      </c>
      <c r="J35" s="5">
        <v>2</v>
      </c>
      <c r="K35" s="5">
        <f t="shared" si="2"/>
        <v>2806.2</v>
      </c>
      <c r="L35" s="6">
        <f t="shared" si="0"/>
        <v>1.0629999999999999</v>
      </c>
      <c r="M35" s="5"/>
    </row>
    <row r="36" spans="4:13" x14ac:dyDescent="0.25">
      <c r="D36" s="5">
        <f t="shared" si="1"/>
        <v>32</v>
      </c>
      <c r="E36" s="5" t="s">
        <v>39</v>
      </c>
      <c r="F36" s="5" t="s">
        <v>41</v>
      </c>
      <c r="G36" s="5"/>
      <c r="H36" s="5"/>
      <c r="I36" s="5">
        <v>63</v>
      </c>
      <c r="J36" s="5">
        <v>96.1</v>
      </c>
      <c r="K36" s="5">
        <f t="shared" si="2"/>
        <v>2902.2999999999997</v>
      </c>
      <c r="L36" s="6">
        <f t="shared" si="0"/>
        <v>1.0629999999999999</v>
      </c>
      <c r="M36" s="5"/>
    </row>
    <row r="37" spans="4:13" x14ac:dyDescent="0.25">
      <c r="D37" s="5">
        <f t="shared" si="1"/>
        <v>33</v>
      </c>
      <c r="E37" s="5" t="s">
        <v>39</v>
      </c>
      <c r="F37" s="5" t="s">
        <v>42</v>
      </c>
      <c r="G37" s="5"/>
      <c r="H37" s="5"/>
      <c r="I37" s="5">
        <v>63</v>
      </c>
      <c r="J37" s="5">
        <v>40</v>
      </c>
      <c r="K37" s="5">
        <f t="shared" si="2"/>
        <v>2942.2999999999997</v>
      </c>
      <c r="L37" s="6">
        <f t="shared" si="0"/>
        <v>1.0629999999999999</v>
      </c>
      <c r="M37" s="5"/>
    </row>
    <row r="38" spans="4:13" x14ac:dyDescent="0.25">
      <c r="D38" s="5">
        <f t="shared" si="1"/>
        <v>34</v>
      </c>
      <c r="E38" s="7" t="s">
        <v>41</v>
      </c>
      <c r="F38" s="7" t="s">
        <v>43</v>
      </c>
      <c r="G38" s="7" t="s">
        <v>27</v>
      </c>
      <c r="H38" s="8">
        <f t="shared" ref="H38:H42" si="3">(300+I38)/1000</f>
        <v>0.36299999999999999</v>
      </c>
      <c r="I38" s="7">
        <v>63</v>
      </c>
      <c r="J38" s="7">
        <v>7.7</v>
      </c>
      <c r="K38" s="5">
        <f t="shared" si="2"/>
        <v>2949.9999999999995</v>
      </c>
      <c r="L38" s="6">
        <f t="shared" si="0"/>
        <v>1.0629999999999999</v>
      </c>
      <c r="M38" s="5"/>
    </row>
    <row r="39" spans="4:13" x14ac:dyDescent="0.25">
      <c r="D39" s="5">
        <f t="shared" si="1"/>
        <v>35</v>
      </c>
      <c r="E39" s="7" t="s">
        <v>41</v>
      </c>
      <c r="F39" s="7" t="s">
        <v>43</v>
      </c>
      <c r="G39" s="7" t="s">
        <v>27</v>
      </c>
      <c r="H39" s="8">
        <f t="shared" si="3"/>
        <v>0.36299999999999999</v>
      </c>
      <c r="I39" s="7">
        <v>63</v>
      </c>
      <c r="J39" s="7">
        <v>21.7</v>
      </c>
      <c r="K39" s="5">
        <f t="shared" si="2"/>
        <v>2971.6999999999994</v>
      </c>
      <c r="L39" s="6">
        <f t="shared" si="0"/>
        <v>1.0629999999999999</v>
      </c>
      <c r="M39" s="5"/>
    </row>
    <row r="40" spans="4:13" x14ac:dyDescent="0.25">
      <c r="D40" s="5">
        <f t="shared" si="1"/>
        <v>36</v>
      </c>
      <c r="E40" s="7" t="s">
        <v>41</v>
      </c>
      <c r="F40" s="7" t="s">
        <v>43</v>
      </c>
      <c r="G40" s="7" t="s">
        <v>27</v>
      </c>
      <c r="H40" s="8">
        <f t="shared" si="3"/>
        <v>0.36299999999999999</v>
      </c>
      <c r="I40" s="7">
        <v>63</v>
      </c>
      <c r="J40" s="7">
        <v>31.1</v>
      </c>
      <c r="K40" s="5">
        <f t="shared" si="2"/>
        <v>3002.7999999999993</v>
      </c>
      <c r="L40" s="6">
        <f t="shared" si="0"/>
        <v>1.0629999999999999</v>
      </c>
      <c r="M40" s="5"/>
    </row>
    <row r="41" spans="4:13" x14ac:dyDescent="0.25">
      <c r="D41" s="5">
        <f t="shared" si="1"/>
        <v>37</v>
      </c>
      <c r="E41" s="7" t="s">
        <v>41</v>
      </c>
      <c r="F41" s="7" t="s">
        <v>43</v>
      </c>
      <c r="G41" s="7" t="s">
        <v>27</v>
      </c>
      <c r="H41" s="8">
        <f t="shared" si="3"/>
        <v>0.36299999999999999</v>
      </c>
      <c r="I41" s="7">
        <v>63</v>
      </c>
      <c r="J41" s="7">
        <v>23</v>
      </c>
      <c r="K41" s="5">
        <f t="shared" si="2"/>
        <v>3025.7999999999993</v>
      </c>
      <c r="L41" s="6">
        <f t="shared" si="0"/>
        <v>1.0629999999999999</v>
      </c>
      <c r="M41" s="5"/>
    </row>
    <row r="42" spans="4:13" x14ac:dyDescent="0.25">
      <c r="D42" s="5">
        <f t="shared" si="1"/>
        <v>38</v>
      </c>
      <c r="E42" s="7" t="s">
        <v>43</v>
      </c>
      <c r="F42" s="7" t="s">
        <v>44</v>
      </c>
      <c r="G42" s="7" t="s">
        <v>27</v>
      </c>
      <c r="H42" s="8">
        <f t="shared" si="3"/>
        <v>0.36299999999999999</v>
      </c>
      <c r="I42" s="7">
        <v>63</v>
      </c>
      <c r="J42" s="7">
        <v>6.5</v>
      </c>
      <c r="K42" s="5">
        <f t="shared" si="2"/>
        <v>3032.2999999999993</v>
      </c>
      <c r="L42" s="6">
        <f t="shared" si="0"/>
        <v>1.0629999999999999</v>
      </c>
      <c r="M42" s="5"/>
    </row>
    <row r="43" spans="4:13" x14ac:dyDescent="0.25">
      <c r="D43" s="5">
        <f t="shared" si="1"/>
        <v>39</v>
      </c>
      <c r="E43" s="5" t="s">
        <v>43</v>
      </c>
      <c r="F43" s="5" t="s">
        <v>44</v>
      </c>
      <c r="G43" s="5"/>
      <c r="H43" s="5"/>
      <c r="I43" s="5">
        <v>63</v>
      </c>
      <c r="J43" s="5">
        <v>455.1</v>
      </c>
      <c r="K43" s="5">
        <f t="shared" si="2"/>
        <v>3487.3999999999992</v>
      </c>
      <c r="L43" s="6">
        <f t="shared" si="0"/>
        <v>1.0629999999999999</v>
      </c>
      <c r="M43" s="5"/>
    </row>
    <row r="44" spans="4:13" x14ac:dyDescent="0.25">
      <c r="D44" s="5">
        <f t="shared" si="1"/>
        <v>40</v>
      </c>
      <c r="E44" s="5" t="s">
        <v>44</v>
      </c>
      <c r="F44" s="5" t="s">
        <v>45</v>
      </c>
      <c r="G44" s="5"/>
      <c r="H44" s="5"/>
      <c r="I44" s="5">
        <v>63</v>
      </c>
      <c r="J44" s="5">
        <v>143.69999999999999</v>
      </c>
      <c r="K44" s="5">
        <f t="shared" si="2"/>
        <v>3631.099999999999</v>
      </c>
      <c r="L44" s="6">
        <f t="shared" si="0"/>
        <v>1.0629999999999999</v>
      </c>
      <c r="M44" s="5"/>
    </row>
    <row r="45" spans="4:13" x14ac:dyDescent="0.25">
      <c r="D45" s="5">
        <f t="shared" si="1"/>
        <v>41</v>
      </c>
      <c r="E45" s="5" t="s">
        <v>45</v>
      </c>
      <c r="F45" s="5" t="s">
        <v>46</v>
      </c>
      <c r="G45" s="5"/>
      <c r="H45" s="5"/>
      <c r="I45" s="5">
        <v>63</v>
      </c>
      <c r="J45" s="5">
        <v>30.5</v>
      </c>
      <c r="K45" s="5">
        <f t="shared" si="2"/>
        <v>3661.599999999999</v>
      </c>
      <c r="L45" s="6">
        <f t="shared" si="0"/>
        <v>1.0629999999999999</v>
      </c>
      <c r="M45" s="5"/>
    </row>
    <row r="46" spans="4:13" x14ac:dyDescent="0.25">
      <c r="D46" s="5">
        <f t="shared" si="1"/>
        <v>42</v>
      </c>
      <c r="E46" s="5" t="s">
        <v>45</v>
      </c>
      <c r="F46" s="5" t="s">
        <v>47</v>
      </c>
      <c r="G46" s="5"/>
      <c r="H46" s="5"/>
      <c r="I46" s="5">
        <v>63</v>
      </c>
      <c r="J46" s="5">
        <v>39.5</v>
      </c>
      <c r="K46" s="5">
        <f t="shared" si="2"/>
        <v>3701.099999999999</v>
      </c>
      <c r="L46" s="6">
        <f t="shared" si="0"/>
        <v>1.0629999999999999</v>
      </c>
      <c r="M46" s="5"/>
    </row>
    <row r="47" spans="4:13" x14ac:dyDescent="0.25">
      <c r="D47" s="5">
        <f t="shared" si="1"/>
        <v>43</v>
      </c>
      <c r="E47" s="5" t="s">
        <v>47</v>
      </c>
      <c r="F47" s="5" t="s">
        <v>48</v>
      </c>
      <c r="G47" s="5"/>
      <c r="H47" s="5"/>
      <c r="I47" s="5">
        <v>63</v>
      </c>
      <c r="J47" s="5">
        <v>12</v>
      </c>
      <c r="K47" s="5">
        <f t="shared" si="2"/>
        <v>3713.099999999999</v>
      </c>
      <c r="L47" s="6">
        <f t="shared" si="0"/>
        <v>1.0629999999999999</v>
      </c>
      <c r="M47" s="5"/>
    </row>
    <row r="48" spans="4:13" x14ac:dyDescent="0.25">
      <c r="D48" s="5">
        <f t="shared" si="1"/>
        <v>44</v>
      </c>
      <c r="E48" s="5" t="s">
        <v>47</v>
      </c>
      <c r="F48" s="5" t="s">
        <v>49</v>
      </c>
      <c r="G48" s="5"/>
      <c r="H48" s="5"/>
      <c r="I48" s="5">
        <v>63</v>
      </c>
      <c r="J48" s="5">
        <v>136</v>
      </c>
      <c r="K48" s="5">
        <f t="shared" si="2"/>
        <v>3849.099999999999</v>
      </c>
      <c r="L48" s="6">
        <f t="shared" si="0"/>
        <v>1.0629999999999999</v>
      </c>
      <c r="M48" s="5"/>
    </row>
    <row r="49" spans="4:13" x14ac:dyDescent="0.25">
      <c r="D49" s="5">
        <f t="shared" si="1"/>
        <v>45</v>
      </c>
      <c r="E49" s="5" t="s">
        <v>49</v>
      </c>
      <c r="F49" s="5">
        <v>162</v>
      </c>
      <c r="G49" s="5"/>
      <c r="H49" s="5"/>
      <c r="I49" s="5">
        <v>63</v>
      </c>
      <c r="J49" s="5">
        <v>14</v>
      </c>
      <c r="K49" s="5">
        <f t="shared" si="2"/>
        <v>3863.099999999999</v>
      </c>
      <c r="L49" s="6">
        <f t="shared" si="0"/>
        <v>1.0629999999999999</v>
      </c>
      <c r="M49" s="5"/>
    </row>
    <row r="50" spans="4:13" x14ac:dyDescent="0.25">
      <c r="D50" s="5">
        <f t="shared" si="1"/>
        <v>46</v>
      </c>
      <c r="E50" s="5" t="s">
        <v>50</v>
      </c>
      <c r="F50" s="5" t="s">
        <v>51</v>
      </c>
      <c r="G50" s="5"/>
      <c r="H50" s="5"/>
      <c r="I50" s="5">
        <v>63</v>
      </c>
      <c r="J50" s="5">
        <v>275.5</v>
      </c>
      <c r="K50" s="5">
        <f t="shared" si="2"/>
        <v>4138.5999999999985</v>
      </c>
      <c r="L50" s="6">
        <f t="shared" si="0"/>
        <v>1.0629999999999999</v>
      </c>
      <c r="M50" s="5"/>
    </row>
    <row r="51" spans="4:13" x14ac:dyDescent="0.25">
      <c r="D51" s="5">
        <f t="shared" si="1"/>
        <v>47</v>
      </c>
      <c r="E51" s="5" t="s">
        <v>50</v>
      </c>
      <c r="F51" s="5" t="s">
        <v>52</v>
      </c>
      <c r="G51" s="5"/>
      <c r="H51" s="5"/>
      <c r="I51" s="5">
        <v>63</v>
      </c>
      <c r="J51" s="5">
        <v>232.7</v>
      </c>
      <c r="K51" s="5">
        <f t="shared" si="2"/>
        <v>4371.2999999999984</v>
      </c>
      <c r="L51" s="6">
        <f t="shared" si="0"/>
        <v>1.0629999999999999</v>
      </c>
      <c r="M51" s="5"/>
    </row>
    <row r="52" spans="4:13" x14ac:dyDescent="0.25">
      <c r="D52" s="5">
        <f t="shared" si="1"/>
        <v>48</v>
      </c>
      <c r="E52" s="5" t="s">
        <v>49</v>
      </c>
      <c r="F52" s="5" t="s">
        <v>44</v>
      </c>
      <c r="G52" s="5"/>
      <c r="H52" s="5"/>
      <c r="I52" s="5">
        <v>63</v>
      </c>
      <c r="J52" s="5">
        <v>226.3</v>
      </c>
      <c r="K52" s="5">
        <f t="shared" si="2"/>
        <v>4597.5999999999985</v>
      </c>
      <c r="L52" s="6">
        <f t="shared" si="0"/>
        <v>1.0629999999999999</v>
      </c>
      <c r="M52" s="5"/>
    </row>
    <row r="53" spans="4:13" x14ac:dyDescent="0.25">
      <c r="D53" s="5">
        <f t="shared" si="1"/>
        <v>49</v>
      </c>
      <c r="E53" s="5" t="s">
        <v>53</v>
      </c>
      <c r="F53" s="5" t="s">
        <v>54</v>
      </c>
      <c r="G53" s="5"/>
      <c r="H53" s="5"/>
      <c r="I53" s="5">
        <v>63</v>
      </c>
      <c r="J53" s="5">
        <v>167.6</v>
      </c>
      <c r="K53" s="5">
        <f t="shared" si="2"/>
        <v>4765.1999999999989</v>
      </c>
      <c r="L53" s="6">
        <f t="shared" si="0"/>
        <v>1.0629999999999999</v>
      </c>
      <c r="M53" s="5"/>
    </row>
    <row r="54" spans="4:13" x14ac:dyDescent="0.25">
      <c r="D54" s="5">
        <f t="shared" si="1"/>
        <v>50</v>
      </c>
      <c r="E54" s="5" t="s">
        <v>54</v>
      </c>
      <c r="F54" s="5" t="s">
        <v>55</v>
      </c>
      <c r="G54" s="5"/>
      <c r="H54" s="5"/>
      <c r="I54" s="5">
        <v>63</v>
      </c>
      <c r="J54" s="5">
        <v>50.3</v>
      </c>
      <c r="K54" s="5">
        <f t="shared" si="2"/>
        <v>4815.4999999999991</v>
      </c>
      <c r="L54" s="6">
        <f t="shared" si="0"/>
        <v>1.0629999999999999</v>
      </c>
      <c r="M54" s="5"/>
    </row>
    <row r="55" spans="4:13" x14ac:dyDescent="0.25">
      <c r="D55" s="5">
        <f t="shared" si="1"/>
        <v>51</v>
      </c>
      <c r="E55" s="5" t="s">
        <v>54</v>
      </c>
      <c r="F55" s="5" t="s">
        <v>56</v>
      </c>
      <c r="G55" s="5"/>
      <c r="H55" s="5"/>
      <c r="I55" s="5">
        <v>63</v>
      </c>
      <c r="J55" s="5">
        <v>223.1</v>
      </c>
      <c r="K55" s="5">
        <f t="shared" si="2"/>
        <v>5038.5999999999995</v>
      </c>
      <c r="L55" s="6">
        <f t="shared" si="0"/>
        <v>1.0629999999999999</v>
      </c>
      <c r="M55" s="5"/>
    </row>
    <row r="56" spans="4:13" x14ac:dyDescent="0.25">
      <c r="D56" s="5">
        <f t="shared" si="1"/>
        <v>52</v>
      </c>
      <c r="E56" s="5" t="s">
        <v>57</v>
      </c>
      <c r="F56" s="5" t="s">
        <v>58</v>
      </c>
      <c r="G56" s="5"/>
      <c r="H56" s="5"/>
      <c r="I56" s="5">
        <v>63</v>
      </c>
      <c r="J56" s="5">
        <v>2</v>
      </c>
      <c r="K56" s="5">
        <f t="shared" si="2"/>
        <v>5040.5999999999995</v>
      </c>
      <c r="L56" s="6">
        <f t="shared" si="0"/>
        <v>1.0629999999999999</v>
      </c>
      <c r="M56" s="5"/>
    </row>
    <row r="57" spans="4:13" x14ac:dyDescent="0.25">
      <c r="D57" s="5">
        <f t="shared" si="1"/>
        <v>53</v>
      </c>
      <c r="E57" s="7" t="s">
        <v>59</v>
      </c>
      <c r="F57" s="7" t="s">
        <v>60</v>
      </c>
      <c r="G57" s="7" t="s">
        <v>27</v>
      </c>
      <c r="H57" s="8">
        <f>(300+I57)/1000</f>
        <v>0.36299999999999999</v>
      </c>
      <c r="I57" s="7">
        <v>63</v>
      </c>
      <c r="J57" s="7">
        <v>2.4</v>
      </c>
      <c r="K57" s="5">
        <f t="shared" si="2"/>
        <v>5042.9999999999991</v>
      </c>
      <c r="L57" s="6">
        <f t="shared" si="0"/>
        <v>1.0629999999999999</v>
      </c>
      <c r="M57" s="5"/>
    </row>
    <row r="58" spans="4:13" x14ac:dyDescent="0.25">
      <c r="D58" s="5">
        <f t="shared" si="1"/>
        <v>54</v>
      </c>
      <c r="E58" s="5" t="s">
        <v>59</v>
      </c>
      <c r="F58" s="5" t="s">
        <v>60</v>
      </c>
      <c r="G58" s="5"/>
      <c r="H58" s="5"/>
      <c r="I58" s="5">
        <v>63</v>
      </c>
      <c r="J58" s="5">
        <v>15.5</v>
      </c>
      <c r="K58" s="5">
        <f t="shared" si="2"/>
        <v>5058.4999999999991</v>
      </c>
      <c r="L58" s="6">
        <f t="shared" si="0"/>
        <v>1.0629999999999999</v>
      </c>
      <c r="M58" s="5"/>
    </row>
    <row r="59" spans="4:13" x14ac:dyDescent="0.25">
      <c r="D59" s="5">
        <f t="shared" si="1"/>
        <v>55</v>
      </c>
      <c r="E59" s="7" t="s">
        <v>61</v>
      </c>
      <c r="F59" s="7" t="s">
        <v>62</v>
      </c>
      <c r="G59" s="7" t="s">
        <v>27</v>
      </c>
      <c r="H59" s="8">
        <f>(300+I59)/1000</f>
        <v>0.36299999999999999</v>
      </c>
      <c r="I59" s="7">
        <v>63</v>
      </c>
      <c r="J59" s="7">
        <v>51</v>
      </c>
      <c r="K59" s="5">
        <f t="shared" si="2"/>
        <v>5109.4999999999991</v>
      </c>
      <c r="L59" s="6">
        <f t="shared" si="0"/>
        <v>1.0629999999999999</v>
      </c>
      <c r="M59" s="5"/>
    </row>
    <row r="60" spans="4:13" x14ac:dyDescent="0.25">
      <c r="D60" s="5">
        <f t="shared" si="1"/>
        <v>56</v>
      </c>
      <c r="E60" s="5" t="s">
        <v>61</v>
      </c>
      <c r="F60" s="5" t="s">
        <v>62</v>
      </c>
      <c r="G60" s="5"/>
      <c r="H60" s="5"/>
      <c r="I60" s="5">
        <v>63</v>
      </c>
      <c r="J60" s="5">
        <v>11.6</v>
      </c>
      <c r="K60" s="5">
        <f t="shared" si="2"/>
        <v>5121.0999999999995</v>
      </c>
      <c r="L60" s="6">
        <f t="shared" si="0"/>
        <v>1.0629999999999999</v>
      </c>
      <c r="M60" s="5"/>
    </row>
    <row r="61" spans="4:13" x14ac:dyDescent="0.25">
      <c r="D61" s="5">
        <f t="shared" si="1"/>
        <v>57</v>
      </c>
      <c r="E61" s="7" t="s">
        <v>61</v>
      </c>
      <c r="F61" s="7" t="s">
        <v>62</v>
      </c>
      <c r="G61" s="7" t="s">
        <v>27</v>
      </c>
      <c r="H61" s="8">
        <f>(300+I61)/1000</f>
        <v>0.36299999999999999</v>
      </c>
      <c r="I61" s="7">
        <v>63</v>
      </c>
      <c r="J61" s="7">
        <v>3.6</v>
      </c>
      <c r="K61" s="5">
        <f t="shared" si="2"/>
        <v>5124.7</v>
      </c>
      <c r="L61" s="6">
        <f t="shared" si="0"/>
        <v>1.0629999999999999</v>
      </c>
      <c r="M61" s="5"/>
    </row>
    <row r="62" spans="4:13" x14ac:dyDescent="0.25">
      <c r="D62" s="5">
        <f t="shared" si="1"/>
        <v>58</v>
      </c>
      <c r="E62" s="5" t="s">
        <v>62</v>
      </c>
      <c r="F62" s="5" t="s">
        <v>63</v>
      </c>
      <c r="G62" s="5"/>
      <c r="H62" s="5"/>
      <c r="I62" s="5">
        <v>63</v>
      </c>
      <c r="J62" s="5">
        <v>55.1</v>
      </c>
      <c r="K62" s="5">
        <f t="shared" si="2"/>
        <v>5179.8</v>
      </c>
      <c r="L62" s="6">
        <f t="shared" si="0"/>
        <v>1.0629999999999999</v>
      </c>
      <c r="M62" s="5"/>
    </row>
    <row r="63" spans="4:13" x14ac:dyDescent="0.25">
      <c r="D63" s="5">
        <f t="shared" si="1"/>
        <v>59</v>
      </c>
      <c r="E63" s="7" t="s">
        <v>62</v>
      </c>
      <c r="F63" s="7" t="s">
        <v>64</v>
      </c>
      <c r="G63" s="7" t="s">
        <v>27</v>
      </c>
      <c r="H63" s="8">
        <f t="shared" ref="H63:H64" si="4">(300+I63)/1000</f>
        <v>0.36299999999999999</v>
      </c>
      <c r="I63" s="7">
        <v>63</v>
      </c>
      <c r="J63" s="7">
        <v>60</v>
      </c>
      <c r="K63" s="5">
        <f t="shared" si="2"/>
        <v>5239.8</v>
      </c>
      <c r="L63" s="6">
        <f t="shared" si="0"/>
        <v>1.0629999999999999</v>
      </c>
      <c r="M63" s="5"/>
    </row>
    <row r="64" spans="4:13" x14ac:dyDescent="0.25">
      <c r="D64" s="5">
        <f t="shared" si="1"/>
        <v>60</v>
      </c>
      <c r="E64" s="7" t="s">
        <v>65</v>
      </c>
      <c r="F64" s="7" t="s">
        <v>66</v>
      </c>
      <c r="G64" s="7" t="s">
        <v>27</v>
      </c>
      <c r="H64" s="8">
        <f t="shared" si="4"/>
        <v>0.36299999999999999</v>
      </c>
      <c r="I64" s="7">
        <v>63</v>
      </c>
      <c r="J64" s="7">
        <v>3</v>
      </c>
      <c r="K64" s="5">
        <f t="shared" si="2"/>
        <v>5242.8</v>
      </c>
      <c r="L64" s="6">
        <f t="shared" si="0"/>
        <v>1.0629999999999999</v>
      </c>
      <c r="M64" s="5"/>
    </row>
    <row r="65" spans="4:13" x14ac:dyDescent="0.25">
      <c r="D65" s="5">
        <f t="shared" si="1"/>
        <v>61</v>
      </c>
      <c r="E65" s="5" t="s">
        <v>65</v>
      </c>
      <c r="F65" s="5" t="s">
        <v>66</v>
      </c>
      <c r="G65" s="5"/>
      <c r="H65" s="5"/>
      <c r="I65" s="5">
        <v>63</v>
      </c>
      <c r="J65" s="5">
        <v>27.5</v>
      </c>
      <c r="K65" s="5">
        <f t="shared" si="2"/>
        <v>5270.3</v>
      </c>
      <c r="L65" s="6">
        <f t="shared" si="0"/>
        <v>1.0629999999999999</v>
      </c>
      <c r="M65" s="5"/>
    </row>
    <row r="66" spans="4:13" x14ac:dyDescent="0.25">
      <c r="D66" s="5">
        <f t="shared" si="1"/>
        <v>62</v>
      </c>
      <c r="E66" s="5" t="s">
        <v>67</v>
      </c>
      <c r="F66" s="5" t="s">
        <v>68</v>
      </c>
      <c r="G66" s="5"/>
      <c r="H66" s="5"/>
      <c r="I66" s="5">
        <v>63</v>
      </c>
      <c r="J66" s="5">
        <v>327.7</v>
      </c>
      <c r="K66" s="5">
        <f t="shared" si="2"/>
        <v>5598</v>
      </c>
      <c r="L66" s="6">
        <f t="shared" si="0"/>
        <v>1.0629999999999999</v>
      </c>
      <c r="M66" s="5"/>
    </row>
    <row r="67" spans="4:13" x14ac:dyDescent="0.25">
      <c r="D67" s="5">
        <f t="shared" si="1"/>
        <v>63</v>
      </c>
      <c r="E67" s="5" t="s">
        <v>69</v>
      </c>
      <c r="F67" s="5" t="s">
        <v>70</v>
      </c>
      <c r="G67" s="5"/>
      <c r="H67" s="5"/>
      <c r="I67" s="5">
        <v>63</v>
      </c>
      <c r="J67" s="5">
        <v>71.7</v>
      </c>
      <c r="K67" s="5">
        <f t="shared" si="2"/>
        <v>5669.7</v>
      </c>
      <c r="L67" s="6">
        <f t="shared" si="0"/>
        <v>1.0629999999999999</v>
      </c>
      <c r="M67" s="5"/>
    </row>
    <row r="68" spans="4:13" x14ac:dyDescent="0.25">
      <c r="D68" s="5">
        <f t="shared" si="1"/>
        <v>64</v>
      </c>
      <c r="E68" s="5" t="s">
        <v>70</v>
      </c>
      <c r="F68" s="5" t="s">
        <v>68</v>
      </c>
      <c r="G68" s="5"/>
      <c r="H68" s="5"/>
      <c r="I68" s="5">
        <v>63</v>
      </c>
      <c r="J68" s="5">
        <v>47.6</v>
      </c>
      <c r="K68" s="5">
        <f t="shared" si="2"/>
        <v>5717.3</v>
      </c>
      <c r="L68" s="6">
        <f t="shared" si="0"/>
        <v>1.0629999999999999</v>
      </c>
      <c r="M68" s="5"/>
    </row>
    <row r="69" spans="4:13" x14ac:dyDescent="0.25">
      <c r="D69" s="5">
        <f t="shared" si="1"/>
        <v>65</v>
      </c>
      <c r="E69" s="7" t="s">
        <v>68</v>
      </c>
      <c r="F69" s="7" t="s">
        <v>71</v>
      </c>
      <c r="G69" s="7" t="s">
        <v>27</v>
      </c>
      <c r="H69" s="8">
        <f>(300+I69)/1000</f>
        <v>0.36299999999999999</v>
      </c>
      <c r="I69" s="7">
        <v>63</v>
      </c>
      <c r="J69" s="7">
        <v>4</v>
      </c>
      <c r="K69" s="5">
        <f t="shared" si="2"/>
        <v>5721.3</v>
      </c>
      <c r="L69" s="6">
        <f t="shared" si="0"/>
        <v>1.0629999999999999</v>
      </c>
      <c r="M69" s="5"/>
    </row>
    <row r="70" spans="4:13" x14ac:dyDescent="0.25">
      <c r="D70" s="5">
        <f t="shared" si="1"/>
        <v>66</v>
      </c>
      <c r="E70" s="5" t="s">
        <v>68</v>
      </c>
      <c r="F70" s="5" t="s">
        <v>71</v>
      </c>
      <c r="G70" s="5"/>
      <c r="H70" s="5"/>
      <c r="I70" s="5">
        <v>63</v>
      </c>
      <c r="J70" s="5">
        <v>251</v>
      </c>
      <c r="K70" s="5">
        <f t="shared" si="2"/>
        <v>5972.3</v>
      </c>
      <c r="L70" s="6">
        <f t="shared" ref="L70:L133" si="5">(1000+I70)/1000</f>
        <v>1.0629999999999999</v>
      </c>
      <c r="M70" s="5"/>
    </row>
    <row r="71" spans="4:13" x14ac:dyDescent="0.25">
      <c r="D71" s="5">
        <f t="shared" ref="D71:D134" si="6">1+D70</f>
        <v>67</v>
      </c>
      <c r="E71" s="5" t="s">
        <v>71</v>
      </c>
      <c r="F71" s="5" t="s">
        <v>72</v>
      </c>
      <c r="G71" s="5"/>
      <c r="H71" s="5"/>
      <c r="I71" s="5">
        <v>63</v>
      </c>
      <c r="J71" s="5">
        <v>40.6</v>
      </c>
      <c r="K71" s="5">
        <f t="shared" ref="K71:K134" si="7">+K70+J71</f>
        <v>6012.9000000000005</v>
      </c>
      <c r="L71" s="6">
        <f t="shared" si="5"/>
        <v>1.0629999999999999</v>
      </c>
      <c r="M71" s="5"/>
    </row>
    <row r="72" spans="4:13" x14ac:dyDescent="0.25">
      <c r="D72" s="5">
        <f t="shared" si="6"/>
        <v>68</v>
      </c>
      <c r="E72" s="5" t="s">
        <v>72</v>
      </c>
      <c r="F72" s="5" t="s">
        <v>73</v>
      </c>
      <c r="G72" s="5"/>
      <c r="H72" s="5"/>
      <c r="I72" s="5">
        <v>63</v>
      </c>
      <c r="J72" s="5">
        <v>18.2</v>
      </c>
      <c r="K72" s="5">
        <f t="shared" si="7"/>
        <v>6031.1</v>
      </c>
      <c r="L72" s="6">
        <f t="shared" si="5"/>
        <v>1.0629999999999999</v>
      </c>
      <c r="M72" s="5"/>
    </row>
    <row r="73" spans="4:13" x14ac:dyDescent="0.25">
      <c r="D73" s="5">
        <f t="shared" si="6"/>
        <v>69</v>
      </c>
      <c r="E73" s="5" t="s">
        <v>72</v>
      </c>
      <c r="F73" s="5" t="s">
        <v>74</v>
      </c>
      <c r="G73" s="5"/>
      <c r="H73" s="5"/>
      <c r="I73" s="5">
        <v>63</v>
      </c>
      <c r="J73" s="5">
        <v>52.9</v>
      </c>
      <c r="K73" s="5">
        <f t="shared" si="7"/>
        <v>6084</v>
      </c>
      <c r="L73" s="6">
        <f t="shared" si="5"/>
        <v>1.0629999999999999</v>
      </c>
      <c r="M73" s="5"/>
    </row>
    <row r="74" spans="4:13" x14ac:dyDescent="0.25">
      <c r="D74" s="5">
        <f t="shared" si="6"/>
        <v>70</v>
      </c>
      <c r="E74" s="5" t="s">
        <v>74</v>
      </c>
      <c r="F74" s="5" t="s">
        <v>75</v>
      </c>
      <c r="G74" s="5"/>
      <c r="H74" s="5"/>
      <c r="I74" s="5">
        <v>63</v>
      </c>
      <c r="J74" s="5">
        <v>57.3</v>
      </c>
      <c r="K74" s="5">
        <f t="shared" si="7"/>
        <v>6141.3</v>
      </c>
      <c r="L74" s="6">
        <f t="shared" si="5"/>
        <v>1.0629999999999999</v>
      </c>
      <c r="M74" s="5"/>
    </row>
    <row r="75" spans="4:13" x14ac:dyDescent="0.25">
      <c r="D75" s="5">
        <f t="shared" si="6"/>
        <v>71</v>
      </c>
      <c r="E75" s="5" t="s">
        <v>74</v>
      </c>
      <c r="F75" s="5" t="s">
        <v>58</v>
      </c>
      <c r="G75" s="5"/>
      <c r="H75" s="5"/>
      <c r="I75" s="5">
        <v>63</v>
      </c>
      <c r="J75" s="5">
        <v>101.1</v>
      </c>
      <c r="K75" s="5">
        <f t="shared" si="7"/>
        <v>6242.4000000000005</v>
      </c>
      <c r="L75" s="6">
        <f t="shared" si="5"/>
        <v>1.0629999999999999</v>
      </c>
      <c r="M75" s="5"/>
    </row>
    <row r="76" spans="4:13" x14ac:dyDescent="0.25">
      <c r="D76" s="5">
        <f t="shared" si="6"/>
        <v>72</v>
      </c>
      <c r="E76" s="7" t="s">
        <v>58</v>
      </c>
      <c r="F76" s="7" t="s">
        <v>76</v>
      </c>
      <c r="G76" s="5"/>
      <c r="H76" s="5"/>
      <c r="I76" s="5">
        <v>63</v>
      </c>
      <c r="J76" s="5">
        <v>53.8</v>
      </c>
      <c r="K76" s="5">
        <f t="shared" si="7"/>
        <v>6296.2000000000007</v>
      </c>
      <c r="L76" s="6">
        <f t="shared" si="5"/>
        <v>1.0629999999999999</v>
      </c>
      <c r="M76" s="5"/>
    </row>
    <row r="77" spans="4:13" x14ac:dyDescent="0.25">
      <c r="D77" s="5">
        <f t="shared" si="6"/>
        <v>73</v>
      </c>
      <c r="E77" s="5" t="s">
        <v>58</v>
      </c>
      <c r="F77" s="5" t="s">
        <v>60</v>
      </c>
      <c r="G77" s="5"/>
      <c r="H77" s="5"/>
      <c r="I77" s="5">
        <v>63</v>
      </c>
      <c r="J77" s="5">
        <v>101.8</v>
      </c>
      <c r="K77" s="5">
        <f t="shared" si="7"/>
        <v>6398.0000000000009</v>
      </c>
      <c r="L77" s="6">
        <f t="shared" si="5"/>
        <v>1.0629999999999999</v>
      </c>
      <c r="M77" s="5"/>
    </row>
    <row r="78" spans="4:13" x14ac:dyDescent="0.25">
      <c r="D78" s="5">
        <f t="shared" si="6"/>
        <v>74</v>
      </c>
      <c r="E78" s="7" t="s">
        <v>77</v>
      </c>
      <c r="F78" s="7" t="s">
        <v>78</v>
      </c>
      <c r="G78" s="7" t="s">
        <v>13</v>
      </c>
      <c r="H78" s="8">
        <f>(300+I78)/1000</f>
        <v>0.36299999999999999</v>
      </c>
      <c r="I78" s="7">
        <v>63</v>
      </c>
      <c r="J78" s="7">
        <v>101.3</v>
      </c>
      <c r="K78" s="5">
        <f t="shared" si="7"/>
        <v>6499.3000000000011</v>
      </c>
      <c r="L78" s="6">
        <f t="shared" si="5"/>
        <v>1.0629999999999999</v>
      </c>
      <c r="M78" s="5"/>
    </row>
    <row r="79" spans="4:13" x14ac:dyDescent="0.25">
      <c r="D79" s="5">
        <f t="shared" si="6"/>
        <v>75</v>
      </c>
      <c r="E79" s="5" t="s">
        <v>77</v>
      </c>
      <c r="F79" s="5" t="s">
        <v>78</v>
      </c>
      <c r="G79" s="5"/>
      <c r="H79" s="5"/>
      <c r="I79" s="5">
        <v>63</v>
      </c>
      <c r="J79" s="5">
        <v>138.5</v>
      </c>
      <c r="K79" s="5">
        <f t="shared" si="7"/>
        <v>6637.8000000000011</v>
      </c>
      <c r="L79" s="6">
        <f t="shared" si="5"/>
        <v>1.0629999999999999</v>
      </c>
      <c r="M79" s="5"/>
    </row>
    <row r="80" spans="4:13" x14ac:dyDescent="0.25">
      <c r="D80" s="5">
        <f t="shared" si="6"/>
        <v>76</v>
      </c>
      <c r="E80" s="5" t="s">
        <v>78</v>
      </c>
      <c r="F80" s="5" t="s">
        <v>76</v>
      </c>
      <c r="G80" s="5"/>
      <c r="H80" s="5"/>
      <c r="I80" s="5">
        <v>63</v>
      </c>
      <c r="J80" s="5">
        <v>62</v>
      </c>
      <c r="K80" s="5">
        <f t="shared" si="7"/>
        <v>6699.8000000000011</v>
      </c>
      <c r="L80" s="6">
        <f t="shared" si="5"/>
        <v>1.0629999999999999</v>
      </c>
      <c r="M80" s="5"/>
    </row>
    <row r="81" spans="4:13" x14ac:dyDescent="0.25">
      <c r="D81" s="5">
        <f t="shared" si="6"/>
        <v>77</v>
      </c>
      <c r="E81" s="5" t="s">
        <v>78</v>
      </c>
      <c r="F81" s="5" t="s">
        <v>79</v>
      </c>
      <c r="G81" s="5"/>
      <c r="H81" s="5"/>
      <c r="I81" s="5">
        <v>63</v>
      </c>
      <c r="J81" s="5">
        <v>87.4</v>
      </c>
      <c r="K81" s="5">
        <f t="shared" si="7"/>
        <v>6787.2000000000007</v>
      </c>
      <c r="L81" s="6">
        <f t="shared" si="5"/>
        <v>1.0629999999999999</v>
      </c>
      <c r="M81" s="5"/>
    </row>
    <row r="82" spans="4:13" x14ac:dyDescent="0.25">
      <c r="D82" s="5">
        <f t="shared" si="6"/>
        <v>78</v>
      </c>
      <c r="E82" s="7" t="s">
        <v>79</v>
      </c>
      <c r="F82" s="7" t="s">
        <v>73</v>
      </c>
      <c r="G82" s="7" t="s">
        <v>27</v>
      </c>
      <c r="H82" s="8">
        <f>(300+I82)/1000</f>
        <v>0.36299999999999999</v>
      </c>
      <c r="I82" s="7">
        <v>63</v>
      </c>
      <c r="J82" s="7">
        <v>84.5</v>
      </c>
      <c r="K82" s="5">
        <f t="shared" si="7"/>
        <v>6871.7000000000007</v>
      </c>
      <c r="L82" s="6">
        <f t="shared" si="5"/>
        <v>1.0629999999999999</v>
      </c>
      <c r="M82" s="5"/>
    </row>
    <row r="83" spans="4:13" x14ac:dyDescent="0.25">
      <c r="D83" s="5">
        <f t="shared" si="6"/>
        <v>79</v>
      </c>
      <c r="E83" s="5" t="s">
        <v>79</v>
      </c>
      <c r="F83" s="5" t="s">
        <v>73</v>
      </c>
      <c r="G83" s="5"/>
      <c r="H83" s="5"/>
      <c r="I83" s="5">
        <v>63</v>
      </c>
      <c r="J83" s="5">
        <v>8</v>
      </c>
      <c r="K83" s="5">
        <f t="shared" si="7"/>
        <v>6879.7000000000007</v>
      </c>
      <c r="L83" s="6">
        <f t="shared" si="5"/>
        <v>1.0629999999999999</v>
      </c>
      <c r="M83" s="5"/>
    </row>
    <row r="84" spans="4:13" x14ac:dyDescent="0.25">
      <c r="D84" s="5">
        <f t="shared" si="6"/>
        <v>80</v>
      </c>
      <c r="E84" s="7" t="s">
        <v>79</v>
      </c>
      <c r="F84" s="7" t="s">
        <v>40</v>
      </c>
      <c r="G84" s="7" t="s">
        <v>27</v>
      </c>
      <c r="H84" s="8">
        <f t="shared" ref="H84:H85" si="8">(300+I84)/1000</f>
        <v>0.36299999999999999</v>
      </c>
      <c r="I84" s="7">
        <v>63</v>
      </c>
      <c r="J84" s="7">
        <v>95.5</v>
      </c>
      <c r="K84" s="5">
        <f t="shared" si="7"/>
        <v>6975.2000000000007</v>
      </c>
      <c r="L84" s="6">
        <f t="shared" si="5"/>
        <v>1.0629999999999999</v>
      </c>
      <c r="M84" s="5"/>
    </row>
    <row r="85" spans="4:13" x14ac:dyDescent="0.25">
      <c r="D85" s="5">
        <f t="shared" si="6"/>
        <v>81</v>
      </c>
      <c r="E85" s="7" t="s">
        <v>40</v>
      </c>
      <c r="F85" s="7" t="s">
        <v>30</v>
      </c>
      <c r="G85" s="7" t="s">
        <v>27</v>
      </c>
      <c r="H85" s="8">
        <f t="shared" si="8"/>
        <v>0.36299999999999999</v>
      </c>
      <c r="I85" s="7">
        <v>63</v>
      </c>
      <c r="J85" s="7">
        <v>3</v>
      </c>
      <c r="K85" s="5">
        <f t="shared" si="7"/>
        <v>6978.2000000000007</v>
      </c>
      <c r="L85" s="6">
        <f t="shared" si="5"/>
        <v>1.0629999999999999</v>
      </c>
      <c r="M85" s="5"/>
    </row>
    <row r="86" spans="4:13" x14ac:dyDescent="0.25">
      <c r="D86" s="5">
        <f t="shared" si="6"/>
        <v>82</v>
      </c>
      <c r="E86" s="5" t="s">
        <v>40</v>
      </c>
      <c r="F86" s="5" t="s">
        <v>30</v>
      </c>
      <c r="G86" s="5"/>
      <c r="H86" s="5"/>
      <c r="I86" s="5">
        <v>63</v>
      </c>
      <c r="J86" s="5">
        <v>303</v>
      </c>
      <c r="K86" s="5">
        <f t="shared" si="7"/>
        <v>7281.2000000000007</v>
      </c>
      <c r="L86" s="6">
        <f t="shared" si="5"/>
        <v>1.0629999999999999</v>
      </c>
      <c r="M86" s="5"/>
    </row>
    <row r="87" spans="4:13" x14ac:dyDescent="0.25">
      <c r="D87" s="5">
        <f t="shared" si="6"/>
        <v>83</v>
      </c>
      <c r="E87" s="7" t="s">
        <v>40</v>
      </c>
      <c r="F87" s="7" t="s">
        <v>39</v>
      </c>
      <c r="G87" s="7" t="s">
        <v>27</v>
      </c>
      <c r="H87" s="8">
        <f>(300+I87)/1000</f>
        <v>0.36299999999999999</v>
      </c>
      <c r="I87" s="7">
        <v>63</v>
      </c>
      <c r="J87" s="7">
        <v>128</v>
      </c>
      <c r="K87" s="5">
        <f t="shared" si="7"/>
        <v>7409.2000000000007</v>
      </c>
      <c r="L87" s="6">
        <f t="shared" si="5"/>
        <v>1.0629999999999999</v>
      </c>
      <c r="M87" s="5"/>
    </row>
    <row r="88" spans="4:13" x14ac:dyDescent="0.25">
      <c r="D88" s="5">
        <f t="shared" si="6"/>
        <v>84</v>
      </c>
      <c r="E88" s="5" t="s">
        <v>40</v>
      </c>
      <c r="F88" s="5" t="s">
        <v>39</v>
      </c>
      <c r="G88" s="5"/>
      <c r="H88" s="5"/>
      <c r="I88" s="5">
        <v>63</v>
      </c>
      <c r="J88" s="5">
        <v>138.5</v>
      </c>
      <c r="K88" s="5">
        <f t="shared" si="7"/>
        <v>7547.7000000000007</v>
      </c>
      <c r="L88" s="6">
        <f t="shared" si="5"/>
        <v>1.0629999999999999</v>
      </c>
      <c r="M88" s="5"/>
    </row>
    <row r="89" spans="4:13" x14ac:dyDescent="0.25">
      <c r="D89" s="5">
        <f t="shared" si="6"/>
        <v>85</v>
      </c>
      <c r="E89" s="7" t="s">
        <v>40</v>
      </c>
      <c r="F89" s="7" t="s">
        <v>80</v>
      </c>
      <c r="G89" s="7" t="s">
        <v>27</v>
      </c>
      <c r="H89" s="8">
        <f t="shared" ref="H89:H91" si="9">(300+I89)/1000</f>
        <v>0.36299999999999999</v>
      </c>
      <c r="I89" s="7">
        <v>63</v>
      </c>
      <c r="J89" s="7">
        <v>363</v>
      </c>
      <c r="K89" s="5">
        <f t="shared" si="7"/>
        <v>7910.7000000000007</v>
      </c>
      <c r="L89" s="6">
        <f t="shared" si="5"/>
        <v>1.0629999999999999</v>
      </c>
      <c r="M89" s="5"/>
    </row>
    <row r="90" spans="4:13" x14ac:dyDescent="0.25">
      <c r="D90" s="5">
        <f t="shared" si="6"/>
        <v>86</v>
      </c>
      <c r="E90" s="7" t="s">
        <v>40</v>
      </c>
      <c r="F90" s="7" t="s">
        <v>80</v>
      </c>
      <c r="G90" s="7" t="s">
        <v>27</v>
      </c>
      <c r="H90" s="8">
        <f t="shared" si="9"/>
        <v>0.36299999999999999</v>
      </c>
      <c r="I90" s="7">
        <v>63</v>
      </c>
      <c r="J90" s="7">
        <v>409</v>
      </c>
      <c r="K90" s="5">
        <f t="shared" si="7"/>
        <v>8319.7000000000007</v>
      </c>
      <c r="L90" s="6">
        <f t="shared" si="5"/>
        <v>1.0629999999999999</v>
      </c>
      <c r="M90" s="5"/>
    </row>
    <row r="91" spans="4:13" x14ac:dyDescent="0.25">
      <c r="D91" s="5">
        <f t="shared" si="6"/>
        <v>87</v>
      </c>
      <c r="E91" s="7" t="s">
        <v>80</v>
      </c>
      <c r="F91" s="7" t="s">
        <v>81</v>
      </c>
      <c r="G91" s="7" t="s">
        <v>27</v>
      </c>
      <c r="H91" s="8">
        <f t="shared" si="9"/>
        <v>0.36299999999999999</v>
      </c>
      <c r="I91" s="7">
        <v>63</v>
      </c>
      <c r="J91" s="7">
        <v>3</v>
      </c>
      <c r="K91" s="5">
        <f t="shared" si="7"/>
        <v>8322.7000000000007</v>
      </c>
      <c r="L91" s="6">
        <f t="shared" si="5"/>
        <v>1.0629999999999999</v>
      </c>
      <c r="M91" s="5"/>
    </row>
    <row r="92" spans="4:13" x14ac:dyDescent="0.25">
      <c r="D92" s="5">
        <f t="shared" si="6"/>
        <v>88</v>
      </c>
      <c r="E92" s="5" t="s">
        <v>80</v>
      </c>
      <c r="F92" s="5" t="s">
        <v>81</v>
      </c>
      <c r="G92" s="5"/>
      <c r="H92" s="5"/>
      <c r="I92" s="5">
        <v>63</v>
      </c>
      <c r="J92" s="5">
        <v>122.5</v>
      </c>
      <c r="K92" s="5">
        <f t="shared" si="7"/>
        <v>8445.2000000000007</v>
      </c>
      <c r="L92" s="6">
        <f t="shared" si="5"/>
        <v>1.0629999999999999</v>
      </c>
      <c r="M92" s="5"/>
    </row>
    <row r="93" spans="4:13" x14ac:dyDescent="0.25">
      <c r="D93" s="5">
        <f t="shared" si="6"/>
        <v>89</v>
      </c>
      <c r="E93" s="7" t="s">
        <v>80</v>
      </c>
      <c r="F93" s="7" t="s">
        <v>81</v>
      </c>
      <c r="G93" s="7" t="s">
        <v>27</v>
      </c>
      <c r="H93" s="8">
        <f>(300+I93)/1000</f>
        <v>0.36299999999999999</v>
      </c>
      <c r="I93" s="7">
        <v>63</v>
      </c>
      <c r="J93" s="7">
        <v>60</v>
      </c>
      <c r="K93" s="5">
        <f t="shared" si="7"/>
        <v>8505.2000000000007</v>
      </c>
      <c r="L93" s="6">
        <f t="shared" si="5"/>
        <v>1.0629999999999999</v>
      </c>
      <c r="M93" s="5"/>
    </row>
    <row r="94" spans="4:13" x14ac:dyDescent="0.25">
      <c r="D94" s="5">
        <f t="shared" si="6"/>
        <v>90</v>
      </c>
      <c r="E94" s="5" t="s">
        <v>80</v>
      </c>
      <c r="F94" s="5" t="s">
        <v>81</v>
      </c>
      <c r="G94" s="5"/>
      <c r="H94" s="5"/>
      <c r="I94" s="5">
        <v>63</v>
      </c>
      <c r="J94" s="5">
        <v>127.2</v>
      </c>
      <c r="K94" s="5">
        <f t="shared" si="7"/>
        <v>8632.4000000000015</v>
      </c>
      <c r="L94" s="6">
        <f t="shared" si="5"/>
        <v>1.0629999999999999</v>
      </c>
      <c r="M94" s="5"/>
    </row>
    <row r="95" spans="4:13" x14ac:dyDescent="0.25">
      <c r="D95" s="5">
        <f t="shared" si="6"/>
        <v>91</v>
      </c>
      <c r="E95" s="7" t="s">
        <v>80</v>
      </c>
      <c r="F95" s="7" t="s">
        <v>82</v>
      </c>
      <c r="G95" s="7" t="s">
        <v>27</v>
      </c>
      <c r="H95" s="8">
        <f>(300+I95)/1000</f>
        <v>0.36299999999999999</v>
      </c>
      <c r="I95" s="7">
        <v>63</v>
      </c>
      <c r="J95" s="7">
        <v>161.6</v>
      </c>
      <c r="K95" s="5">
        <f t="shared" si="7"/>
        <v>8794.0000000000018</v>
      </c>
      <c r="L95" s="6">
        <f t="shared" si="5"/>
        <v>1.0629999999999999</v>
      </c>
      <c r="M95" s="5"/>
    </row>
    <row r="96" spans="4:13" x14ac:dyDescent="0.25">
      <c r="D96" s="5">
        <f t="shared" si="6"/>
        <v>92</v>
      </c>
      <c r="E96" s="5" t="s">
        <v>83</v>
      </c>
      <c r="F96" s="5" t="s">
        <v>84</v>
      </c>
      <c r="G96" s="5"/>
      <c r="H96" s="5"/>
      <c r="I96" s="5">
        <v>63</v>
      </c>
      <c r="J96" s="5">
        <v>27.8</v>
      </c>
      <c r="K96" s="5">
        <f t="shared" si="7"/>
        <v>8821.8000000000011</v>
      </c>
      <c r="L96" s="6">
        <f t="shared" si="5"/>
        <v>1.0629999999999999</v>
      </c>
      <c r="M96" s="5"/>
    </row>
    <row r="97" spans="4:13" x14ac:dyDescent="0.25">
      <c r="D97" s="5">
        <f t="shared" si="6"/>
        <v>93</v>
      </c>
      <c r="E97" s="5" t="s">
        <v>83</v>
      </c>
      <c r="F97" s="5" t="s">
        <v>84</v>
      </c>
      <c r="G97" s="5"/>
      <c r="H97" s="5"/>
      <c r="I97" s="5">
        <v>63</v>
      </c>
      <c r="J97" s="5">
        <v>25.7</v>
      </c>
      <c r="K97" s="5">
        <f t="shared" si="7"/>
        <v>8847.5000000000018</v>
      </c>
      <c r="L97" s="6">
        <f t="shared" si="5"/>
        <v>1.0629999999999999</v>
      </c>
      <c r="M97" s="5"/>
    </row>
    <row r="98" spans="4:13" x14ac:dyDescent="0.25">
      <c r="D98" s="5">
        <f t="shared" si="6"/>
        <v>94</v>
      </c>
      <c r="E98" s="7" t="s">
        <v>83</v>
      </c>
      <c r="F98" s="7" t="s">
        <v>84</v>
      </c>
      <c r="G98" s="7" t="s">
        <v>27</v>
      </c>
      <c r="H98" s="8">
        <f>(300+I98)/1000</f>
        <v>0.36299999999999999</v>
      </c>
      <c r="I98" s="7">
        <v>63</v>
      </c>
      <c r="J98" s="7">
        <v>15</v>
      </c>
      <c r="K98" s="5">
        <f t="shared" si="7"/>
        <v>8862.5000000000018</v>
      </c>
      <c r="L98" s="6">
        <f t="shared" si="5"/>
        <v>1.0629999999999999</v>
      </c>
      <c r="M98" s="5"/>
    </row>
    <row r="99" spans="4:13" x14ac:dyDescent="0.25">
      <c r="D99" s="5">
        <f t="shared" si="6"/>
        <v>95</v>
      </c>
      <c r="E99" s="5" t="s">
        <v>83</v>
      </c>
      <c r="F99" s="5" t="s">
        <v>84</v>
      </c>
      <c r="G99" s="5"/>
      <c r="H99" s="5"/>
      <c r="I99" s="5">
        <v>63</v>
      </c>
      <c r="J99" s="5">
        <v>15.5</v>
      </c>
      <c r="K99" s="5">
        <f t="shared" si="7"/>
        <v>8878.0000000000018</v>
      </c>
      <c r="L99" s="6">
        <f t="shared" si="5"/>
        <v>1.0629999999999999</v>
      </c>
      <c r="M99" s="5"/>
    </row>
    <row r="100" spans="4:13" x14ac:dyDescent="0.25">
      <c r="D100" s="5">
        <f t="shared" si="6"/>
        <v>96</v>
      </c>
      <c r="E100" s="7" t="s">
        <v>85</v>
      </c>
      <c r="F100" s="7" t="s">
        <v>86</v>
      </c>
      <c r="G100" s="7" t="s">
        <v>27</v>
      </c>
      <c r="H100" s="8">
        <f>(300+I100)/1000</f>
        <v>0.36299999999999999</v>
      </c>
      <c r="I100" s="7">
        <v>63</v>
      </c>
      <c r="J100" s="7">
        <v>2.2999999999999998</v>
      </c>
      <c r="K100" s="5">
        <f t="shared" si="7"/>
        <v>8880.3000000000011</v>
      </c>
      <c r="L100" s="6">
        <f t="shared" si="5"/>
        <v>1.0629999999999999</v>
      </c>
      <c r="M100" s="5"/>
    </row>
    <row r="101" spans="4:13" x14ac:dyDescent="0.25">
      <c r="D101" s="5">
        <f t="shared" si="6"/>
        <v>97</v>
      </c>
      <c r="E101" s="5" t="s">
        <v>85</v>
      </c>
      <c r="F101" s="5" t="s">
        <v>86</v>
      </c>
      <c r="G101" s="5"/>
      <c r="H101" s="5"/>
      <c r="I101" s="5">
        <v>63</v>
      </c>
      <c r="J101" s="5">
        <v>32.5</v>
      </c>
      <c r="K101" s="5">
        <f t="shared" si="7"/>
        <v>8912.8000000000011</v>
      </c>
      <c r="L101" s="6">
        <f t="shared" si="5"/>
        <v>1.0629999999999999</v>
      </c>
      <c r="M101" s="5"/>
    </row>
    <row r="102" spans="4:13" x14ac:dyDescent="0.25">
      <c r="D102" s="5">
        <f t="shared" si="6"/>
        <v>98</v>
      </c>
      <c r="E102" s="5" t="s">
        <v>84</v>
      </c>
      <c r="F102" s="5" t="s">
        <v>87</v>
      </c>
      <c r="G102" s="5"/>
      <c r="H102" s="5"/>
      <c r="I102" s="5">
        <v>63</v>
      </c>
      <c r="J102" s="5">
        <v>31</v>
      </c>
      <c r="K102" s="5">
        <f t="shared" si="7"/>
        <v>8943.8000000000011</v>
      </c>
      <c r="L102" s="6">
        <f t="shared" si="5"/>
        <v>1.0629999999999999</v>
      </c>
      <c r="M102" s="5"/>
    </row>
    <row r="103" spans="4:13" x14ac:dyDescent="0.25">
      <c r="D103" s="5">
        <f t="shared" si="6"/>
        <v>99</v>
      </c>
      <c r="E103" s="5" t="s">
        <v>84</v>
      </c>
      <c r="F103" s="5" t="s">
        <v>88</v>
      </c>
      <c r="G103" s="5"/>
      <c r="H103" s="5"/>
      <c r="I103" s="5">
        <v>63</v>
      </c>
      <c r="J103" s="5">
        <v>19.5</v>
      </c>
      <c r="K103" s="5">
        <f t="shared" si="7"/>
        <v>8963.3000000000011</v>
      </c>
      <c r="L103" s="6">
        <f t="shared" si="5"/>
        <v>1.0629999999999999</v>
      </c>
      <c r="M103" s="5"/>
    </row>
    <row r="104" spans="4:13" x14ac:dyDescent="0.25">
      <c r="D104" s="5">
        <f t="shared" si="6"/>
        <v>100</v>
      </c>
      <c r="E104" s="5" t="s">
        <v>89</v>
      </c>
      <c r="F104" s="5" t="s">
        <v>90</v>
      </c>
      <c r="G104" s="5"/>
      <c r="H104" s="5"/>
      <c r="I104" s="5">
        <v>63</v>
      </c>
      <c r="J104" s="5">
        <v>41</v>
      </c>
      <c r="K104" s="5">
        <f t="shared" si="7"/>
        <v>9004.3000000000011</v>
      </c>
      <c r="L104" s="6">
        <f t="shared" si="5"/>
        <v>1.0629999999999999</v>
      </c>
      <c r="M104" s="5"/>
    </row>
    <row r="105" spans="4:13" x14ac:dyDescent="0.25">
      <c r="D105" s="5">
        <f t="shared" si="6"/>
        <v>101</v>
      </c>
      <c r="E105" s="5" t="s">
        <v>90</v>
      </c>
      <c r="F105" s="5" t="s">
        <v>88</v>
      </c>
      <c r="G105" s="5"/>
      <c r="H105" s="5"/>
      <c r="I105" s="5">
        <v>63</v>
      </c>
      <c r="J105" s="5">
        <v>186.9</v>
      </c>
      <c r="K105" s="5">
        <f t="shared" si="7"/>
        <v>9191.2000000000007</v>
      </c>
      <c r="L105" s="6">
        <f t="shared" si="5"/>
        <v>1.0629999999999999</v>
      </c>
      <c r="M105" s="5"/>
    </row>
    <row r="106" spans="4:13" x14ac:dyDescent="0.25">
      <c r="D106" s="5">
        <f t="shared" si="6"/>
        <v>102</v>
      </c>
      <c r="E106" s="5" t="s">
        <v>91</v>
      </c>
      <c r="F106" s="5" t="s">
        <v>92</v>
      </c>
      <c r="G106" s="5"/>
      <c r="H106" s="5"/>
      <c r="I106" s="5">
        <v>63</v>
      </c>
      <c r="J106" s="5">
        <v>23.5</v>
      </c>
      <c r="K106" s="5">
        <f t="shared" si="7"/>
        <v>9214.7000000000007</v>
      </c>
      <c r="L106" s="6">
        <f t="shared" si="5"/>
        <v>1.0629999999999999</v>
      </c>
      <c r="M106" s="5"/>
    </row>
    <row r="107" spans="4:13" x14ac:dyDescent="0.25">
      <c r="D107" s="5">
        <f t="shared" si="6"/>
        <v>103</v>
      </c>
      <c r="E107" s="5" t="s">
        <v>91</v>
      </c>
      <c r="F107" s="5" t="s">
        <v>93</v>
      </c>
      <c r="G107" s="5"/>
      <c r="H107" s="5"/>
      <c r="I107" s="5">
        <v>63</v>
      </c>
      <c r="J107" s="5">
        <v>249.5</v>
      </c>
      <c r="K107" s="5">
        <f t="shared" si="7"/>
        <v>9464.2000000000007</v>
      </c>
      <c r="L107" s="6">
        <f t="shared" si="5"/>
        <v>1.0629999999999999</v>
      </c>
      <c r="M107" s="5"/>
    </row>
    <row r="108" spans="4:13" x14ac:dyDescent="0.25">
      <c r="D108" s="5">
        <f t="shared" si="6"/>
        <v>104</v>
      </c>
      <c r="E108" s="5" t="s">
        <v>93</v>
      </c>
      <c r="F108" s="5" t="s">
        <v>94</v>
      </c>
      <c r="G108" s="5"/>
      <c r="H108" s="5"/>
      <c r="I108" s="5">
        <v>63</v>
      </c>
      <c r="J108" s="5">
        <v>37.5</v>
      </c>
      <c r="K108" s="5">
        <f t="shared" si="7"/>
        <v>9501.7000000000007</v>
      </c>
      <c r="L108" s="6">
        <f t="shared" si="5"/>
        <v>1.0629999999999999</v>
      </c>
      <c r="M108" s="5"/>
    </row>
    <row r="109" spans="4:13" x14ac:dyDescent="0.25">
      <c r="D109" s="5">
        <f t="shared" si="6"/>
        <v>105</v>
      </c>
      <c r="E109" s="5" t="s">
        <v>93</v>
      </c>
      <c r="F109" s="5" t="s">
        <v>95</v>
      </c>
      <c r="G109" s="5"/>
      <c r="H109" s="5"/>
      <c r="I109" s="5">
        <v>63</v>
      </c>
      <c r="J109" s="5">
        <v>155</v>
      </c>
      <c r="K109" s="5">
        <f t="shared" si="7"/>
        <v>9656.7000000000007</v>
      </c>
      <c r="L109" s="6">
        <f t="shared" si="5"/>
        <v>1.0629999999999999</v>
      </c>
      <c r="M109" s="5"/>
    </row>
    <row r="110" spans="4:13" x14ac:dyDescent="0.25">
      <c r="D110" s="5">
        <f t="shared" si="6"/>
        <v>106</v>
      </c>
      <c r="E110" s="5" t="s">
        <v>96</v>
      </c>
      <c r="F110" s="5" t="s">
        <v>97</v>
      </c>
      <c r="G110" s="5"/>
      <c r="H110" s="5"/>
      <c r="I110" s="5">
        <v>63</v>
      </c>
      <c r="J110" s="5">
        <v>83.8</v>
      </c>
      <c r="K110" s="5">
        <f t="shared" si="7"/>
        <v>9740.5</v>
      </c>
      <c r="L110" s="6">
        <f t="shared" si="5"/>
        <v>1.0629999999999999</v>
      </c>
      <c r="M110" s="5"/>
    </row>
    <row r="111" spans="4:13" x14ac:dyDescent="0.25">
      <c r="D111" s="5">
        <f t="shared" si="6"/>
        <v>107</v>
      </c>
      <c r="E111" s="5" t="s">
        <v>96</v>
      </c>
      <c r="F111" s="5" t="s">
        <v>97</v>
      </c>
      <c r="G111" s="5" t="s">
        <v>98</v>
      </c>
      <c r="H111" s="6">
        <f>(300+I111)/1000</f>
        <v>0.36299999999999999</v>
      </c>
      <c r="I111" s="5">
        <v>63</v>
      </c>
      <c r="J111" s="5">
        <v>3</v>
      </c>
      <c r="K111" s="5">
        <f t="shared" si="7"/>
        <v>9743.5</v>
      </c>
      <c r="L111" s="6">
        <f t="shared" si="5"/>
        <v>1.0629999999999999</v>
      </c>
      <c r="M111" s="5"/>
    </row>
    <row r="112" spans="4:13" x14ac:dyDescent="0.25">
      <c r="D112" s="5">
        <f t="shared" si="6"/>
        <v>108</v>
      </c>
      <c r="E112" s="5" t="s">
        <v>97</v>
      </c>
      <c r="F112" s="5" t="s">
        <v>99</v>
      </c>
      <c r="G112" s="5"/>
      <c r="H112" s="5"/>
      <c r="I112" s="5">
        <v>63</v>
      </c>
      <c r="J112" s="5">
        <v>92</v>
      </c>
      <c r="K112" s="5">
        <f t="shared" si="7"/>
        <v>9835.5</v>
      </c>
      <c r="L112" s="6">
        <f t="shared" si="5"/>
        <v>1.0629999999999999</v>
      </c>
      <c r="M112" s="5"/>
    </row>
    <row r="113" spans="4:13" x14ac:dyDescent="0.25">
      <c r="D113" s="5">
        <f t="shared" si="6"/>
        <v>109</v>
      </c>
      <c r="E113" s="5" t="s">
        <v>97</v>
      </c>
      <c r="F113" s="5" t="s">
        <v>100</v>
      </c>
      <c r="G113" s="5"/>
      <c r="H113" s="5"/>
      <c r="I113" s="5">
        <v>63</v>
      </c>
      <c r="J113" s="5">
        <v>135.30000000000001</v>
      </c>
      <c r="K113" s="5">
        <f t="shared" si="7"/>
        <v>9970.7999999999993</v>
      </c>
      <c r="L113" s="6">
        <f t="shared" si="5"/>
        <v>1.0629999999999999</v>
      </c>
      <c r="M113" s="5"/>
    </row>
    <row r="114" spans="4:13" x14ac:dyDescent="0.25">
      <c r="D114" s="5">
        <f t="shared" si="6"/>
        <v>110</v>
      </c>
      <c r="E114" s="5" t="s">
        <v>100</v>
      </c>
      <c r="F114" s="5" t="s">
        <v>101</v>
      </c>
      <c r="G114" s="5"/>
      <c r="H114" s="5"/>
      <c r="I114" s="5">
        <v>63</v>
      </c>
      <c r="J114" s="5">
        <v>25</v>
      </c>
      <c r="K114" s="5">
        <f t="shared" si="7"/>
        <v>9995.7999999999993</v>
      </c>
      <c r="L114" s="6">
        <f t="shared" si="5"/>
        <v>1.0629999999999999</v>
      </c>
      <c r="M114" s="5"/>
    </row>
    <row r="115" spans="4:13" x14ac:dyDescent="0.25">
      <c r="D115" s="5">
        <f t="shared" si="6"/>
        <v>111</v>
      </c>
      <c r="E115" s="5" t="s">
        <v>100</v>
      </c>
      <c r="F115" s="5" t="s">
        <v>102</v>
      </c>
      <c r="G115" s="5"/>
      <c r="H115" s="5"/>
      <c r="I115" s="5">
        <v>63</v>
      </c>
      <c r="J115" s="5">
        <v>141.19999999999999</v>
      </c>
      <c r="K115" s="5">
        <f t="shared" si="7"/>
        <v>10137</v>
      </c>
      <c r="L115" s="6">
        <f t="shared" si="5"/>
        <v>1.0629999999999999</v>
      </c>
      <c r="M115" s="5"/>
    </row>
    <row r="116" spans="4:13" x14ac:dyDescent="0.25">
      <c r="D116" s="5">
        <f t="shared" si="6"/>
        <v>112</v>
      </c>
      <c r="E116" s="5" t="s">
        <v>102</v>
      </c>
      <c r="F116" s="5" t="s">
        <v>103</v>
      </c>
      <c r="G116" s="5"/>
      <c r="H116" s="5"/>
      <c r="I116" s="5">
        <v>63</v>
      </c>
      <c r="J116" s="5">
        <v>42.5</v>
      </c>
      <c r="K116" s="5">
        <f t="shared" si="7"/>
        <v>10179.5</v>
      </c>
      <c r="L116" s="6">
        <f t="shared" si="5"/>
        <v>1.0629999999999999</v>
      </c>
      <c r="M116" s="5"/>
    </row>
    <row r="117" spans="4:13" x14ac:dyDescent="0.25">
      <c r="D117" s="5">
        <f t="shared" si="6"/>
        <v>113</v>
      </c>
      <c r="E117" s="5" t="s">
        <v>102</v>
      </c>
      <c r="F117" s="5" t="s">
        <v>104</v>
      </c>
      <c r="G117" s="5"/>
      <c r="H117" s="5"/>
      <c r="I117" s="5">
        <v>63</v>
      </c>
      <c r="J117" s="5">
        <v>16</v>
      </c>
      <c r="K117" s="5">
        <f t="shared" si="7"/>
        <v>10195.5</v>
      </c>
      <c r="L117" s="6">
        <f t="shared" si="5"/>
        <v>1.0629999999999999</v>
      </c>
      <c r="M117" s="5"/>
    </row>
    <row r="118" spans="4:13" x14ac:dyDescent="0.25">
      <c r="D118" s="5">
        <f t="shared" si="6"/>
        <v>114</v>
      </c>
      <c r="E118" s="5" t="s">
        <v>105</v>
      </c>
      <c r="F118" s="5" t="s">
        <v>106</v>
      </c>
      <c r="G118" s="5"/>
      <c r="H118" s="5"/>
      <c r="I118" s="5">
        <v>63</v>
      </c>
      <c r="J118" s="5">
        <v>165.5</v>
      </c>
      <c r="K118" s="5">
        <f t="shared" si="7"/>
        <v>10361</v>
      </c>
      <c r="L118" s="6">
        <f t="shared" si="5"/>
        <v>1.0629999999999999</v>
      </c>
      <c r="M118" s="5"/>
    </row>
    <row r="119" spans="4:13" x14ac:dyDescent="0.25">
      <c r="D119" s="5">
        <f t="shared" si="6"/>
        <v>115</v>
      </c>
      <c r="E119" s="5" t="s">
        <v>107</v>
      </c>
      <c r="F119" s="5" t="s">
        <v>108</v>
      </c>
      <c r="G119" s="5" t="s">
        <v>98</v>
      </c>
      <c r="H119" s="6">
        <f>(300+I119)/1000</f>
        <v>0.36299999999999999</v>
      </c>
      <c r="I119" s="5">
        <v>63</v>
      </c>
      <c r="J119" s="5">
        <v>3.3</v>
      </c>
      <c r="K119" s="5">
        <f t="shared" si="7"/>
        <v>10364.299999999999</v>
      </c>
      <c r="L119" s="6">
        <f t="shared" si="5"/>
        <v>1.0629999999999999</v>
      </c>
      <c r="M119" s="5"/>
    </row>
    <row r="120" spans="4:13" x14ac:dyDescent="0.25">
      <c r="D120" s="5">
        <f t="shared" si="6"/>
        <v>116</v>
      </c>
      <c r="E120" s="5" t="s">
        <v>107</v>
      </c>
      <c r="F120" s="5" t="s">
        <v>108</v>
      </c>
      <c r="G120" s="5"/>
      <c r="H120" s="5"/>
      <c r="I120" s="5">
        <v>63</v>
      </c>
      <c r="J120" s="5">
        <v>275</v>
      </c>
      <c r="K120" s="5">
        <f t="shared" si="7"/>
        <v>10639.3</v>
      </c>
      <c r="L120" s="6">
        <f t="shared" si="5"/>
        <v>1.0629999999999999</v>
      </c>
      <c r="M120" s="5"/>
    </row>
    <row r="121" spans="4:13" x14ac:dyDescent="0.25">
      <c r="D121" s="5">
        <f t="shared" si="6"/>
        <v>117</v>
      </c>
      <c r="E121" s="5" t="s">
        <v>109</v>
      </c>
      <c r="F121" s="5" t="s">
        <v>108</v>
      </c>
      <c r="G121" s="5"/>
      <c r="H121" s="5"/>
      <c r="I121" s="5">
        <v>63</v>
      </c>
      <c r="J121" s="5">
        <v>27</v>
      </c>
      <c r="K121" s="5">
        <f t="shared" si="7"/>
        <v>10666.3</v>
      </c>
      <c r="L121" s="6">
        <f t="shared" si="5"/>
        <v>1.0629999999999999</v>
      </c>
      <c r="M121" s="5"/>
    </row>
    <row r="122" spans="4:13" x14ac:dyDescent="0.25">
      <c r="D122" s="5">
        <f t="shared" si="6"/>
        <v>118</v>
      </c>
      <c r="E122" s="5" t="s">
        <v>56</v>
      </c>
      <c r="F122" s="5" t="s">
        <v>110</v>
      </c>
      <c r="G122" s="5"/>
      <c r="H122" s="5"/>
      <c r="I122" s="5">
        <v>63</v>
      </c>
      <c r="J122" s="5">
        <v>313.5</v>
      </c>
      <c r="K122" s="5">
        <f t="shared" si="7"/>
        <v>10979.8</v>
      </c>
      <c r="L122" s="6">
        <f t="shared" si="5"/>
        <v>1.0629999999999999</v>
      </c>
      <c r="M122" s="5"/>
    </row>
    <row r="123" spans="4:13" x14ac:dyDescent="0.25">
      <c r="D123" s="5">
        <f t="shared" si="6"/>
        <v>119</v>
      </c>
      <c r="E123" s="5" t="s">
        <v>110</v>
      </c>
      <c r="F123" s="5" t="s">
        <v>111</v>
      </c>
      <c r="G123" s="5"/>
      <c r="H123" s="5"/>
      <c r="I123" s="5">
        <v>63</v>
      </c>
      <c r="J123" s="5">
        <v>683.7</v>
      </c>
      <c r="K123" s="5">
        <f t="shared" si="7"/>
        <v>11663.5</v>
      </c>
      <c r="L123" s="6">
        <f t="shared" si="5"/>
        <v>1.0629999999999999</v>
      </c>
      <c r="M123" s="5"/>
    </row>
    <row r="124" spans="4:13" x14ac:dyDescent="0.25">
      <c r="D124" s="5">
        <f t="shared" si="6"/>
        <v>120</v>
      </c>
      <c r="E124" s="5" t="s">
        <v>110</v>
      </c>
      <c r="F124" s="5" t="s">
        <v>111</v>
      </c>
      <c r="G124" s="5" t="s">
        <v>98</v>
      </c>
      <c r="H124" s="6">
        <f>(300+I124)/1000</f>
        <v>0.36299999999999999</v>
      </c>
      <c r="I124" s="5">
        <v>63</v>
      </c>
      <c r="J124" s="5">
        <v>6</v>
      </c>
      <c r="K124" s="5">
        <f t="shared" si="7"/>
        <v>11669.5</v>
      </c>
      <c r="L124" s="6">
        <f t="shared" si="5"/>
        <v>1.0629999999999999</v>
      </c>
      <c r="M124" s="5"/>
    </row>
    <row r="125" spans="4:13" x14ac:dyDescent="0.25">
      <c r="D125" s="5">
        <f t="shared" si="6"/>
        <v>121</v>
      </c>
      <c r="E125" s="5" t="s">
        <v>110</v>
      </c>
      <c r="F125" s="5" t="s">
        <v>112</v>
      </c>
      <c r="G125" s="5"/>
      <c r="H125" s="5"/>
      <c r="I125" s="5">
        <v>63</v>
      </c>
      <c r="J125" s="5">
        <v>153</v>
      </c>
      <c r="K125" s="5">
        <f t="shared" si="7"/>
        <v>11822.5</v>
      </c>
      <c r="L125" s="6">
        <f t="shared" si="5"/>
        <v>1.0629999999999999</v>
      </c>
      <c r="M125" s="5"/>
    </row>
    <row r="126" spans="4:13" x14ac:dyDescent="0.25">
      <c r="D126" s="5">
        <f t="shared" si="6"/>
        <v>122</v>
      </c>
      <c r="E126" s="5" t="s">
        <v>56</v>
      </c>
      <c r="F126" s="5" t="s">
        <v>110</v>
      </c>
      <c r="G126" s="5"/>
      <c r="H126" s="5"/>
      <c r="I126" s="5">
        <v>63</v>
      </c>
      <c r="J126" s="5">
        <v>116</v>
      </c>
      <c r="K126" s="5">
        <f t="shared" si="7"/>
        <v>11938.5</v>
      </c>
      <c r="L126" s="6">
        <f t="shared" si="5"/>
        <v>1.0629999999999999</v>
      </c>
      <c r="M126" s="5"/>
    </row>
    <row r="127" spans="4:13" x14ac:dyDescent="0.25">
      <c r="D127" s="5">
        <f t="shared" si="6"/>
        <v>123</v>
      </c>
      <c r="E127" s="5" t="s">
        <v>113</v>
      </c>
      <c r="F127" s="5" t="s">
        <v>114</v>
      </c>
      <c r="G127" s="5"/>
      <c r="H127" s="5"/>
      <c r="I127" s="5">
        <v>63</v>
      </c>
      <c r="J127" s="5">
        <v>38.5</v>
      </c>
      <c r="K127" s="5">
        <f t="shared" si="7"/>
        <v>11977</v>
      </c>
      <c r="L127" s="6">
        <f t="shared" si="5"/>
        <v>1.0629999999999999</v>
      </c>
      <c r="M127" s="5"/>
    </row>
    <row r="128" spans="4:13" x14ac:dyDescent="0.25">
      <c r="D128" s="5">
        <f t="shared" si="6"/>
        <v>124</v>
      </c>
      <c r="E128" s="5" t="s">
        <v>114</v>
      </c>
      <c r="F128" s="5" t="s">
        <v>115</v>
      </c>
      <c r="G128" s="5"/>
      <c r="H128" s="5"/>
      <c r="I128" s="5">
        <v>63</v>
      </c>
      <c r="J128" s="5">
        <v>20.5</v>
      </c>
      <c r="K128" s="5">
        <f t="shared" si="7"/>
        <v>11997.5</v>
      </c>
      <c r="L128" s="6">
        <f t="shared" si="5"/>
        <v>1.0629999999999999</v>
      </c>
      <c r="M128" s="5"/>
    </row>
    <row r="129" spans="4:13" x14ac:dyDescent="0.25">
      <c r="D129" s="5">
        <f t="shared" si="6"/>
        <v>125</v>
      </c>
      <c r="E129" s="5" t="s">
        <v>116</v>
      </c>
      <c r="F129" s="5" t="s">
        <v>117</v>
      </c>
      <c r="G129" s="5"/>
      <c r="H129" s="5"/>
      <c r="I129" s="5">
        <v>63</v>
      </c>
      <c r="J129" s="5">
        <v>37.799999999999997</v>
      </c>
      <c r="K129" s="5">
        <f t="shared" si="7"/>
        <v>12035.3</v>
      </c>
      <c r="L129" s="6">
        <f t="shared" si="5"/>
        <v>1.0629999999999999</v>
      </c>
      <c r="M129" s="5"/>
    </row>
    <row r="130" spans="4:13" x14ac:dyDescent="0.25">
      <c r="D130" s="5">
        <f t="shared" si="6"/>
        <v>126</v>
      </c>
      <c r="E130" s="5" t="s">
        <v>56</v>
      </c>
      <c r="F130" s="5" t="s">
        <v>110</v>
      </c>
      <c r="G130" s="5" t="s">
        <v>27</v>
      </c>
      <c r="H130" s="6">
        <f t="shared" ref="H130:H132" si="10">(300+I130)/1000</f>
        <v>0.36299999999999999</v>
      </c>
      <c r="I130" s="5">
        <v>63</v>
      </c>
      <c r="J130" s="5">
        <v>6</v>
      </c>
      <c r="K130" s="5">
        <f t="shared" si="7"/>
        <v>12041.3</v>
      </c>
      <c r="L130" s="6">
        <f t="shared" si="5"/>
        <v>1.0629999999999999</v>
      </c>
      <c r="M130" s="5"/>
    </row>
    <row r="131" spans="4:13" x14ac:dyDescent="0.25">
      <c r="D131" s="5">
        <f t="shared" si="6"/>
        <v>127</v>
      </c>
      <c r="E131" s="5" t="s">
        <v>110</v>
      </c>
      <c r="F131" s="5" t="s">
        <v>118</v>
      </c>
      <c r="G131" s="5" t="s">
        <v>27</v>
      </c>
      <c r="H131" s="6">
        <f t="shared" si="10"/>
        <v>0.36299999999999999</v>
      </c>
      <c r="I131" s="5">
        <v>63</v>
      </c>
      <c r="J131" s="5">
        <v>30.8</v>
      </c>
      <c r="K131" s="5">
        <f t="shared" si="7"/>
        <v>12072.099999999999</v>
      </c>
      <c r="L131" s="6">
        <f t="shared" si="5"/>
        <v>1.0629999999999999</v>
      </c>
      <c r="M131" s="5"/>
    </row>
    <row r="132" spans="4:13" x14ac:dyDescent="0.25">
      <c r="D132" s="5">
        <f t="shared" si="6"/>
        <v>128</v>
      </c>
      <c r="E132" s="5" t="s">
        <v>118</v>
      </c>
      <c r="F132" s="5" t="s">
        <v>119</v>
      </c>
      <c r="G132" s="5" t="s">
        <v>27</v>
      </c>
      <c r="H132" s="6">
        <f t="shared" si="10"/>
        <v>0.36299999999999999</v>
      </c>
      <c r="I132" s="5">
        <v>63</v>
      </c>
      <c r="J132" s="5">
        <v>89.6</v>
      </c>
      <c r="K132" s="5">
        <f t="shared" si="7"/>
        <v>12161.699999999999</v>
      </c>
      <c r="L132" s="6">
        <f t="shared" si="5"/>
        <v>1.0629999999999999</v>
      </c>
      <c r="M132" s="5"/>
    </row>
    <row r="133" spans="4:13" x14ac:dyDescent="0.25">
      <c r="D133" s="5">
        <f t="shared" si="6"/>
        <v>129</v>
      </c>
      <c r="E133" s="5" t="s">
        <v>118</v>
      </c>
      <c r="F133" s="5" t="s">
        <v>120</v>
      </c>
      <c r="G133" s="5"/>
      <c r="H133" s="5"/>
      <c r="I133" s="5">
        <v>63</v>
      </c>
      <c r="J133" s="5">
        <v>62</v>
      </c>
      <c r="K133" s="5">
        <f t="shared" si="7"/>
        <v>12223.699999999999</v>
      </c>
      <c r="L133" s="6">
        <f t="shared" si="5"/>
        <v>1.0629999999999999</v>
      </c>
      <c r="M133" s="5"/>
    </row>
    <row r="134" spans="4:13" x14ac:dyDescent="0.25">
      <c r="D134" s="5">
        <f t="shared" si="6"/>
        <v>130</v>
      </c>
      <c r="E134" s="5" t="s">
        <v>110</v>
      </c>
      <c r="F134" s="5" t="s">
        <v>121</v>
      </c>
      <c r="G134" s="5"/>
      <c r="H134" s="5"/>
      <c r="I134" s="5">
        <v>63</v>
      </c>
      <c r="J134" s="5">
        <v>47.5</v>
      </c>
      <c r="K134" s="5">
        <f t="shared" si="7"/>
        <v>12271.199999999999</v>
      </c>
      <c r="L134" s="6">
        <f t="shared" ref="L134:L185" si="11">(1000+I134)/1000</f>
        <v>1.0629999999999999</v>
      </c>
      <c r="M134" s="5"/>
    </row>
    <row r="135" spans="4:13" x14ac:dyDescent="0.25">
      <c r="D135" s="5">
        <f t="shared" ref="D135:D199" si="12">1+D134</f>
        <v>131</v>
      </c>
      <c r="E135" s="5" t="s">
        <v>121</v>
      </c>
      <c r="F135" s="5" t="s">
        <v>122</v>
      </c>
      <c r="G135" s="5"/>
      <c r="H135" s="5"/>
      <c r="I135" s="5">
        <v>63</v>
      </c>
      <c r="J135" s="5">
        <v>241.1</v>
      </c>
      <c r="K135" s="5">
        <f t="shared" ref="K135:K199" si="13">+K134+J135</f>
        <v>12512.3</v>
      </c>
      <c r="L135" s="6">
        <f t="shared" si="11"/>
        <v>1.0629999999999999</v>
      </c>
      <c r="M135" s="5"/>
    </row>
    <row r="136" spans="4:13" x14ac:dyDescent="0.25">
      <c r="D136" s="5">
        <f t="shared" si="12"/>
        <v>132</v>
      </c>
      <c r="E136" s="5" t="s">
        <v>122</v>
      </c>
      <c r="F136" s="5" t="s">
        <v>123</v>
      </c>
      <c r="G136" s="5" t="s">
        <v>98</v>
      </c>
      <c r="H136" s="6">
        <f>(300+I136)/1000</f>
        <v>0.36299999999999999</v>
      </c>
      <c r="I136" s="5">
        <v>63</v>
      </c>
      <c r="J136" s="5">
        <v>3</v>
      </c>
      <c r="K136" s="5">
        <f t="shared" si="13"/>
        <v>12515.3</v>
      </c>
      <c r="L136" s="6">
        <f t="shared" si="11"/>
        <v>1.0629999999999999</v>
      </c>
      <c r="M136" s="5"/>
    </row>
    <row r="137" spans="4:13" x14ac:dyDescent="0.25">
      <c r="D137" s="5">
        <f t="shared" si="12"/>
        <v>133</v>
      </c>
      <c r="E137" s="5" t="s">
        <v>124</v>
      </c>
      <c r="F137" s="5" t="s">
        <v>125</v>
      </c>
      <c r="G137" s="5"/>
      <c r="H137" s="5"/>
      <c r="I137" s="5">
        <v>63</v>
      </c>
      <c r="J137" s="5">
        <v>10.7</v>
      </c>
      <c r="K137" s="5">
        <f t="shared" si="13"/>
        <v>12526</v>
      </c>
      <c r="L137" s="6">
        <f t="shared" si="11"/>
        <v>1.0629999999999999</v>
      </c>
      <c r="M137" s="5"/>
    </row>
    <row r="138" spans="4:13" x14ac:dyDescent="0.25">
      <c r="D138" s="5">
        <f t="shared" si="12"/>
        <v>134</v>
      </c>
      <c r="E138" s="5" t="s">
        <v>125</v>
      </c>
      <c r="F138" s="5" t="s">
        <v>126</v>
      </c>
      <c r="G138" s="5"/>
      <c r="H138" s="5"/>
      <c r="I138" s="5">
        <v>63</v>
      </c>
      <c r="J138" s="5">
        <v>30</v>
      </c>
      <c r="K138" s="5">
        <f t="shared" si="13"/>
        <v>12556</v>
      </c>
      <c r="L138" s="6">
        <f t="shared" si="11"/>
        <v>1.0629999999999999</v>
      </c>
      <c r="M138" s="5"/>
    </row>
    <row r="139" spans="4:13" x14ac:dyDescent="0.25">
      <c r="D139" s="5">
        <f t="shared" si="12"/>
        <v>135</v>
      </c>
      <c r="E139" s="5" t="s">
        <v>125</v>
      </c>
      <c r="F139" s="5" t="s">
        <v>127</v>
      </c>
      <c r="G139" s="5"/>
      <c r="H139" s="5"/>
      <c r="I139" s="5">
        <v>63</v>
      </c>
      <c r="J139" s="5">
        <v>127.5</v>
      </c>
      <c r="K139" s="5">
        <f t="shared" si="13"/>
        <v>12683.5</v>
      </c>
      <c r="L139" s="6">
        <f t="shared" si="11"/>
        <v>1.0629999999999999</v>
      </c>
      <c r="M139" s="5"/>
    </row>
    <row r="140" spans="4:13" x14ac:dyDescent="0.25">
      <c r="D140" s="5">
        <f t="shared" si="12"/>
        <v>136</v>
      </c>
      <c r="E140" s="5" t="s">
        <v>128</v>
      </c>
      <c r="F140" s="5" t="s">
        <v>129</v>
      </c>
      <c r="G140" s="5"/>
      <c r="H140" s="5"/>
      <c r="I140" s="5">
        <v>63</v>
      </c>
      <c r="J140" s="5">
        <v>34.799999999999997</v>
      </c>
      <c r="K140" s="5">
        <f t="shared" si="13"/>
        <v>12718.3</v>
      </c>
      <c r="L140" s="6">
        <f t="shared" si="11"/>
        <v>1.0629999999999999</v>
      </c>
      <c r="M140" s="5"/>
    </row>
    <row r="141" spans="4:13" x14ac:dyDescent="0.25">
      <c r="D141" s="5">
        <f t="shared" si="12"/>
        <v>137</v>
      </c>
      <c r="E141" s="5" t="s">
        <v>130</v>
      </c>
      <c r="F141" s="5" t="s">
        <v>131</v>
      </c>
      <c r="G141" s="5" t="s">
        <v>27</v>
      </c>
      <c r="H141" s="6">
        <f t="shared" ref="H141:H146" si="14">(300+I141)/1000</f>
        <v>0.36299999999999999</v>
      </c>
      <c r="I141" s="5">
        <v>63</v>
      </c>
      <c r="J141" s="5">
        <v>29.9</v>
      </c>
      <c r="K141" s="5">
        <f t="shared" si="13"/>
        <v>12748.199999999999</v>
      </c>
      <c r="L141" s="6">
        <f t="shared" si="11"/>
        <v>1.0629999999999999</v>
      </c>
      <c r="M141" s="5"/>
    </row>
    <row r="142" spans="4:13" x14ac:dyDescent="0.25">
      <c r="D142" s="5">
        <f t="shared" si="12"/>
        <v>138</v>
      </c>
      <c r="E142" s="5" t="s">
        <v>131</v>
      </c>
      <c r="F142" s="5" t="s">
        <v>132</v>
      </c>
      <c r="G142" s="5" t="s">
        <v>27</v>
      </c>
      <c r="H142" s="6">
        <f t="shared" si="14"/>
        <v>0.36299999999999999</v>
      </c>
      <c r="I142" s="5">
        <v>63</v>
      </c>
      <c r="J142" s="5">
        <v>37.1</v>
      </c>
      <c r="K142" s="5">
        <f t="shared" si="13"/>
        <v>12785.3</v>
      </c>
      <c r="L142" s="6">
        <f t="shared" si="11"/>
        <v>1.0629999999999999</v>
      </c>
      <c r="M142" s="5"/>
    </row>
    <row r="143" spans="4:13" x14ac:dyDescent="0.25">
      <c r="D143" s="5">
        <f t="shared" si="12"/>
        <v>139</v>
      </c>
      <c r="E143" s="7" t="s">
        <v>131</v>
      </c>
      <c r="F143" s="7" t="s">
        <v>133</v>
      </c>
      <c r="G143" s="7" t="s">
        <v>27</v>
      </c>
      <c r="H143" s="8">
        <f t="shared" si="14"/>
        <v>0.36299999999999999</v>
      </c>
      <c r="I143" s="7">
        <v>63</v>
      </c>
      <c r="J143" s="7">
        <v>37.799999999999997</v>
      </c>
      <c r="K143" s="5">
        <f t="shared" si="13"/>
        <v>12823.099999999999</v>
      </c>
      <c r="L143" s="6">
        <f t="shared" si="11"/>
        <v>1.0629999999999999</v>
      </c>
      <c r="M143" s="5"/>
    </row>
    <row r="144" spans="4:13" x14ac:dyDescent="0.25">
      <c r="D144" s="5">
        <f t="shared" si="12"/>
        <v>140</v>
      </c>
      <c r="E144" s="7" t="s">
        <v>134</v>
      </c>
      <c r="F144" s="7" t="s">
        <v>135</v>
      </c>
      <c r="G144" s="7" t="s">
        <v>27</v>
      </c>
      <c r="H144" s="8">
        <f t="shared" si="14"/>
        <v>0.36299999999999999</v>
      </c>
      <c r="I144" s="7">
        <v>63</v>
      </c>
      <c r="J144" s="7">
        <v>41.2</v>
      </c>
      <c r="K144" s="5">
        <f t="shared" si="13"/>
        <v>12864.3</v>
      </c>
      <c r="L144" s="6">
        <f t="shared" si="11"/>
        <v>1.0629999999999999</v>
      </c>
      <c r="M144" s="5"/>
    </row>
    <row r="145" spans="4:13" x14ac:dyDescent="0.25">
      <c r="D145" s="5">
        <f t="shared" si="12"/>
        <v>141</v>
      </c>
      <c r="E145" s="7" t="s">
        <v>134</v>
      </c>
      <c r="F145" s="7" t="s">
        <v>135</v>
      </c>
      <c r="G145" s="7" t="s">
        <v>27</v>
      </c>
      <c r="H145" s="8">
        <f t="shared" si="14"/>
        <v>0.36299999999999999</v>
      </c>
      <c r="I145" s="7">
        <v>63</v>
      </c>
      <c r="J145" s="7">
        <v>31.6</v>
      </c>
      <c r="K145" s="5">
        <f t="shared" si="13"/>
        <v>12895.9</v>
      </c>
      <c r="L145" s="6">
        <f t="shared" si="11"/>
        <v>1.0629999999999999</v>
      </c>
      <c r="M145" s="5"/>
    </row>
    <row r="146" spans="4:13" x14ac:dyDescent="0.25">
      <c r="D146" s="5">
        <f t="shared" si="12"/>
        <v>142</v>
      </c>
      <c r="E146" s="7" t="s">
        <v>134</v>
      </c>
      <c r="F146" s="7" t="s">
        <v>135</v>
      </c>
      <c r="G146" s="7" t="s">
        <v>27</v>
      </c>
      <c r="H146" s="8">
        <f t="shared" si="14"/>
        <v>0.36299999999999999</v>
      </c>
      <c r="I146" s="7">
        <v>63</v>
      </c>
      <c r="J146" s="7">
        <v>88.9</v>
      </c>
      <c r="K146" s="5">
        <f t="shared" si="13"/>
        <v>12984.8</v>
      </c>
      <c r="L146" s="6">
        <f t="shared" si="11"/>
        <v>1.0629999999999999</v>
      </c>
      <c r="M146" s="5"/>
    </row>
    <row r="147" spans="4:13" x14ac:dyDescent="0.25">
      <c r="D147" s="5">
        <f t="shared" si="12"/>
        <v>143</v>
      </c>
      <c r="E147" s="5" t="s">
        <v>136</v>
      </c>
      <c r="F147" s="5" t="s">
        <v>137</v>
      </c>
      <c r="G147" s="5"/>
      <c r="H147" s="5"/>
      <c r="I147" s="5">
        <v>63</v>
      </c>
      <c r="J147" s="5">
        <v>65.099999999999994</v>
      </c>
      <c r="K147" s="5">
        <f t="shared" si="13"/>
        <v>13049.9</v>
      </c>
      <c r="L147" s="6">
        <f t="shared" si="11"/>
        <v>1.0629999999999999</v>
      </c>
      <c r="M147" s="5"/>
    </row>
    <row r="148" spans="4:13" x14ac:dyDescent="0.25">
      <c r="D148" s="5">
        <f t="shared" si="12"/>
        <v>144</v>
      </c>
      <c r="E148" s="7" t="s">
        <v>138</v>
      </c>
      <c r="F148" s="7" t="s">
        <v>136</v>
      </c>
      <c r="G148" s="7" t="s">
        <v>13</v>
      </c>
      <c r="H148" s="8">
        <f>(300+I148)/1000</f>
        <v>0.36299999999999999</v>
      </c>
      <c r="I148" s="7">
        <v>63</v>
      </c>
      <c r="J148" s="7">
        <v>47.8</v>
      </c>
      <c r="K148" s="5">
        <f t="shared" si="13"/>
        <v>13097.699999999999</v>
      </c>
      <c r="L148" s="6">
        <f t="shared" si="11"/>
        <v>1.0629999999999999</v>
      </c>
      <c r="M148" s="5"/>
    </row>
    <row r="149" spans="4:13" x14ac:dyDescent="0.25">
      <c r="D149" s="5">
        <f t="shared" si="12"/>
        <v>145</v>
      </c>
      <c r="E149" s="5" t="s">
        <v>133</v>
      </c>
      <c r="F149" s="5" t="s">
        <v>136</v>
      </c>
      <c r="G149" s="5"/>
      <c r="H149" s="5"/>
      <c r="I149" s="5">
        <v>63</v>
      </c>
      <c r="J149" s="5">
        <v>43.3</v>
      </c>
      <c r="K149" s="5">
        <f t="shared" si="13"/>
        <v>13140.999999999998</v>
      </c>
      <c r="L149" s="6">
        <f t="shared" si="11"/>
        <v>1.0629999999999999</v>
      </c>
      <c r="M149" s="5"/>
    </row>
    <row r="150" spans="4:13" x14ac:dyDescent="0.25">
      <c r="D150" s="5">
        <f t="shared" si="12"/>
        <v>146</v>
      </c>
      <c r="E150" s="5" t="s">
        <v>133</v>
      </c>
      <c r="F150" s="5" t="s">
        <v>136</v>
      </c>
      <c r="G150" s="5"/>
      <c r="H150" s="5"/>
      <c r="I150" s="5">
        <v>63</v>
      </c>
      <c r="J150" s="5">
        <v>2.6</v>
      </c>
      <c r="K150" s="5">
        <f t="shared" si="13"/>
        <v>13143.599999999999</v>
      </c>
      <c r="L150" s="6">
        <f t="shared" si="11"/>
        <v>1.0629999999999999</v>
      </c>
      <c r="M150" s="5"/>
    </row>
    <row r="151" spans="4:13" x14ac:dyDescent="0.25">
      <c r="D151" s="5">
        <f t="shared" si="12"/>
        <v>147</v>
      </c>
      <c r="E151" s="7" t="s">
        <v>133</v>
      </c>
      <c r="F151" s="7" t="s">
        <v>139</v>
      </c>
      <c r="G151" s="7" t="s">
        <v>27</v>
      </c>
      <c r="H151" s="8">
        <f t="shared" ref="H151:H152" si="15">(300+I151)/1000</f>
        <v>0.36299999999999999</v>
      </c>
      <c r="I151" s="7">
        <v>63</v>
      </c>
      <c r="J151" s="7">
        <v>45.9</v>
      </c>
      <c r="K151" s="5">
        <f t="shared" si="13"/>
        <v>13189.499999999998</v>
      </c>
      <c r="L151" s="6">
        <f t="shared" si="11"/>
        <v>1.0629999999999999</v>
      </c>
      <c r="M151" s="5"/>
    </row>
    <row r="152" spans="4:13" x14ac:dyDescent="0.25">
      <c r="D152" s="5">
        <f t="shared" si="12"/>
        <v>148</v>
      </c>
      <c r="E152" s="7" t="s">
        <v>137</v>
      </c>
      <c r="F152" s="7" t="s">
        <v>140</v>
      </c>
      <c r="G152" s="7" t="s">
        <v>13</v>
      </c>
      <c r="H152" s="8">
        <f t="shared" si="15"/>
        <v>0.36299999999999999</v>
      </c>
      <c r="I152" s="7">
        <v>63</v>
      </c>
      <c r="J152" s="7">
        <v>3.1</v>
      </c>
      <c r="K152" s="5">
        <f t="shared" si="13"/>
        <v>13192.599999999999</v>
      </c>
      <c r="L152" s="6">
        <f t="shared" si="11"/>
        <v>1.0629999999999999</v>
      </c>
      <c r="M152" s="5"/>
    </row>
    <row r="153" spans="4:13" x14ac:dyDescent="0.25">
      <c r="D153" s="5">
        <f t="shared" si="12"/>
        <v>149</v>
      </c>
      <c r="E153" s="5" t="s">
        <v>137</v>
      </c>
      <c r="F153" s="5" t="s">
        <v>140</v>
      </c>
      <c r="G153" s="5"/>
      <c r="H153" s="5"/>
      <c r="I153" s="5">
        <v>63</v>
      </c>
      <c r="J153" s="5">
        <v>10.7</v>
      </c>
      <c r="K153" s="5">
        <f t="shared" si="13"/>
        <v>13203.3</v>
      </c>
      <c r="L153" s="6">
        <f t="shared" si="11"/>
        <v>1.0629999999999999</v>
      </c>
      <c r="M153" s="5"/>
    </row>
    <row r="154" spans="4:13" x14ac:dyDescent="0.25">
      <c r="D154" s="5">
        <f t="shared" si="12"/>
        <v>150</v>
      </c>
      <c r="E154" s="7" t="s">
        <v>130</v>
      </c>
      <c r="F154" s="7" t="s">
        <v>141</v>
      </c>
      <c r="G154" s="7" t="s">
        <v>13</v>
      </c>
      <c r="H154" s="8">
        <f>(300+I154)/1000</f>
        <v>0.36299999999999999</v>
      </c>
      <c r="I154" s="7">
        <v>63</v>
      </c>
      <c r="J154" s="7">
        <v>77.599999999999994</v>
      </c>
      <c r="K154" s="5">
        <f t="shared" si="13"/>
        <v>13280.9</v>
      </c>
      <c r="L154" s="6">
        <f t="shared" si="11"/>
        <v>1.0629999999999999</v>
      </c>
      <c r="M154" s="5"/>
    </row>
    <row r="155" spans="4:13" x14ac:dyDescent="0.25">
      <c r="D155" s="5">
        <f t="shared" si="12"/>
        <v>151</v>
      </c>
      <c r="E155" s="5" t="s">
        <v>130</v>
      </c>
      <c r="F155" s="5" t="s">
        <v>141</v>
      </c>
      <c r="G155" s="5"/>
      <c r="H155" s="5"/>
      <c r="I155" s="5">
        <v>63</v>
      </c>
      <c r="J155" s="5">
        <v>44.2</v>
      </c>
      <c r="K155" s="5">
        <f t="shared" si="13"/>
        <v>13325.1</v>
      </c>
      <c r="L155" s="6">
        <f t="shared" si="11"/>
        <v>1.0629999999999999</v>
      </c>
      <c r="M155" s="5"/>
    </row>
    <row r="156" spans="4:13" x14ac:dyDescent="0.25">
      <c r="D156" s="5">
        <f t="shared" si="12"/>
        <v>152</v>
      </c>
      <c r="E156" s="5" t="s">
        <v>130</v>
      </c>
      <c r="F156" s="5" t="s">
        <v>134</v>
      </c>
      <c r="G156" s="5" t="s">
        <v>27</v>
      </c>
      <c r="H156" s="6">
        <f>(300+I156)/1000</f>
        <v>0.36299999999999999</v>
      </c>
      <c r="I156" s="5">
        <v>63</v>
      </c>
      <c r="J156" s="5">
        <v>31.3</v>
      </c>
      <c r="K156" s="5">
        <f t="shared" si="13"/>
        <v>13356.4</v>
      </c>
      <c r="L156" s="6">
        <f t="shared" si="11"/>
        <v>1.0629999999999999</v>
      </c>
      <c r="M156" s="5"/>
    </row>
    <row r="157" spans="4:13" x14ac:dyDescent="0.25">
      <c r="D157" s="5">
        <f t="shared" si="12"/>
        <v>153</v>
      </c>
      <c r="E157" s="5" t="s">
        <v>134</v>
      </c>
      <c r="F157" s="5" t="s">
        <v>142</v>
      </c>
      <c r="G157" s="5"/>
      <c r="H157" s="5"/>
      <c r="I157" s="5">
        <v>63</v>
      </c>
      <c r="J157" s="5">
        <v>34.9</v>
      </c>
      <c r="K157" s="5">
        <f t="shared" si="13"/>
        <v>13391.3</v>
      </c>
      <c r="L157" s="6">
        <f t="shared" si="11"/>
        <v>1.0629999999999999</v>
      </c>
      <c r="M157" s="5"/>
    </row>
    <row r="158" spans="4:13" x14ac:dyDescent="0.25">
      <c r="D158" s="5">
        <f t="shared" si="12"/>
        <v>154</v>
      </c>
      <c r="E158" s="5" t="s">
        <v>140</v>
      </c>
      <c r="F158" s="5" t="s">
        <v>141</v>
      </c>
      <c r="G158" s="5" t="s">
        <v>27</v>
      </c>
      <c r="H158" s="5"/>
      <c r="I158" s="5">
        <v>63</v>
      </c>
      <c r="J158" s="5">
        <v>81.2</v>
      </c>
      <c r="K158" s="5">
        <f t="shared" si="13"/>
        <v>13472.5</v>
      </c>
      <c r="L158" s="6">
        <f t="shared" si="11"/>
        <v>1.0629999999999999</v>
      </c>
      <c r="M158" s="5"/>
    </row>
    <row r="159" spans="4:13" x14ac:dyDescent="0.25">
      <c r="D159" s="5">
        <f t="shared" si="12"/>
        <v>155</v>
      </c>
      <c r="E159" s="5" t="s">
        <v>56</v>
      </c>
      <c r="F159" s="5" t="s">
        <v>77</v>
      </c>
      <c r="G159" s="5"/>
      <c r="H159" s="5"/>
      <c r="I159" s="5">
        <v>75</v>
      </c>
      <c r="J159" s="5">
        <v>480</v>
      </c>
      <c r="K159" s="5">
        <f t="shared" si="13"/>
        <v>13952.5</v>
      </c>
      <c r="L159" s="6">
        <f t="shared" si="11"/>
        <v>1.075</v>
      </c>
      <c r="M159" s="5"/>
    </row>
    <row r="160" spans="4:13" x14ac:dyDescent="0.25">
      <c r="D160" s="5">
        <f t="shared" si="12"/>
        <v>156</v>
      </c>
      <c r="E160" s="5" t="s">
        <v>56</v>
      </c>
      <c r="F160" s="5" t="s">
        <v>143</v>
      </c>
      <c r="G160" s="5" t="s">
        <v>13</v>
      </c>
      <c r="H160" s="6">
        <f t="shared" ref="H160:H161" si="16">(300+I160)/1000</f>
        <v>0.375</v>
      </c>
      <c r="I160" s="5">
        <v>75</v>
      </c>
      <c r="J160" s="5">
        <v>6</v>
      </c>
      <c r="K160" s="5">
        <f t="shared" si="13"/>
        <v>13958.5</v>
      </c>
      <c r="L160" s="6">
        <f t="shared" si="11"/>
        <v>1.075</v>
      </c>
      <c r="M160" s="5"/>
    </row>
    <row r="161" spans="4:16" x14ac:dyDescent="0.25">
      <c r="D161" s="5">
        <f t="shared" si="12"/>
        <v>157</v>
      </c>
      <c r="E161" s="5" t="s">
        <v>144</v>
      </c>
      <c r="F161" s="5" t="s">
        <v>83</v>
      </c>
      <c r="G161" s="5" t="s">
        <v>27</v>
      </c>
      <c r="H161" s="6">
        <f t="shared" si="16"/>
        <v>0.375</v>
      </c>
      <c r="I161" s="5">
        <v>75</v>
      </c>
      <c r="J161" s="5">
        <v>4</v>
      </c>
      <c r="K161" s="5">
        <f t="shared" si="13"/>
        <v>13962.5</v>
      </c>
      <c r="L161" s="6">
        <f t="shared" si="11"/>
        <v>1.075</v>
      </c>
      <c r="M161" s="5"/>
    </row>
    <row r="162" spans="4:16" x14ac:dyDescent="0.25">
      <c r="D162" s="5">
        <f t="shared" si="12"/>
        <v>158</v>
      </c>
      <c r="E162" s="5" t="s">
        <v>144</v>
      </c>
      <c r="F162" s="5" t="s">
        <v>83</v>
      </c>
      <c r="G162" s="5"/>
      <c r="H162" s="5"/>
      <c r="I162" s="5">
        <v>75</v>
      </c>
      <c r="J162" s="5">
        <v>16</v>
      </c>
      <c r="K162" s="5">
        <f t="shared" si="13"/>
        <v>13978.5</v>
      </c>
      <c r="L162" s="6">
        <f t="shared" si="11"/>
        <v>1.075</v>
      </c>
      <c r="M162" s="5"/>
      <c r="P162">
        <f>13447.6+157.5</f>
        <v>13605.1</v>
      </c>
    </row>
    <row r="163" spans="4:16" x14ac:dyDescent="0.25">
      <c r="D163" s="5">
        <f t="shared" si="12"/>
        <v>159</v>
      </c>
      <c r="E163" s="5" t="s">
        <v>144</v>
      </c>
      <c r="F163" s="5" t="s">
        <v>83</v>
      </c>
      <c r="G163" s="5" t="s">
        <v>13</v>
      </c>
      <c r="H163" s="6">
        <f>(300+I163)/1000</f>
        <v>0.375</v>
      </c>
      <c r="I163" s="5">
        <v>75</v>
      </c>
      <c r="J163" s="5">
        <v>3</v>
      </c>
      <c r="K163" s="5">
        <f t="shared" si="13"/>
        <v>13981.5</v>
      </c>
      <c r="L163" s="6">
        <f t="shared" si="11"/>
        <v>1.075</v>
      </c>
      <c r="M163" s="5"/>
      <c r="P163">
        <f>76+65</f>
        <v>141</v>
      </c>
    </row>
    <row r="164" spans="4:16" x14ac:dyDescent="0.25">
      <c r="D164" s="5">
        <f t="shared" si="12"/>
        <v>160</v>
      </c>
      <c r="E164" s="5" t="s">
        <v>105</v>
      </c>
      <c r="F164" s="5" t="s">
        <v>91</v>
      </c>
      <c r="G164" s="5"/>
      <c r="H164" s="5"/>
      <c r="I164" s="5">
        <v>75</v>
      </c>
      <c r="J164" s="5">
        <v>92.9</v>
      </c>
      <c r="K164" s="5">
        <f t="shared" si="13"/>
        <v>14074.4</v>
      </c>
      <c r="L164" s="6">
        <f t="shared" si="11"/>
        <v>1.075</v>
      </c>
      <c r="M164" s="5"/>
    </row>
    <row r="165" spans="4:16" x14ac:dyDescent="0.25">
      <c r="D165" s="5">
        <f t="shared" si="12"/>
        <v>161</v>
      </c>
      <c r="E165" s="5" t="s">
        <v>105</v>
      </c>
      <c r="F165" s="5" t="s">
        <v>145</v>
      </c>
      <c r="G165" s="5" t="s">
        <v>98</v>
      </c>
      <c r="H165" s="6">
        <f>(300+I165)/1000</f>
        <v>0.375</v>
      </c>
      <c r="I165" s="5">
        <v>75</v>
      </c>
      <c r="J165" s="5">
        <v>3</v>
      </c>
      <c r="K165" s="5">
        <f t="shared" si="13"/>
        <v>14077.4</v>
      </c>
      <c r="L165" s="6">
        <f t="shared" si="11"/>
        <v>1.075</v>
      </c>
      <c r="M165" s="5"/>
    </row>
    <row r="166" spans="4:16" x14ac:dyDescent="0.25">
      <c r="D166" s="5">
        <f t="shared" si="12"/>
        <v>162</v>
      </c>
      <c r="E166" s="5" t="s">
        <v>105</v>
      </c>
      <c r="F166" s="5" t="s">
        <v>145</v>
      </c>
      <c r="G166" s="5"/>
      <c r="H166" s="5"/>
      <c r="I166" s="5">
        <v>75</v>
      </c>
      <c r="J166" s="5">
        <v>676.3</v>
      </c>
      <c r="K166" s="5">
        <f t="shared" si="13"/>
        <v>14753.699999999999</v>
      </c>
      <c r="L166" s="6">
        <f t="shared" si="11"/>
        <v>1.075</v>
      </c>
      <c r="M166" s="5"/>
      <c r="P166">
        <f>15025+298.5</f>
        <v>15323.5</v>
      </c>
    </row>
    <row r="167" spans="4:16" x14ac:dyDescent="0.25">
      <c r="D167" s="5">
        <f t="shared" si="12"/>
        <v>163</v>
      </c>
      <c r="E167" s="5" t="s">
        <v>77</v>
      </c>
      <c r="F167" s="5" t="s">
        <v>57</v>
      </c>
      <c r="G167" s="5"/>
      <c r="H167" s="5"/>
      <c r="I167" s="5">
        <v>90</v>
      </c>
      <c r="J167" s="5">
        <v>116.6</v>
      </c>
      <c r="K167" s="5">
        <f t="shared" si="13"/>
        <v>14870.3</v>
      </c>
      <c r="L167" s="6">
        <f t="shared" si="11"/>
        <v>1.0900000000000001</v>
      </c>
      <c r="M167" s="5"/>
    </row>
    <row r="168" spans="4:16" x14ac:dyDescent="0.25">
      <c r="D168" s="5">
        <f t="shared" si="12"/>
        <v>164</v>
      </c>
      <c r="E168" s="5" t="s">
        <v>107</v>
      </c>
      <c r="F168" s="5" t="s">
        <v>145</v>
      </c>
      <c r="G168" s="5"/>
      <c r="H168" s="5"/>
      <c r="I168" s="5">
        <v>90</v>
      </c>
      <c r="J168" s="5">
        <v>188.5</v>
      </c>
      <c r="K168" s="5">
        <f t="shared" si="13"/>
        <v>15058.8</v>
      </c>
      <c r="L168" s="6">
        <f t="shared" si="11"/>
        <v>1.0900000000000001</v>
      </c>
      <c r="M168" s="5"/>
    </row>
    <row r="169" spans="4:16" x14ac:dyDescent="0.25">
      <c r="D169" s="5">
        <f t="shared" si="12"/>
        <v>165</v>
      </c>
      <c r="E169" s="5" t="s">
        <v>107</v>
      </c>
      <c r="F169" s="5" t="s">
        <v>146</v>
      </c>
      <c r="G169" s="5"/>
      <c r="H169" s="5"/>
      <c r="I169" s="5">
        <v>90</v>
      </c>
      <c r="J169" s="5">
        <v>180.4</v>
      </c>
      <c r="K169" s="5">
        <f t="shared" si="13"/>
        <v>15239.199999999999</v>
      </c>
      <c r="L169" s="6">
        <f t="shared" si="11"/>
        <v>1.0900000000000001</v>
      </c>
      <c r="M169" s="5"/>
    </row>
    <row r="170" spans="4:16" x14ac:dyDescent="0.25">
      <c r="D170" s="5">
        <f t="shared" si="12"/>
        <v>166</v>
      </c>
      <c r="E170" s="5" t="s">
        <v>57</v>
      </c>
      <c r="F170" s="5" t="s">
        <v>147</v>
      </c>
      <c r="G170" s="5"/>
      <c r="H170" s="5"/>
      <c r="I170" s="5">
        <v>110</v>
      </c>
      <c r="J170" s="5">
        <v>155</v>
      </c>
      <c r="K170" s="5">
        <f t="shared" si="13"/>
        <v>15394.199999999999</v>
      </c>
      <c r="L170" s="6">
        <f t="shared" si="11"/>
        <v>1.1100000000000001</v>
      </c>
      <c r="M170" s="5"/>
      <c r="P170">
        <f>232+80+381+190+323.8+247+298.5</f>
        <v>1752.3</v>
      </c>
    </row>
    <row r="171" spans="4:16" x14ac:dyDescent="0.25">
      <c r="D171" s="5">
        <f t="shared" si="12"/>
        <v>167</v>
      </c>
      <c r="E171" s="7" t="s">
        <v>148</v>
      </c>
      <c r="F171" s="7" t="s">
        <v>67</v>
      </c>
      <c r="G171" s="7" t="s">
        <v>27</v>
      </c>
      <c r="H171" s="8">
        <f t="shared" ref="H171:H180" si="17">(300+I171)/1000</f>
        <v>0.41</v>
      </c>
      <c r="I171" s="7">
        <v>110</v>
      </c>
      <c r="J171" s="7">
        <v>273.2</v>
      </c>
      <c r="K171" s="5">
        <f t="shared" si="13"/>
        <v>15667.4</v>
      </c>
      <c r="L171" s="6">
        <f t="shared" si="11"/>
        <v>1.1100000000000001</v>
      </c>
      <c r="M171" s="5"/>
    </row>
    <row r="172" spans="4:16" x14ac:dyDescent="0.25">
      <c r="D172" s="5">
        <f t="shared" si="12"/>
        <v>168</v>
      </c>
      <c r="E172" s="7" t="s">
        <v>67</v>
      </c>
      <c r="F172" s="7" t="s">
        <v>144</v>
      </c>
      <c r="G172" s="7" t="s">
        <v>27</v>
      </c>
      <c r="H172" s="8">
        <f t="shared" si="17"/>
        <v>0.41</v>
      </c>
      <c r="I172" s="7">
        <v>110</v>
      </c>
      <c r="J172" s="7">
        <v>6.6</v>
      </c>
      <c r="K172" s="5">
        <f t="shared" si="13"/>
        <v>15674</v>
      </c>
      <c r="L172" s="6">
        <f t="shared" si="11"/>
        <v>1.1100000000000001</v>
      </c>
      <c r="M172" s="5"/>
    </row>
    <row r="173" spans="4:16" x14ac:dyDescent="0.25">
      <c r="D173" s="5">
        <f t="shared" si="12"/>
        <v>169</v>
      </c>
      <c r="E173" s="7" t="s">
        <v>67</v>
      </c>
      <c r="F173" s="7" t="s">
        <v>144</v>
      </c>
      <c r="G173" s="7" t="s">
        <v>27</v>
      </c>
      <c r="H173" s="8">
        <f t="shared" si="17"/>
        <v>0.41</v>
      </c>
      <c r="I173" s="7">
        <v>110</v>
      </c>
      <c r="J173" s="7">
        <v>76</v>
      </c>
      <c r="K173" s="5">
        <f t="shared" si="13"/>
        <v>15750</v>
      </c>
      <c r="L173" s="6">
        <f t="shared" si="11"/>
        <v>1.1100000000000001</v>
      </c>
      <c r="M173" s="5"/>
    </row>
    <row r="174" spans="4:16" x14ac:dyDescent="0.25">
      <c r="D174" s="5">
        <f t="shared" si="12"/>
        <v>170</v>
      </c>
      <c r="E174" s="7" t="s">
        <v>67</v>
      </c>
      <c r="F174" s="7" t="s">
        <v>144</v>
      </c>
      <c r="G174" s="7" t="s">
        <v>27</v>
      </c>
      <c r="H174" s="8">
        <f t="shared" si="17"/>
        <v>0.41</v>
      </c>
      <c r="I174" s="7">
        <v>110</v>
      </c>
      <c r="J174" s="7">
        <v>55.8</v>
      </c>
      <c r="K174" s="5">
        <f t="shared" si="13"/>
        <v>15805.8</v>
      </c>
      <c r="L174" s="6">
        <f t="shared" si="11"/>
        <v>1.1100000000000001</v>
      </c>
      <c r="M174" s="5"/>
    </row>
    <row r="175" spans="4:16" x14ac:dyDescent="0.25">
      <c r="D175" s="5">
        <f t="shared" si="12"/>
        <v>171</v>
      </c>
      <c r="E175" s="5" t="s">
        <v>144</v>
      </c>
      <c r="F175" s="5" t="s">
        <v>59</v>
      </c>
      <c r="G175" s="5" t="s">
        <v>27</v>
      </c>
      <c r="H175" s="6">
        <f t="shared" si="17"/>
        <v>0.41</v>
      </c>
      <c r="I175" s="5">
        <v>110</v>
      </c>
      <c r="J175" s="5">
        <v>57.8</v>
      </c>
      <c r="K175" s="5">
        <f t="shared" si="13"/>
        <v>15863.599999999999</v>
      </c>
      <c r="L175" s="6">
        <f t="shared" si="11"/>
        <v>1.1100000000000001</v>
      </c>
      <c r="M175" s="5"/>
    </row>
    <row r="176" spans="4:16" x14ac:dyDescent="0.25">
      <c r="D176" s="5">
        <f t="shared" si="12"/>
        <v>172</v>
      </c>
      <c r="E176" s="5" t="s">
        <v>59</v>
      </c>
      <c r="F176" s="5" t="s">
        <v>61</v>
      </c>
      <c r="G176" s="5" t="s">
        <v>27</v>
      </c>
      <c r="H176" s="6">
        <f t="shared" si="17"/>
        <v>0.41</v>
      </c>
      <c r="I176" s="5">
        <v>110</v>
      </c>
      <c r="J176" s="5">
        <v>41.2</v>
      </c>
      <c r="K176" s="5">
        <f t="shared" si="13"/>
        <v>15904.8</v>
      </c>
      <c r="L176" s="6">
        <f t="shared" si="11"/>
        <v>1.1100000000000001</v>
      </c>
      <c r="M176" s="5"/>
    </row>
    <row r="177" spans="4:13" x14ac:dyDescent="0.25">
      <c r="D177" s="5">
        <f t="shared" si="12"/>
        <v>173</v>
      </c>
      <c r="E177" s="5" t="s">
        <v>61</v>
      </c>
      <c r="F177" s="5" t="s">
        <v>82</v>
      </c>
      <c r="G177" s="5" t="s">
        <v>27</v>
      </c>
      <c r="H177" s="6">
        <f t="shared" si="17"/>
        <v>0.41</v>
      </c>
      <c r="I177" s="5">
        <v>110</v>
      </c>
      <c r="J177" s="5">
        <v>39.299999999999997</v>
      </c>
      <c r="K177" s="5">
        <f t="shared" si="13"/>
        <v>15944.099999999999</v>
      </c>
      <c r="L177" s="6">
        <f t="shared" si="11"/>
        <v>1.1100000000000001</v>
      </c>
      <c r="M177" s="5"/>
    </row>
    <row r="178" spans="4:13" x14ac:dyDescent="0.25">
      <c r="D178" s="5">
        <f t="shared" si="12"/>
        <v>174</v>
      </c>
      <c r="E178" s="5" t="s">
        <v>82</v>
      </c>
      <c r="F178" s="5" t="s">
        <v>149</v>
      </c>
      <c r="G178" s="5" t="s">
        <v>27</v>
      </c>
      <c r="H178" s="6">
        <f t="shared" si="17"/>
        <v>0.41</v>
      </c>
      <c r="I178" s="5">
        <v>110</v>
      </c>
      <c r="J178" s="5">
        <v>49.9</v>
      </c>
      <c r="K178" s="5">
        <f t="shared" si="13"/>
        <v>15993.999999999998</v>
      </c>
      <c r="L178" s="6">
        <f t="shared" si="11"/>
        <v>1.1100000000000001</v>
      </c>
      <c r="M178" s="5"/>
    </row>
    <row r="179" spans="4:13" x14ac:dyDescent="0.25">
      <c r="D179" s="5">
        <f t="shared" si="12"/>
        <v>175</v>
      </c>
      <c r="E179" s="5" t="s">
        <v>149</v>
      </c>
      <c r="F179" s="5" t="s">
        <v>150</v>
      </c>
      <c r="G179" s="5" t="s">
        <v>27</v>
      </c>
      <c r="H179" s="6">
        <f t="shared" si="17"/>
        <v>0.41</v>
      </c>
      <c r="I179" s="5">
        <v>110</v>
      </c>
      <c r="J179" s="5">
        <v>29.8</v>
      </c>
      <c r="K179" s="5">
        <f t="shared" si="13"/>
        <v>16023.799999999997</v>
      </c>
      <c r="L179" s="6">
        <f t="shared" si="11"/>
        <v>1.1100000000000001</v>
      </c>
      <c r="M179" s="5"/>
    </row>
    <row r="180" spans="4:13" x14ac:dyDescent="0.25">
      <c r="D180" s="5">
        <f t="shared" si="12"/>
        <v>176</v>
      </c>
      <c r="E180" s="5" t="s">
        <v>150</v>
      </c>
      <c r="F180" s="5" t="s">
        <v>151</v>
      </c>
      <c r="G180" s="5" t="s">
        <v>27</v>
      </c>
      <c r="H180" s="6">
        <f t="shared" si="17"/>
        <v>0.41</v>
      </c>
      <c r="I180" s="5">
        <v>110</v>
      </c>
      <c r="J180" s="5">
        <v>48.5</v>
      </c>
      <c r="K180" s="5">
        <f t="shared" si="13"/>
        <v>16072.299999999997</v>
      </c>
      <c r="L180" s="6">
        <f t="shared" si="11"/>
        <v>1.1100000000000001</v>
      </c>
      <c r="M180" s="5"/>
    </row>
    <row r="181" spans="4:13" x14ac:dyDescent="0.25">
      <c r="D181" s="5">
        <f t="shared" si="12"/>
        <v>177</v>
      </c>
      <c r="E181" s="5" t="s">
        <v>146</v>
      </c>
      <c r="F181" s="5" t="s">
        <v>152</v>
      </c>
      <c r="G181" s="5"/>
      <c r="H181" s="5"/>
      <c r="I181" s="5">
        <v>110</v>
      </c>
      <c r="J181" s="5">
        <v>69.3</v>
      </c>
      <c r="K181" s="5">
        <f t="shared" si="13"/>
        <v>16141.599999999997</v>
      </c>
      <c r="L181" s="6">
        <f t="shared" si="11"/>
        <v>1.1100000000000001</v>
      </c>
      <c r="M181" s="5"/>
    </row>
    <row r="182" spans="4:13" x14ac:dyDescent="0.25">
      <c r="D182" s="5">
        <f t="shared" si="12"/>
        <v>178</v>
      </c>
      <c r="E182" s="5" t="s">
        <v>146</v>
      </c>
      <c r="F182" s="5" t="s">
        <v>152</v>
      </c>
      <c r="G182" s="5" t="s">
        <v>13</v>
      </c>
      <c r="H182" s="6">
        <f>(300+I182)/1000</f>
        <v>0.41</v>
      </c>
      <c r="I182" s="5">
        <v>110</v>
      </c>
      <c r="J182" s="5">
        <v>6.7</v>
      </c>
      <c r="K182" s="5">
        <f t="shared" si="13"/>
        <v>16148.299999999997</v>
      </c>
      <c r="L182" s="6">
        <f t="shared" si="11"/>
        <v>1.1100000000000001</v>
      </c>
      <c r="M182" s="5"/>
    </row>
    <row r="183" spans="4:13" x14ac:dyDescent="0.25">
      <c r="D183" s="5">
        <f t="shared" si="12"/>
        <v>179</v>
      </c>
      <c r="E183" s="5" t="s">
        <v>153</v>
      </c>
      <c r="F183" s="5" t="s">
        <v>154</v>
      </c>
      <c r="G183" s="5"/>
      <c r="H183" s="5"/>
      <c r="I183" s="5">
        <v>110</v>
      </c>
      <c r="J183" s="5">
        <v>48.6</v>
      </c>
      <c r="K183" s="5">
        <f t="shared" si="13"/>
        <v>16196.899999999998</v>
      </c>
      <c r="L183" s="6">
        <f t="shared" si="11"/>
        <v>1.1100000000000001</v>
      </c>
      <c r="M183" s="5"/>
    </row>
    <row r="184" spans="4:13" x14ac:dyDescent="0.25">
      <c r="D184" s="5">
        <f t="shared" si="12"/>
        <v>180</v>
      </c>
      <c r="E184" s="5" t="s">
        <v>154</v>
      </c>
      <c r="F184" s="5" t="s">
        <v>155</v>
      </c>
      <c r="G184" s="5"/>
      <c r="H184" s="5"/>
      <c r="I184" s="5">
        <v>110</v>
      </c>
      <c r="J184" s="5">
        <v>64.599999999999994</v>
      </c>
      <c r="K184" s="5">
        <f t="shared" si="13"/>
        <v>16261.499999999998</v>
      </c>
      <c r="L184" s="6">
        <f t="shared" si="11"/>
        <v>1.1100000000000001</v>
      </c>
      <c r="M184" s="5"/>
    </row>
    <row r="185" spans="4:13" x14ac:dyDescent="0.25">
      <c r="D185" s="5">
        <f t="shared" si="12"/>
        <v>181</v>
      </c>
      <c r="E185" s="5" t="s">
        <v>155</v>
      </c>
      <c r="F185" s="5" t="s">
        <v>156</v>
      </c>
      <c r="G185" s="5"/>
      <c r="H185" s="5"/>
      <c r="I185" s="5">
        <v>110</v>
      </c>
      <c r="J185" s="5">
        <v>125.4</v>
      </c>
      <c r="K185" s="5">
        <f t="shared" si="13"/>
        <v>16386.899999999998</v>
      </c>
      <c r="L185" s="6">
        <f t="shared" si="11"/>
        <v>1.1100000000000001</v>
      </c>
      <c r="M185" s="5"/>
    </row>
    <row r="186" spans="4:13" x14ac:dyDescent="0.25">
      <c r="D186" s="5">
        <f t="shared" si="12"/>
        <v>182</v>
      </c>
      <c r="E186" s="5" t="s">
        <v>147</v>
      </c>
      <c r="F186" s="5" t="s">
        <v>157</v>
      </c>
      <c r="G186" s="5"/>
      <c r="H186" s="5"/>
      <c r="I186" s="5">
        <v>125</v>
      </c>
      <c r="J186" s="5">
        <v>6</v>
      </c>
      <c r="K186" s="5">
        <f t="shared" si="13"/>
        <v>16392.899999999998</v>
      </c>
      <c r="L186" s="6"/>
      <c r="M186" s="5"/>
    </row>
    <row r="187" spans="4:13" x14ac:dyDescent="0.25">
      <c r="D187" s="5">
        <f t="shared" si="12"/>
        <v>183</v>
      </c>
      <c r="E187" s="5" t="s">
        <v>147</v>
      </c>
      <c r="F187" s="5" t="s">
        <v>148</v>
      </c>
      <c r="G187" s="5"/>
      <c r="H187" s="5"/>
      <c r="I187" s="5">
        <v>125</v>
      </c>
      <c r="J187" s="5">
        <v>114</v>
      </c>
      <c r="K187" s="5">
        <f t="shared" si="13"/>
        <v>16506.899999999998</v>
      </c>
      <c r="L187" s="6"/>
      <c r="M187" s="5"/>
    </row>
    <row r="188" spans="4:13" x14ac:dyDescent="0.25">
      <c r="D188" s="5">
        <f t="shared" si="12"/>
        <v>184</v>
      </c>
      <c r="E188" s="5">
        <v>97</v>
      </c>
      <c r="F188" s="5">
        <v>95</v>
      </c>
      <c r="G188" s="5" t="s">
        <v>380</v>
      </c>
      <c r="H188" s="5"/>
      <c r="I188" s="5">
        <v>63</v>
      </c>
      <c r="J188" s="5">
        <v>3</v>
      </c>
      <c r="K188" s="5">
        <f t="shared" si="13"/>
        <v>16509.899999999998</v>
      </c>
      <c r="L188" s="6"/>
      <c r="M188" s="5"/>
    </row>
    <row r="189" spans="4:13" x14ac:dyDescent="0.25">
      <c r="D189" s="5">
        <f t="shared" si="12"/>
        <v>185</v>
      </c>
      <c r="E189" s="5">
        <v>97</v>
      </c>
      <c r="F189" s="5">
        <v>96</v>
      </c>
      <c r="G189" s="5" t="s">
        <v>380</v>
      </c>
      <c r="H189" s="5"/>
      <c r="I189" s="5">
        <v>63</v>
      </c>
      <c r="J189" s="5">
        <v>23</v>
      </c>
      <c r="K189" s="5">
        <f t="shared" si="13"/>
        <v>16532.899999999998</v>
      </c>
      <c r="L189" s="6"/>
      <c r="M189" s="5"/>
    </row>
    <row r="190" spans="4:13" x14ac:dyDescent="0.25">
      <c r="D190" s="5">
        <f t="shared" si="12"/>
        <v>186</v>
      </c>
      <c r="E190" s="5">
        <v>98</v>
      </c>
      <c r="F190" s="5">
        <v>97</v>
      </c>
      <c r="G190" s="5" t="s">
        <v>380</v>
      </c>
      <c r="H190" s="5"/>
      <c r="I190" s="5">
        <v>63</v>
      </c>
      <c r="J190" s="5">
        <v>38.9</v>
      </c>
      <c r="K190" s="5">
        <f t="shared" si="13"/>
        <v>16571.8</v>
      </c>
      <c r="L190" s="6"/>
      <c r="M190" s="5"/>
    </row>
    <row r="191" spans="4:13" x14ac:dyDescent="0.25">
      <c r="D191" s="5">
        <f t="shared" si="12"/>
        <v>187</v>
      </c>
      <c r="E191" s="5">
        <v>108</v>
      </c>
      <c r="F191" s="5">
        <v>98</v>
      </c>
      <c r="G191" s="5"/>
      <c r="H191" s="5"/>
      <c r="I191" s="9">
        <v>110</v>
      </c>
      <c r="J191" s="5">
        <v>76</v>
      </c>
      <c r="K191" s="5">
        <f t="shared" si="13"/>
        <v>16647.8</v>
      </c>
      <c r="L191" s="6"/>
      <c r="M191" s="5"/>
    </row>
    <row r="192" spans="4:13" x14ac:dyDescent="0.25">
      <c r="D192" s="5">
        <f t="shared" si="12"/>
        <v>188</v>
      </c>
      <c r="E192" s="5" t="s">
        <v>381</v>
      </c>
      <c r="F192" s="5" t="s">
        <v>382</v>
      </c>
      <c r="G192" s="5"/>
      <c r="H192" s="5"/>
      <c r="I192" s="9">
        <v>63</v>
      </c>
      <c r="J192" s="5">
        <v>150</v>
      </c>
      <c r="K192" s="5">
        <f t="shared" si="13"/>
        <v>16797.8</v>
      </c>
      <c r="L192" s="6"/>
      <c r="M192" s="5"/>
    </row>
    <row r="193" spans="4:13" x14ac:dyDescent="0.25">
      <c r="D193" s="5">
        <f t="shared" si="12"/>
        <v>189</v>
      </c>
      <c r="E193" s="5">
        <v>125</v>
      </c>
      <c r="F193" s="5">
        <v>120</v>
      </c>
      <c r="G193" s="5" t="s">
        <v>13</v>
      </c>
      <c r="H193" s="5"/>
      <c r="I193" s="9">
        <v>110</v>
      </c>
      <c r="J193" s="5">
        <v>6.5</v>
      </c>
      <c r="K193" s="5">
        <f t="shared" si="13"/>
        <v>16804.3</v>
      </c>
      <c r="L193" s="6"/>
      <c r="M193" s="5"/>
    </row>
    <row r="194" spans="4:13" x14ac:dyDescent="0.25">
      <c r="D194" s="5">
        <f t="shared" si="12"/>
        <v>190</v>
      </c>
      <c r="E194" s="5">
        <v>108</v>
      </c>
      <c r="F194" s="5">
        <v>118</v>
      </c>
      <c r="G194" s="5" t="s">
        <v>380</v>
      </c>
      <c r="H194" s="5"/>
      <c r="I194" s="9">
        <v>63</v>
      </c>
      <c r="J194" s="5">
        <v>35</v>
      </c>
      <c r="K194" s="5">
        <f t="shared" si="13"/>
        <v>16839.3</v>
      </c>
      <c r="L194" s="6"/>
      <c r="M194" s="5"/>
    </row>
    <row r="195" spans="4:13" x14ac:dyDescent="0.25">
      <c r="D195" s="5">
        <f t="shared" si="12"/>
        <v>191</v>
      </c>
      <c r="E195" s="5">
        <v>108</v>
      </c>
      <c r="F195" s="5">
        <v>118</v>
      </c>
      <c r="G195" s="5"/>
      <c r="H195" s="5"/>
      <c r="I195" s="9">
        <v>63</v>
      </c>
      <c r="J195" s="5">
        <v>150.1</v>
      </c>
      <c r="K195" s="5">
        <f t="shared" si="13"/>
        <v>16989.399999999998</v>
      </c>
      <c r="L195" s="6"/>
      <c r="M195" s="5"/>
    </row>
    <row r="196" spans="4:13" x14ac:dyDescent="0.25">
      <c r="D196" s="5">
        <f t="shared" si="12"/>
        <v>192</v>
      </c>
      <c r="E196" s="5">
        <v>108</v>
      </c>
      <c r="F196" s="5">
        <v>118</v>
      </c>
      <c r="G196" s="5" t="s">
        <v>380</v>
      </c>
      <c r="H196" s="5"/>
      <c r="I196" s="9">
        <v>63</v>
      </c>
      <c r="J196" s="5">
        <v>3</v>
      </c>
      <c r="K196" s="5">
        <f t="shared" si="13"/>
        <v>16992.399999999998</v>
      </c>
      <c r="L196" s="6"/>
      <c r="M196" s="5"/>
    </row>
    <row r="197" spans="4:13" x14ac:dyDescent="0.25">
      <c r="D197" s="5">
        <f t="shared" si="12"/>
        <v>193</v>
      </c>
      <c r="E197" s="5">
        <v>108</v>
      </c>
      <c r="F197" s="5">
        <v>118</v>
      </c>
      <c r="G197" s="5"/>
      <c r="H197" s="5"/>
      <c r="I197" s="9">
        <v>63</v>
      </c>
      <c r="J197" s="5">
        <v>80</v>
      </c>
      <c r="K197" s="5">
        <f t="shared" si="13"/>
        <v>17072.399999999998</v>
      </c>
      <c r="L197" s="6"/>
      <c r="M197" s="5"/>
    </row>
    <row r="198" spans="4:13" x14ac:dyDescent="0.25">
      <c r="D198" s="5">
        <f t="shared" si="12"/>
        <v>194</v>
      </c>
      <c r="E198" s="5" t="s">
        <v>383</v>
      </c>
      <c r="F198" s="5" t="s">
        <v>384</v>
      </c>
      <c r="G198" s="5"/>
      <c r="H198" s="5"/>
      <c r="I198" s="9">
        <v>63</v>
      </c>
      <c r="J198" s="5">
        <v>65</v>
      </c>
      <c r="K198" s="5">
        <f t="shared" si="13"/>
        <v>17137.399999999998</v>
      </c>
      <c r="L198" s="6"/>
      <c r="M198" s="5"/>
    </row>
    <row r="199" spans="4:13" x14ac:dyDescent="0.25">
      <c r="D199" s="5">
        <f t="shared" si="12"/>
        <v>195</v>
      </c>
      <c r="E199" s="5">
        <v>40</v>
      </c>
      <c r="F199" s="5">
        <v>29</v>
      </c>
      <c r="G199" s="5"/>
      <c r="H199" s="5"/>
      <c r="I199" s="9">
        <v>63</v>
      </c>
      <c r="J199" s="5">
        <v>20.5</v>
      </c>
      <c r="K199" s="5">
        <f t="shared" si="13"/>
        <v>17157.899999999998</v>
      </c>
      <c r="L199" s="6"/>
      <c r="M199" s="5"/>
    </row>
    <row r="200" spans="4:13" x14ac:dyDescent="0.25">
      <c r="D200" s="5">
        <f t="shared" ref="D200:D242" si="18">1+D199</f>
        <v>196</v>
      </c>
      <c r="E200" s="5">
        <v>41</v>
      </c>
      <c r="F200" s="5">
        <v>40</v>
      </c>
      <c r="G200" s="5"/>
      <c r="H200" s="5"/>
      <c r="I200" s="9">
        <v>63</v>
      </c>
      <c r="J200" s="5">
        <v>15</v>
      </c>
      <c r="K200" s="5">
        <f t="shared" ref="K200:K242" si="19">+K199+J200</f>
        <v>17172.899999999998</v>
      </c>
      <c r="L200" s="6"/>
      <c r="M200" s="5"/>
    </row>
    <row r="201" spans="4:13" x14ac:dyDescent="0.25">
      <c r="D201" s="5">
        <f t="shared" si="18"/>
        <v>197</v>
      </c>
      <c r="E201" s="5">
        <v>189</v>
      </c>
      <c r="F201" s="5">
        <v>187</v>
      </c>
      <c r="G201" s="5"/>
      <c r="H201" s="5"/>
      <c r="I201" s="9">
        <v>75</v>
      </c>
      <c r="J201" s="5">
        <v>79</v>
      </c>
      <c r="K201" s="5">
        <f t="shared" si="19"/>
        <v>17251.899999999998</v>
      </c>
      <c r="L201" s="6"/>
      <c r="M201" s="5"/>
    </row>
    <row r="202" spans="4:13" x14ac:dyDescent="0.25">
      <c r="D202" s="5">
        <f t="shared" si="18"/>
        <v>198</v>
      </c>
      <c r="E202" s="5">
        <v>178</v>
      </c>
      <c r="F202" s="5">
        <v>176</v>
      </c>
      <c r="G202" s="5"/>
      <c r="H202" s="5"/>
      <c r="I202" s="9">
        <v>90</v>
      </c>
      <c r="J202" s="5">
        <v>30</v>
      </c>
      <c r="K202" s="5">
        <f t="shared" si="19"/>
        <v>17281.899999999998</v>
      </c>
      <c r="L202" s="6"/>
      <c r="M202" s="5"/>
    </row>
    <row r="203" spans="4:13" x14ac:dyDescent="0.25">
      <c r="D203" s="5">
        <f t="shared" si="18"/>
        <v>199</v>
      </c>
      <c r="E203" s="5">
        <v>255</v>
      </c>
      <c r="F203" s="5">
        <v>256</v>
      </c>
      <c r="G203" s="5"/>
      <c r="H203" s="5"/>
      <c r="I203" s="9">
        <v>63</v>
      </c>
      <c r="J203" s="5">
        <v>80</v>
      </c>
      <c r="K203" s="5">
        <f t="shared" si="19"/>
        <v>17361.899999999998</v>
      </c>
      <c r="L203" s="6"/>
      <c r="M203" s="5"/>
    </row>
    <row r="204" spans="4:13" x14ac:dyDescent="0.25">
      <c r="D204" s="5">
        <f t="shared" si="18"/>
        <v>200</v>
      </c>
      <c r="E204" s="5">
        <v>255</v>
      </c>
      <c r="F204" s="5">
        <v>257</v>
      </c>
      <c r="G204" s="5"/>
      <c r="H204" s="5"/>
      <c r="I204" s="9">
        <v>63</v>
      </c>
      <c r="J204" s="5">
        <v>50</v>
      </c>
      <c r="K204" s="5">
        <f t="shared" si="19"/>
        <v>17411.899999999998</v>
      </c>
      <c r="L204" s="6"/>
      <c r="M204" s="5"/>
    </row>
    <row r="205" spans="4:13" x14ac:dyDescent="0.25">
      <c r="D205" s="5">
        <f t="shared" si="18"/>
        <v>201</v>
      </c>
      <c r="E205" s="5">
        <v>253</v>
      </c>
      <c r="F205" s="5">
        <v>255</v>
      </c>
      <c r="G205" s="5"/>
      <c r="H205" s="5"/>
      <c r="I205" s="9">
        <v>63</v>
      </c>
      <c r="J205" s="5">
        <v>123.9</v>
      </c>
      <c r="K205" s="5">
        <f t="shared" si="19"/>
        <v>17535.8</v>
      </c>
      <c r="L205" s="6"/>
      <c r="M205" s="5"/>
    </row>
    <row r="206" spans="4:13" x14ac:dyDescent="0.25">
      <c r="D206" s="5">
        <f t="shared" si="18"/>
        <v>202</v>
      </c>
      <c r="E206" s="5" t="s">
        <v>385</v>
      </c>
      <c r="F206" s="5" t="s">
        <v>386</v>
      </c>
      <c r="G206" s="5"/>
      <c r="H206" s="5"/>
      <c r="I206" s="9">
        <v>63</v>
      </c>
      <c r="J206" s="5">
        <v>30.1</v>
      </c>
      <c r="K206" s="5">
        <f t="shared" si="19"/>
        <v>17565.899999999998</v>
      </c>
      <c r="L206" s="6"/>
      <c r="M206" s="5"/>
    </row>
    <row r="207" spans="4:13" x14ac:dyDescent="0.25">
      <c r="D207" s="5">
        <f t="shared" si="18"/>
        <v>203</v>
      </c>
      <c r="E207" s="5">
        <v>253</v>
      </c>
      <c r="F207" s="5">
        <v>254</v>
      </c>
      <c r="G207" s="5"/>
      <c r="H207" s="5"/>
      <c r="I207" s="9">
        <v>63</v>
      </c>
      <c r="J207" s="5">
        <v>101.2</v>
      </c>
      <c r="K207" s="5">
        <f t="shared" si="19"/>
        <v>17667.099999999999</v>
      </c>
      <c r="L207" s="6"/>
      <c r="M207" s="5"/>
    </row>
    <row r="208" spans="4:13" x14ac:dyDescent="0.25">
      <c r="D208" s="5">
        <f t="shared" si="18"/>
        <v>204</v>
      </c>
      <c r="E208" s="5" t="s">
        <v>387</v>
      </c>
      <c r="F208" s="5" t="s">
        <v>388</v>
      </c>
      <c r="G208" s="5"/>
      <c r="H208" s="5"/>
      <c r="I208" s="9">
        <v>63</v>
      </c>
      <c r="J208" s="5">
        <v>10.3</v>
      </c>
      <c r="K208" s="5">
        <f t="shared" si="19"/>
        <v>17677.399999999998</v>
      </c>
      <c r="L208" s="6"/>
      <c r="M208" s="5"/>
    </row>
    <row r="209" spans="4:13" x14ac:dyDescent="0.25">
      <c r="D209" s="5">
        <f t="shared" si="18"/>
        <v>205</v>
      </c>
      <c r="E209" s="5">
        <v>231</v>
      </c>
      <c r="F209" s="5">
        <v>253</v>
      </c>
      <c r="G209" s="5"/>
      <c r="H209" s="5"/>
      <c r="I209" s="9">
        <v>63</v>
      </c>
      <c r="J209" s="5">
        <v>598.5</v>
      </c>
      <c r="K209" s="5">
        <f t="shared" si="19"/>
        <v>18275.899999999998</v>
      </c>
      <c r="L209" s="6"/>
      <c r="M209" s="5"/>
    </row>
    <row r="210" spans="4:13" x14ac:dyDescent="0.25">
      <c r="D210" s="5">
        <f t="shared" si="18"/>
        <v>206</v>
      </c>
      <c r="E210" s="5" t="s">
        <v>389</v>
      </c>
      <c r="F210" s="5" t="s">
        <v>390</v>
      </c>
      <c r="G210" s="5"/>
      <c r="H210" s="5"/>
      <c r="I210" s="9">
        <v>63</v>
      </c>
      <c r="J210" s="5">
        <v>350.9</v>
      </c>
      <c r="K210" s="5">
        <f t="shared" si="19"/>
        <v>18626.8</v>
      </c>
      <c r="L210" s="6"/>
      <c r="M210" s="5"/>
    </row>
    <row r="211" spans="4:13" x14ac:dyDescent="0.25">
      <c r="D211" s="5">
        <f t="shared" si="18"/>
        <v>207</v>
      </c>
      <c r="E211" s="5" t="s">
        <v>391</v>
      </c>
      <c r="F211" s="5" t="s">
        <v>392</v>
      </c>
      <c r="G211" s="5"/>
      <c r="H211" s="5"/>
      <c r="I211" s="9">
        <v>63</v>
      </c>
      <c r="J211" s="5">
        <v>16.100000000000001</v>
      </c>
      <c r="K211" s="5">
        <f t="shared" si="19"/>
        <v>18642.899999999998</v>
      </c>
      <c r="L211" s="6"/>
      <c r="M211" s="5"/>
    </row>
    <row r="212" spans="4:13" x14ac:dyDescent="0.25">
      <c r="D212" s="5">
        <f t="shared" si="18"/>
        <v>208</v>
      </c>
      <c r="E212" s="5" t="s">
        <v>393</v>
      </c>
      <c r="F212" s="5" t="s">
        <v>394</v>
      </c>
      <c r="G212" s="5"/>
      <c r="H212" s="5"/>
      <c r="I212" s="9">
        <v>63</v>
      </c>
      <c r="J212" s="5">
        <v>25.6</v>
      </c>
      <c r="K212" s="5">
        <f t="shared" si="19"/>
        <v>18668.499999999996</v>
      </c>
      <c r="L212" s="6"/>
      <c r="M212" s="5"/>
    </row>
    <row r="213" spans="4:13" x14ac:dyDescent="0.25">
      <c r="D213" s="5">
        <f t="shared" si="18"/>
        <v>209</v>
      </c>
      <c r="E213" s="5">
        <v>77</v>
      </c>
      <c r="F213" s="5">
        <v>88</v>
      </c>
      <c r="G213" s="5"/>
      <c r="H213" s="5"/>
      <c r="I213" s="9">
        <v>63</v>
      </c>
      <c r="J213" s="5">
        <v>175.4</v>
      </c>
      <c r="K213" s="5">
        <f t="shared" si="19"/>
        <v>18843.899999999998</v>
      </c>
      <c r="L213" s="6"/>
      <c r="M213" s="5"/>
    </row>
    <row r="214" spans="4:13" x14ac:dyDescent="0.25">
      <c r="D214" s="5">
        <f t="shared" si="18"/>
        <v>210</v>
      </c>
      <c r="E214" s="5">
        <v>77</v>
      </c>
      <c r="F214" s="5">
        <v>80</v>
      </c>
      <c r="G214" s="5"/>
      <c r="H214" s="5"/>
      <c r="I214" s="9">
        <v>63</v>
      </c>
      <c r="J214" s="5">
        <v>125.6</v>
      </c>
      <c r="K214" s="5">
        <f t="shared" si="19"/>
        <v>18969.499999999996</v>
      </c>
      <c r="L214" s="6"/>
      <c r="M214" s="5"/>
    </row>
    <row r="215" spans="4:13" x14ac:dyDescent="0.25">
      <c r="D215" s="5">
        <f t="shared" si="18"/>
        <v>211</v>
      </c>
      <c r="E215" s="5">
        <v>77</v>
      </c>
      <c r="F215" s="5">
        <v>75</v>
      </c>
      <c r="G215" s="5" t="s">
        <v>13</v>
      </c>
      <c r="H215" s="5"/>
      <c r="I215" s="5">
        <v>63</v>
      </c>
      <c r="J215" s="5">
        <v>6.3</v>
      </c>
      <c r="K215" s="5">
        <f t="shared" si="19"/>
        <v>18975.799999999996</v>
      </c>
      <c r="L215" s="6"/>
      <c r="M215" s="5"/>
    </row>
    <row r="216" spans="4:13" x14ac:dyDescent="0.25">
      <c r="D216" s="5">
        <f t="shared" si="18"/>
        <v>212</v>
      </c>
      <c r="E216" s="5">
        <v>75</v>
      </c>
      <c r="F216" s="5">
        <v>74</v>
      </c>
      <c r="G216" s="5"/>
      <c r="H216" s="5"/>
      <c r="I216" s="5">
        <v>63</v>
      </c>
      <c r="J216" s="5">
        <v>56.1</v>
      </c>
      <c r="K216" s="5">
        <f t="shared" si="19"/>
        <v>19031.899999999994</v>
      </c>
      <c r="L216" s="6"/>
      <c r="M216" s="5"/>
    </row>
    <row r="217" spans="4:13" x14ac:dyDescent="0.25">
      <c r="D217" s="5">
        <f t="shared" si="18"/>
        <v>213</v>
      </c>
      <c r="E217" s="5">
        <v>70</v>
      </c>
      <c r="F217" s="5">
        <v>75</v>
      </c>
      <c r="G217" s="5"/>
      <c r="H217" s="5"/>
      <c r="I217" s="5">
        <v>63</v>
      </c>
      <c r="J217" s="5">
        <v>70</v>
      </c>
      <c r="K217" s="5">
        <f t="shared" si="19"/>
        <v>19101.899999999994</v>
      </c>
      <c r="L217" s="6"/>
      <c r="M217" s="5"/>
    </row>
    <row r="218" spans="4:13" x14ac:dyDescent="0.25">
      <c r="D218" s="5">
        <f t="shared" si="18"/>
        <v>214</v>
      </c>
      <c r="E218" s="5">
        <v>70</v>
      </c>
      <c r="F218" s="5">
        <v>55</v>
      </c>
      <c r="G218" s="5" t="s">
        <v>380</v>
      </c>
      <c r="H218" s="5"/>
      <c r="I218" s="5">
        <v>63</v>
      </c>
      <c r="J218" s="5">
        <v>3</v>
      </c>
      <c r="K218" s="5">
        <f t="shared" si="19"/>
        <v>19104.899999999994</v>
      </c>
      <c r="L218" s="6"/>
      <c r="M218" s="5"/>
    </row>
    <row r="219" spans="4:13" x14ac:dyDescent="0.25">
      <c r="D219" s="5">
        <f t="shared" si="18"/>
        <v>215</v>
      </c>
      <c r="E219" s="5" t="s">
        <v>395</v>
      </c>
      <c r="F219" s="5" t="s">
        <v>396</v>
      </c>
      <c r="G219" s="5"/>
      <c r="H219" s="5"/>
      <c r="I219" s="5">
        <v>63</v>
      </c>
      <c r="J219" s="5">
        <v>16.899999999999999</v>
      </c>
      <c r="K219" s="5">
        <f t="shared" si="19"/>
        <v>19121.799999999996</v>
      </c>
      <c r="L219" s="6"/>
      <c r="M219" s="5"/>
    </row>
    <row r="220" spans="4:13" x14ac:dyDescent="0.25">
      <c r="D220" s="5">
        <f t="shared" si="18"/>
        <v>216</v>
      </c>
      <c r="E220" s="5">
        <v>61</v>
      </c>
      <c r="F220" s="5">
        <v>70</v>
      </c>
      <c r="G220" s="5"/>
      <c r="H220" s="5"/>
      <c r="I220" s="5">
        <v>63</v>
      </c>
      <c r="J220" s="5">
        <v>91</v>
      </c>
      <c r="K220" s="5">
        <f t="shared" si="19"/>
        <v>19212.799999999996</v>
      </c>
      <c r="L220" s="6"/>
      <c r="M220" s="5"/>
    </row>
    <row r="221" spans="4:13" x14ac:dyDescent="0.25">
      <c r="D221" s="5">
        <f t="shared" si="18"/>
        <v>217</v>
      </c>
      <c r="E221" s="5">
        <v>61</v>
      </c>
      <c r="F221" s="5">
        <v>62</v>
      </c>
      <c r="G221" s="5"/>
      <c r="H221" s="5"/>
      <c r="I221" s="5">
        <v>63</v>
      </c>
      <c r="J221" s="5">
        <v>35.1</v>
      </c>
      <c r="K221" s="5">
        <f t="shared" si="19"/>
        <v>19247.899999999994</v>
      </c>
      <c r="L221" s="6"/>
      <c r="M221" s="5"/>
    </row>
    <row r="222" spans="4:13" x14ac:dyDescent="0.25">
      <c r="D222" s="5">
        <f t="shared" si="18"/>
        <v>218</v>
      </c>
      <c r="E222" s="5">
        <v>61</v>
      </c>
      <c r="F222" s="5">
        <v>62</v>
      </c>
      <c r="G222" s="5" t="s">
        <v>380</v>
      </c>
      <c r="H222" s="5"/>
      <c r="I222" s="5">
        <v>63</v>
      </c>
      <c r="J222" s="5">
        <v>3</v>
      </c>
      <c r="K222" s="5">
        <f t="shared" si="19"/>
        <v>19250.899999999994</v>
      </c>
      <c r="L222" s="6"/>
      <c r="M222" s="5"/>
    </row>
    <row r="223" spans="4:13" x14ac:dyDescent="0.25">
      <c r="D223" s="5">
        <f t="shared" si="18"/>
        <v>219</v>
      </c>
      <c r="E223" s="5">
        <v>60</v>
      </c>
      <c r="F223" s="5">
        <v>62</v>
      </c>
      <c r="G223" s="5"/>
      <c r="H223" s="5"/>
      <c r="I223" s="5">
        <v>63</v>
      </c>
      <c r="J223" s="5">
        <v>15</v>
      </c>
      <c r="K223" s="5">
        <f t="shared" si="19"/>
        <v>19265.899999999994</v>
      </c>
      <c r="L223" s="6"/>
      <c r="M223" s="5"/>
    </row>
    <row r="224" spans="4:13" x14ac:dyDescent="0.25">
      <c r="D224" s="5">
        <f t="shared" si="18"/>
        <v>220</v>
      </c>
      <c r="E224" s="5" t="s">
        <v>397</v>
      </c>
      <c r="F224" s="5" t="s">
        <v>398</v>
      </c>
      <c r="G224" s="5"/>
      <c r="H224" s="5"/>
      <c r="I224" s="5">
        <v>63</v>
      </c>
      <c r="J224" s="5">
        <v>10.9</v>
      </c>
      <c r="K224" s="5">
        <f t="shared" si="19"/>
        <v>19276.799999999996</v>
      </c>
      <c r="L224" s="6"/>
      <c r="M224" s="5"/>
    </row>
    <row r="225" spans="4:13" x14ac:dyDescent="0.25">
      <c r="D225" s="5">
        <f t="shared" si="18"/>
        <v>221</v>
      </c>
      <c r="E225" s="5" t="s">
        <v>399</v>
      </c>
      <c r="F225" s="5" t="s">
        <v>400</v>
      </c>
      <c r="G225" s="5"/>
      <c r="H225" s="5"/>
      <c r="I225" s="5">
        <v>63</v>
      </c>
      <c r="J225" s="5">
        <v>30.1</v>
      </c>
      <c r="K225" s="5">
        <f t="shared" si="19"/>
        <v>19306.899999999994</v>
      </c>
      <c r="L225" s="6"/>
      <c r="M225" s="5"/>
    </row>
    <row r="226" spans="4:13" x14ac:dyDescent="0.25">
      <c r="D226" s="5">
        <f t="shared" si="18"/>
        <v>222</v>
      </c>
      <c r="E226" s="5">
        <v>15</v>
      </c>
      <c r="F226" s="5">
        <v>93</v>
      </c>
      <c r="G226" s="5"/>
      <c r="H226" s="5"/>
      <c r="I226" s="5">
        <v>63</v>
      </c>
      <c r="J226" s="5">
        <v>250</v>
      </c>
      <c r="K226" s="5">
        <f t="shared" si="19"/>
        <v>19556.899999999994</v>
      </c>
      <c r="L226" s="6"/>
      <c r="M226" s="5"/>
    </row>
    <row r="227" spans="4:13" x14ac:dyDescent="0.25">
      <c r="D227" s="5">
        <f t="shared" si="18"/>
        <v>223</v>
      </c>
      <c r="E227" s="5" t="s">
        <v>401</v>
      </c>
      <c r="F227" s="5" t="s">
        <v>402</v>
      </c>
      <c r="G227" s="5"/>
      <c r="H227" s="5"/>
      <c r="I227" s="5">
        <v>63</v>
      </c>
      <c r="J227" s="5">
        <v>20</v>
      </c>
      <c r="K227" s="5">
        <f t="shared" si="19"/>
        <v>19576.899999999994</v>
      </c>
      <c r="L227" s="6"/>
      <c r="M227" s="5"/>
    </row>
    <row r="228" spans="4:13" x14ac:dyDescent="0.25">
      <c r="D228" s="5">
        <f t="shared" si="18"/>
        <v>224</v>
      </c>
      <c r="E228" s="5" t="s">
        <v>403</v>
      </c>
      <c r="F228" s="5" t="s">
        <v>404</v>
      </c>
      <c r="G228" s="5"/>
      <c r="H228" s="5"/>
      <c r="I228" s="5">
        <v>63</v>
      </c>
      <c r="J228" s="5">
        <v>60</v>
      </c>
      <c r="K228" s="5">
        <f t="shared" si="19"/>
        <v>19636.899999999994</v>
      </c>
      <c r="L228" s="6"/>
      <c r="M228" s="5"/>
    </row>
    <row r="229" spans="4:13" x14ac:dyDescent="0.25">
      <c r="D229" s="5">
        <f t="shared" si="18"/>
        <v>225</v>
      </c>
      <c r="E229" s="5">
        <v>60</v>
      </c>
      <c r="F229" s="5">
        <v>64</v>
      </c>
      <c r="G229" s="5" t="s">
        <v>380</v>
      </c>
      <c r="H229" s="5"/>
      <c r="I229" s="5">
        <v>63</v>
      </c>
      <c r="J229" s="5">
        <v>87</v>
      </c>
      <c r="K229" s="5">
        <f t="shared" si="19"/>
        <v>19723.899999999994</v>
      </c>
      <c r="L229" s="6"/>
      <c r="M229" s="5"/>
    </row>
    <row r="230" spans="4:13" x14ac:dyDescent="0.25">
      <c r="D230" s="5">
        <f t="shared" si="18"/>
        <v>226</v>
      </c>
      <c r="E230" s="5">
        <v>57</v>
      </c>
      <c r="F230" s="5">
        <v>60</v>
      </c>
      <c r="G230" s="19"/>
      <c r="H230" s="19"/>
      <c r="I230" s="5">
        <v>63</v>
      </c>
      <c r="J230" s="9">
        <v>34</v>
      </c>
      <c r="K230" s="5">
        <f t="shared" si="19"/>
        <v>19757.899999999994</v>
      </c>
      <c r="L230" s="6"/>
      <c r="M230" s="5"/>
    </row>
    <row r="231" spans="4:13" x14ac:dyDescent="0.25">
      <c r="D231" s="5">
        <f t="shared" si="18"/>
        <v>227</v>
      </c>
      <c r="E231" s="9">
        <v>57</v>
      </c>
      <c r="F231" s="9">
        <v>58</v>
      </c>
      <c r="G231" s="19"/>
      <c r="H231" s="19"/>
      <c r="I231" s="5">
        <v>63</v>
      </c>
      <c r="J231" s="9">
        <v>38</v>
      </c>
      <c r="K231" s="5">
        <f t="shared" si="19"/>
        <v>19795.899999999994</v>
      </c>
      <c r="L231" s="6"/>
      <c r="M231" s="5"/>
    </row>
    <row r="232" spans="4:13" x14ac:dyDescent="0.25">
      <c r="D232" s="5">
        <f t="shared" si="18"/>
        <v>228</v>
      </c>
      <c r="E232" s="5" t="s">
        <v>405</v>
      </c>
      <c r="F232" s="5" t="s">
        <v>406</v>
      </c>
      <c r="G232" s="19"/>
      <c r="H232" s="19"/>
      <c r="I232" s="5">
        <v>63</v>
      </c>
      <c r="J232" s="9">
        <v>50</v>
      </c>
      <c r="K232" s="5">
        <f t="shared" si="19"/>
        <v>19845.899999999994</v>
      </c>
      <c r="L232" s="6"/>
      <c r="M232" s="5"/>
    </row>
    <row r="233" spans="4:13" x14ac:dyDescent="0.25">
      <c r="D233" s="5">
        <f t="shared" si="18"/>
        <v>229</v>
      </c>
      <c r="E233" s="9">
        <v>49</v>
      </c>
      <c r="F233" s="9">
        <v>57</v>
      </c>
      <c r="G233" s="19"/>
      <c r="H233" s="19"/>
      <c r="I233" s="5">
        <v>63</v>
      </c>
      <c r="J233" s="9">
        <v>93</v>
      </c>
      <c r="K233" s="5">
        <f t="shared" si="19"/>
        <v>19938.899999999994</v>
      </c>
      <c r="L233" s="6"/>
      <c r="M233" s="5"/>
    </row>
    <row r="234" spans="4:13" x14ac:dyDescent="0.25">
      <c r="D234" s="5">
        <f t="shared" si="18"/>
        <v>230</v>
      </c>
      <c r="E234" s="5">
        <v>59</v>
      </c>
      <c r="F234" s="5">
        <v>49</v>
      </c>
      <c r="G234" s="19"/>
      <c r="H234" s="19"/>
      <c r="I234" s="5">
        <v>63</v>
      </c>
      <c r="J234" s="9">
        <v>89.9</v>
      </c>
      <c r="K234" s="5">
        <f t="shared" si="19"/>
        <v>20028.799999999996</v>
      </c>
      <c r="L234" s="6"/>
      <c r="M234" s="5"/>
    </row>
    <row r="235" spans="4:13" x14ac:dyDescent="0.25">
      <c r="D235" s="5">
        <f t="shared" si="18"/>
        <v>231</v>
      </c>
      <c r="E235" s="9">
        <v>98</v>
      </c>
      <c r="F235" s="9">
        <v>59</v>
      </c>
      <c r="G235" s="19"/>
      <c r="H235" s="19"/>
      <c r="I235" s="5">
        <v>110</v>
      </c>
      <c r="J235" s="9">
        <v>55</v>
      </c>
      <c r="K235" s="5">
        <f t="shared" si="19"/>
        <v>20083.799999999996</v>
      </c>
      <c r="L235" s="6"/>
      <c r="M235" s="5"/>
    </row>
    <row r="236" spans="4:13" x14ac:dyDescent="0.25">
      <c r="D236" s="5">
        <f t="shared" si="18"/>
        <v>232</v>
      </c>
      <c r="E236" s="5" t="s">
        <v>158</v>
      </c>
      <c r="F236" s="5" t="s">
        <v>407</v>
      </c>
      <c r="G236" s="19"/>
      <c r="H236" s="19"/>
      <c r="I236" s="5">
        <v>63</v>
      </c>
      <c r="J236" s="9">
        <v>25</v>
      </c>
      <c r="K236" s="5">
        <f t="shared" si="19"/>
        <v>20108.799999999996</v>
      </c>
      <c r="L236" s="6"/>
      <c r="M236" s="5"/>
    </row>
    <row r="237" spans="4:13" x14ac:dyDescent="0.25">
      <c r="D237" s="5">
        <f t="shared" si="18"/>
        <v>233</v>
      </c>
      <c r="E237" s="9">
        <v>97</v>
      </c>
      <c r="F237" s="9">
        <v>95</v>
      </c>
      <c r="G237" s="19"/>
      <c r="H237" s="19"/>
      <c r="I237" s="5">
        <v>63</v>
      </c>
      <c r="J237" s="9">
        <v>73</v>
      </c>
      <c r="K237" s="5">
        <f t="shared" si="19"/>
        <v>20181.799999999996</v>
      </c>
      <c r="L237" s="6"/>
      <c r="M237" s="5"/>
    </row>
    <row r="238" spans="4:13" x14ac:dyDescent="0.25">
      <c r="D238" s="5">
        <f t="shared" si="18"/>
        <v>234</v>
      </c>
      <c r="E238" s="5" t="s">
        <v>159</v>
      </c>
      <c r="F238" s="5" t="s">
        <v>408</v>
      </c>
      <c r="G238" s="19"/>
      <c r="H238" s="19"/>
      <c r="I238" s="5">
        <v>63</v>
      </c>
      <c r="J238" s="9">
        <v>80.099999999999994</v>
      </c>
      <c r="K238" s="5">
        <f t="shared" si="19"/>
        <v>20261.899999999994</v>
      </c>
      <c r="L238" s="6"/>
      <c r="M238" s="5"/>
    </row>
    <row r="239" spans="4:13" x14ac:dyDescent="0.25">
      <c r="D239" s="5">
        <f t="shared" si="18"/>
        <v>235</v>
      </c>
      <c r="E239" s="9">
        <v>5</v>
      </c>
      <c r="F239" s="9">
        <v>7</v>
      </c>
      <c r="G239" s="19"/>
      <c r="H239" s="19"/>
      <c r="I239" s="9">
        <v>63</v>
      </c>
      <c r="J239" s="9">
        <v>154</v>
      </c>
      <c r="K239" s="5">
        <f t="shared" si="19"/>
        <v>20415.899999999994</v>
      </c>
      <c r="L239" s="6"/>
      <c r="M239" s="5"/>
    </row>
    <row r="240" spans="4:13" x14ac:dyDescent="0.25">
      <c r="D240" s="5">
        <f t="shared" si="18"/>
        <v>236</v>
      </c>
      <c r="E240" s="9">
        <v>5</v>
      </c>
      <c r="F240" s="9">
        <v>8</v>
      </c>
      <c r="G240" s="19"/>
      <c r="H240" s="19"/>
      <c r="I240" s="9">
        <v>110</v>
      </c>
      <c r="J240" s="9">
        <v>30</v>
      </c>
      <c r="K240" s="5">
        <f t="shared" si="19"/>
        <v>20445.899999999994</v>
      </c>
      <c r="L240" s="6"/>
      <c r="M240" s="5"/>
    </row>
    <row r="241" spans="1:18" x14ac:dyDescent="0.25">
      <c r="D241" s="5">
        <f t="shared" si="18"/>
        <v>237</v>
      </c>
      <c r="E241" s="5" t="s">
        <v>409</v>
      </c>
      <c r="F241" s="5" t="s">
        <v>410</v>
      </c>
      <c r="G241" s="19"/>
      <c r="H241" s="19"/>
      <c r="I241" s="9">
        <v>63</v>
      </c>
      <c r="J241" s="9">
        <v>69</v>
      </c>
      <c r="K241" s="5">
        <f t="shared" si="19"/>
        <v>20514.899999999994</v>
      </c>
      <c r="L241" s="6"/>
      <c r="M241" s="5"/>
    </row>
    <row r="242" spans="1:18" x14ac:dyDescent="0.25">
      <c r="D242" s="5">
        <f t="shared" si="18"/>
        <v>238</v>
      </c>
      <c r="E242" s="5" t="s">
        <v>411</v>
      </c>
      <c r="F242" s="5" t="s">
        <v>412</v>
      </c>
      <c r="G242" s="5"/>
      <c r="H242" s="5"/>
      <c r="I242" s="9">
        <v>63</v>
      </c>
      <c r="J242" s="5">
        <f>4.1+8.4+5.8+2.1+3.9+8+8+29+3+13</f>
        <v>85.3</v>
      </c>
      <c r="K242" s="5">
        <f t="shared" si="19"/>
        <v>20600.199999999993</v>
      </c>
      <c r="L242" s="6"/>
      <c r="M242" s="5"/>
    </row>
    <row r="243" spans="1:18" x14ac:dyDescent="0.25">
      <c r="D243" s="5"/>
      <c r="E243" s="5">
        <v>63</v>
      </c>
      <c r="F243" s="5">
        <v>75</v>
      </c>
      <c r="G243" s="5">
        <v>90</v>
      </c>
      <c r="H243" s="5">
        <v>110</v>
      </c>
      <c r="I243" s="9">
        <v>125</v>
      </c>
      <c r="J243" s="5"/>
      <c r="K243" s="5"/>
      <c r="L243" s="5"/>
      <c r="M243" s="5"/>
    </row>
    <row r="244" spans="1:18" x14ac:dyDescent="0.25">
      <c r="D244" s="5"/>
      <c r="E244" s="5">
        <f>+SUMIF($I$5:$I$242,E243,$J$5:$J$242)</f>
        <v>17289.3</v>
      </c>
      <c r="F244" s="5">
        <f>+SUMIF($I$5:$I$242,F243,$J$5:$J$242)</f>
        <v>1360.1999999999998</v>
      </c>
      <c r="G244" s="5">
        <f>+SUMIF($I$5:$I$242,G243,$J$5:$J$242)</f>
        <v>515.5</v>
      </c>
      <c r="H244" s="5">
        <f>+SUMIF($I$5:$I$242,H243,$J$5:$J$242)</f>
        <v>1315.2</v>
      </c>
      <c r="I244" s="5">
        <f>+SUMIF($I$5:$I$242,I243,$J$5:$J$242)</f>
        <v>120</v>
      </c>
      <c r="J244" s="5"/>
      <c r="K244" s="5">
        <f>+SUM(E244:I244)</f>
        <v>20600.2</v>
      </c>
      <c r="L244" s="5"/>
      <c r="M244" s="5"/>
    </row>
    <row r="245" spans="1:18" ht="23.25" thickBot="1" x14ac:dyDescent="0.3">
      <c r="A245" s="239" t="s">
        <v>160</v>
      </c>
      <c r="B245" s="240"/>
      <c r="C245" s="240"/>
      <c r="D245" s="241"/>
      <c r="E245" s="241"/>
      <c r="F245" s="241"/>
      <c r="G245" s="241"/>
      <c r="H245" s="241"/>
      <c r="I245" s="241"/>
      <c r="J245" s="241"/>
      <c r="K245" s="241"/>
      <c r="L245" s="241"/>
      <c r="M245" s="241"/>
      <c r="N245" s="241"/>
      <c r="O245" s="241"/>
      <c r="P245" s="241"/>
      <c r="Q245" s="242"/>
    </row>
    <row r="246" spans="1:18" ht="16.5" thickBot="1" x14ac:dyDescent="0.3">
      <c r="A246" s="243">
        <v>1</v>
      </c>
      <c r="B246" s="245" t="s">
        <v>161</v>
      </c>
      <c r="C246" s="247" t="s">
        <v>162</v>
      </c>
      <c r="D246" s="249" t="s">
        <v>163</v>
      </c>
      <c r="E246" s="250"/>
      <c r="F246" s="250"/>
      <c r="G246" s="251"/>
      <c r="H246" s="252" t="s">
        <v>164</v>
      </c>
      <c r="I246" s="253"/>
      <c r="J246" s="253"/>
      <c r="K246" s="254"/>
      <c r="L246" s="252" t="s">
        <v>165</v>
      </c>
      <c r="M246" s="253"/>
      <c r="N246" s="253"/>
      <c r="O246" s="254"/>
      <c r="P246" s="249" t="s">
        <v>166</v>
      </c>
      <c r="Q246" s="250"/>
      <c r="R246" s="251"/>
    </row>
    <row r="247" spans="1:18" ht="90.75" thickBot="1" x14ac:dyDescent="0.3">
      <c r="A247" s="244"/>
      <c r="B247" s="246"/>
      <c r="C247" s="248"/>
      <c r="D247" s="10" t="s">
        <v>167</v>
      </c>
      <c r="E247" s="11" t="s">
        <v>168</v>
      </c>
      <c r="F247" s="12" t="s">
        <v>169</v>
      </c>
      <c r="G247" s="13" t="s">
        <v>170</v>
      </c>
      <c r="H247" s="14" t="s">
        <v>162</v>
      </c>
      <c r="I247" s="10" t="s">
        <v>171</v>
      </c>
      <c r="J247" s="12" t="s">
        <v>172</v>
      </c>
      <c r="K247" s="13" t="s">
        <v>173</v>
      </c>
      <c r="L247" s="14" t="s">
        <v>162</v>
      </c>
      <c r="M247" s="10" t="s">
        <v>174</v>
      </c>
      <c r="N247" s="12" t="s">
        <v>175</v>
      </c>
      <c r="O247" s="13" t="s">
        <v>176</v>
      </c>
      <c r="P247" s="10" t="s">
        <v>177</v>
      </c>
      <c r="Q247" s="11" t="s">
        <v>178</v>
      </c>
      <c r="R247" s="13" t="s">
        <v>179</v>
      </c>
    </row>
    <row r="248" spans="1:18" ht="15.75" x14ac:dyDescent="0.25">
      <c r="A248" s="15">
        <v>1.1000000000000001</v>
      </c>
      <c r="B248" s="16" t="s">
        <v>180</v>
      </c>
      <c r="C248" s="17"/>
      <c r="D248" s="17">
        <f>+E244</f>
        <v>17289.3</v>
      </c>
      <c r="E248" s="18">
        <f>+D248</f>
        <v>17289.3</v>
      </c>
      <c r="F248" s="19">
        <v>15435.5</v>
      </c>
      <c r="G248" s="20">
        <f>+D248-F248</f>
        <v>1853.7999999999993</v>
      </c>
      <c r="H248" s="17"/>
      <c r="I248" s="21">
        <f>+D248</f>
        <v>17289.3</v>
      </c>
      <c r="J248" s="19"/>
      <c r="K248" s="177">
        <f>+I248</f>
        <v>17289.3</v>
      </c>
      <c r="L248" s="17"/>
      <c r="M248" s="21">
        <f>+K248</f>
        <v>17289.3</v>
      </c>
      <c r="N248" s="19"/>
      <c r="O248" s="177">
        <f>+M248</f>
        <v>17289.3</v>
      </c>
      <c r="P248" s="21"/>
      <c r="Q248" s="22"/>
      <c r="R248" s="20"/>
    </row>
    <row r="249" spans="1:18" ht="15.75" x14ac:dyDescent="0.25">
      <c r="A249" s="15">
        <v>1.2</v>
      </c>
      <c r="B249" s="16" t="s">
        <v>181</v>
      </c>
      <c r="C249" s="17"/>
      <c r="D249" s="17">
        <f>+F244</f>
        <v>1360.1999999999998</v>
      </c>
      <c r="E249" s="18">
        <f t="shared" ref="E249:E252" si="20">+D249</f>
        <v>1360.1999999999998</v>
      </c>
      <c r="F249" s="19">
        <v>1281.1999999999998</v>
      </c>
      <c r="G249" s="20">
        <f t="shared" ref="G249:G252" si="21">+D249-F249</f>
        <v>79</v>
      </c>
      <c r="H249" s="17"/>
      <c r="I249" s="21">
        <f t="shared" ref="I249:I252" si="22">+D249</f>
        <v>1360.1999999999998</v>
      </c>
      <c r="J249" s="19"/>
      <c r="K249" s="177">
        <f t="shared" ref="K249:K252" si="23">+I249</f>
        <v>1360.1999999999998</v>
      </c>
      <c r="L249" s="17"/>
      <c r="M249" s="21">
        <f t="shared" ref="M249:M252" si="24">+K249</f>
        <v>1360.1999999999998</v>
      </c>
      <c r="N249" s="19"/>
      <c r="O249" s="177">
        <f t="shared" ref="O249:O252" si="25">+M249</f>
        <v>1360.1999999999998</v>
      </c>
      <c r="P249" s="23"/>
      <c r="Q249" s="25"/>
      <c r="R249" s="26"/>
    </row>
    <row r="250" spans="1:18" ht="15.75" x14ac:dyDescent="0.25">
      <c r="A250" s="15">
        <v>1.3</v>
      </c>
      <c r="B250" s="16" t="s">
        <v>182</v>
      </c>
      <c r="C250" s="17"/>
      <c r="D250" s="17">
        <f>+G244</f>
        <v>515.5</v>
      </c>
      <c r="E250" s="18">
        <f t="shared" si="20"/>
        <v>515.5</v>
      </c>
      <c r="F250" s="19">
        <v>485.5</v>
      </c>
      <c r="G250" s="20">
        <f t="shared" si="21"/>
        <v>30</v>
      </c>
      <c r="H250" s="17"/>
      <c r="I250" s="21">
        <f t="shared" si="22"/>
        <v>515.5</v>
      </c>
      <c r="J250" s="19"/>
      <c r="K250" s="177">
        <f t="shared" si="23"/>
        <v>515.5</v>
      </c>
      <c r="L250" s="17"/>
      <c r="M250" s="21">
        <f t="shared" si="24"/>
        <v>515.5</v>
      </c>
      <c r="N250" s="19"/>
      <c r="O250" s="177">
        <f t="shared" si="25"/>
        <v>515.5</v>
      </c>
      <c r="P250" s="23"/>
      <c r="Q250" s="25"/>
      <c r="R250" s="26"/>
    </row>
    <row r="251" spans="1:18" ht="15.75" x14ac:dyDescent="0.25">
      <c r="A251" s="15">
        <v>1.4</v>
      </c>
      <c r="B251" s="16" t="s">
        <v>183</v>
      </c>
      <c r="C251" s="17"/>
      <c r="D251" s="17">
        <f>+H244</f>
        <v>1315.2</v>
      </c>
      <c r="E251" s="18">
        <f t="shared" si="20"/>
        <v>1315.2</v>
      </c>
      <c r="F251" s="19">
        <v>1147.7</v>
      </c>
      <c r="G251" s="20">
        <f t="shared" si="21"/>
        <v>167.5</v>
      </c>
      <c r="H251" s="17"/>
      <c r="I251" s="21">
        <f t="shared" si="22"/>
        <v>1315.2</v>
      </c>
      <c r="J251" s="19"/>
      <c r="K251" s="177">
        <f t="shared" si="23"/>
        <v>1315.2</v>
      </c>
      <c r="L251" s="17"/>
      <c r="M251" s="21">
        <f t="shared" si="24"/>
        <v>1315.2</v>
      </c>
      <c r="N251" s="19"/>
      <c r="O251" s="177">
        <f t="shared" si="25"/>
        <v>1315.2</v>
      </c>
      <c r="P251" s="23"/>
      <c r="Q251" s="25"/>
      <c r="R251" s="26"/>
    </row>
    <row r="252" spans="1:18" ht="15.75" x14ac:dyDescent="0.25">
      <c r="A252" s="15">
        <v>1.5</v>
      </c>
      <c r="B252" s="16" t="s">
        <v>184</v>
      </c>
      <c r="C252" s="17"/>
      <c r="D252" s="17">
        <f>+I244</f>
        <v>120</v>
      </c>
      <c r="E252" s="18">
        <f t="shared" si="20"/>
        <v>120</v>
      </c>
      <c r="F252" s="19">
        <v>120</v>
      </c>
      <c r="G252" s="20">
        <f t="shared" si="21"/>
        <v>0</v>
      </c>
      <c r="H252" s="17"/>
      <c r="I252" s="21">
        <f t="shared" si="22"/>
        <v>120</v>
      </c>
      <c r="J252" s="19"/>
      <c r="K252" s="177">
        <f t="shared" si="23"/>
        <v>120</v>
      </c>
      <c r="L252" s="17"/>
      <c r="M252" s="21">
        <f t="shared" si="24"/>
        <v>120</v>
      </c>
      <c r="N252" s="19"/>
      <c r="O252" s="177">
        <f t="shared" si="25"/>
        <v>120</v>
      </c>
      <c r="P252" s="23"/>
      <c r="Q252" s="25"/>
      <c r="R252" s="26"/>
    </row>
    <row r="253" spans="1:18" ht="15.75" x14ac:dyDescent="0.25">
      <c r="A253" s="15">
        <v>1.6</v>
      </c>
      <c r="B253" s="16" t="s">
        <v>185</v>
      </c>
      <c r="C253" s="17"/>
      <c r="D253" s="17"/>
      <c r="E253" s="18"/>
      <c r="F253" s="19"/>
      <c r="G253" s="20"/>
      <c r="H253" s="17"/>
      <c r="I253" s="23"/>
      <c r="J253" s="23"/>
      <c r="K253" s="23"/>
      <c r="L253" s="17"/>
      <c r="M253" s="24"/>
      <c r="N253" s="23"/>
      <c r="O253" s="20"/>
      <c r="P253" s="23"/>
      <c r="Q253" s="25"/>
      <c r="R253" s="26"/>
    </row>
    <row r="254" spans="1:18" ht="15.75" x14ac:dyDescent="0.25">
      <c r="A254" s="15">
        <v>1.7</v>
      </c>
      <c r="B254" s="16" t="s">
        <v>186</v>
      </c>
      <c r="C254" s="17"/>
      <c r="D254" s="17"/>
      <c r="E254" s="18"/>
      <c r="F254" s="19"/>
      <c r="G254" s="20"/>
      <c r="H254" s="17"/>
      <c r="I254" s="23"/>
      <c r="J254" s="23"/>
      <c r="K254" s="23"/>
      <c r="L254" s="17"/>
      <c r="M254" s="24"/>
      <c r="N254" s="23"/>
      <c r="O254" s="20"/>
      <c r="P254" s="23"/>
      <c r="Q254" s="25"/>
      <c r="R254" s="26"/>
    </row>
    <row r="255" spans="1:18" ht="15.75" x14ac:dyDescent="0.25">
      <c r="A255" s="15">
        <v>1.8</v>
      </c>
      <c r="B255" s="16" t="s">
        <v>187</v>
      </c>
      <c r="C255" s="17"/>
      <c r="D255" s="17"/>
      <c r="E255" s="18"/>
      <c r="F255" s="19"/>
      <c r="G255" s="20"/>
      <c r="H255" s="27"/>
      <c r="I255" s="23"/>
      <c r="J255" s="23"/>
      <c r="K255" s="23"/>
      <c r="L255" s="27"/>
      <c r="M255" s="27"/>
      <c r="N255" s="25"/>
      <c r="O255" s="20"/>
      <c r="P255" s="23"/>
      <c r="Q255" s="25"/>
      <c r="R255" s="26"/>
    </row>
    <row r="256" spans="1:18" ht="15.75" x14ac:dyDescent="0.25">
      <c r="A256" s="15">
        <v>1.9</v>
      </c>
      <c r="B256" s="16" t="s">
        <v>188</v>
      </c>
      <c r="C256" s="28"/>
      <c r="D256" s="29"/>
      <c r="E256" s="18"/>
      <c r="F256" s="19"/>
      <c r="G256" s="20"/>
      <c r="H256" s="27"/>
      <c r="I256" s="23"/>
      <c r="J256" s="23"/>
      <c r="K256" s="23"/>
      <c r="L256" s="27"/>
      <c r="M256" s="27"/>
      <c r="N256" s="25"/>
      <c r="O256" s="20"/>
      <c r="P256" s="23"/>
      <c r="Q256" s="25"/>
      <c r="R256" s="26"/>
    </row>
    <row r="257" spans="1:18" ht="19.5" thickBot="1" x14ac:dyDescent="0.3">
      <c r="A257" s="235" t="s">
        <v>189</v>
      </c>
      <c r="B257" s="236"/>
      <c r="C257" s="30"/>
      <c r="D257" s="31">
        <f>+SUM(D248:D256)</f>
        <v>20600.2</v>
      </c>
      <c r="E257" s="31">
        <f>+SUM(E248:E256)</f>
        <v>20600.2</v>
      </c>
      <c r="F257" s="19">
        <v>16506.900000000001</v>
      </c>
      <c r="G257" s="32">
        <f>+SUM(G248:G256)</f>
        <v>2130.2999999999993</v>
      </c>
      <c r="H257" s="33"/>
      <c r="I257" s="34">
        <f>SUM(I248:I256)</f>
        <v>20600.2</v>
      </c>
      <c r="J257" s="35"/>
      <c r="K257" s="35">
        <f>SUM(K248:K256)</f>
        <v>20600.2</v>
      </c>
      <c r="L257" s="33"/>
      <c r="M257" s="33">
        <f>SUM(M248:M256)</f>
        <v>20600.2</v>
      </c>
      <c r="N257" s="35"/>
      <c r="O257" s="36">
        <f>SUM(O248:O256)</f>
        <v>20600.2</v>
      </c>
      <c r="P257" s="34"/>
      <c r="Q257" s="35"/>
      <c r="R257" s="36"/>
    </row>
    <row r="258" spans="1:18" x14ac:dyDescent="0.25">
      <c r="A258" s="37"/>
      <c r="B258" s="37"/>
      <c r="C258" s="38"/>
      <c r="D258" s="38"/>
      <c r="E258" s="38"/>
      <c r="F258" s="38"/>
      <c r="G258" s="38"/>
      <c r="H258" s="38"/>
      <c r="I258" s="38"/>
      <c r="J258" s="38"/>
      <c r="K258" s="38"/>
      <c r="L258" s="38"/>
      <c r="M258" s="38"/>
      <c r="N258" s="38"/>
      <c r="O258" s="38"/>
      <c r="P258" s="38"/>
      <c r="Q258" s="38"/>
    </row>
    <row r="259" spans="1:18" x14ac:dyDescent="0.25">
      <c r="A259" s="37"/>
      <c r="B259" s="37"/>
      <c r="C259" s="38"/>
      <c r="D259" s="38"/>
      <c r="E259" s="38"/>
      <c r="F259" s="38"/>
      <c r="G259" s="38" t="s">
        <v>190</v>
      </c>
      <c r="H259" s="38"/>
      <c r="I259" s="38"/>
      <c r="J259" s="38"/>
      <c r="K259" s="38"/>
      <c r="L259" s="38"/>
      <c r="M259" s="38"/>
      <c r="N259" s="38"/>
      <c r="O259" s="38"/>
      <c r="P259" s="38"/>
      <c r="Q259" s="38"/>
    </row>
    <row r="260" spans="1:18" x14ac:dyDescent="0.25">
      <c r="A260" s="237" t="s">
        <v>191</v>
      </c>
      <c r="B260" s="237"/>
      <c r="C260" s="237"/>
      <c r="D260" s="237"/>
      <c r="E260" s="237"/>
      <c r="F260" s="237"/>
      <c r="G260" s="237"/>
      <c r="H260" s="237"/>
      <c r="I260" s="237"/>
      <c r="J260" s="237"/>
      <c r="K260" s="237"/>
      <c r="L260" s="237"/>
      <c r="M260" s="237"/>
      <c r="N260" s="237"/>
      <c r="O260" s="237"/>
      <c r="P260" s="237"/>
      <c r="Q260" s="237"/>
    </row>
  </sheetData>
  <mergeCells count="11">
    <mergeCell ref="A257:B257"/>
    <mergeCell ref="A260:Q260"/>
    <mergeCell ref="D3:M3"/>
    <mergeCell ref="A245:Q245"/>
    <mergeCell ref="A246:A247"/>
    <mergeCell ref="B246:B247"/>
    <mergeCell ref="C246:C247"/>
    <mergeCell ref="D246:G246"/>
    <mergeCell ref="H246:K246"/>
    <mergeCell ref="L246:O246"/>
    <mergeCell ref="P246:R246"/>
  </mergeCells>
  <conditionalFormatting sqref="C256 H255:H256 L255:L256 G248:G256 I253:K256 M253:R256 I248:I252 K248:K252 M248:M252 O248:R252">
    <cfRule type="cellIs" dxfId="171" priority="122" operator="lessThan">
      <formula>0</formula>
    </cfRule>
  </conditionalFormatting>
  <conditionalFormatting sqref="I248:I252">
    <cfRule type="cellIs" dxfId="170" priority="121" operator="greaterThan">
      <formula>$G$33</formula>
    </cfRule>
  </conditionalFormatting>
  <conditionalFormatting sqref="I249">
    <cfRule type="cellIs" dxfId="169" priority="120" operator="greaterThan">
      <formula>$G$34</formula>
    </cfRule>
  </conditionalFormatting>
  <conditionalFormatting sqref="I250">
    <cfRule type="cellIs" dxfId="168" priority="119" operator="greaterThan">
      <formula>$G$35</formula>
    </cfRule>
  </conditionalFormatting>
  <conditionalFormatting sqref="I251">
    <cfRule type="cellIs" dxfId="167" priority="118" operator="greaterThan">
      <formula>$G$36</formula>
    </cfRule>
  </conditionalFormatting>
  <conditionalFormatting sqref="I252">
    <cfRule type="cellIs" dxfId="166" priority="117" operator="greaterThan">
      <formula>$G$37</formula>
    </cfRule>
  </conditionalFormatting>
  <conditionalFormatting sqref="I253">
    <cfRule type="cellIs" dxfId="165" priority="116" operator="greaterThan">
      <formula>#REF!</formula>
    </cfRule>
  </conditionalFormatting>
  <conditionalFormatting sqref="I254">
    <cfRule type="cellIs" dxfId="164" priority="115" operator="greaterThan">
      <formula>$G$92</formula>
    </cfRule>
  </conditionalFormatting>
  <conditionalFormatting sqref="I255">
    <cfRule type="cellIs" dxfId="163" priority="114" operator="greaterThan">
      <formula>$G$93</formula>
    </cfRule>
  </conditionalFormatting>
  <conditionalFormatting sqref="I256">
    <cfRule type="cellIs" dxfId="162" priority="113" operator="greaterThan">
      <formula>$G$94</formula>
    </cfRule>
  </conditionalFormatting>
  <conditionalFormatting sqref="P248">
    <cfRule type="cellIs" dxfId="161" priority="112" operator="greaterThan">
      <formula>$G$33</formula>
    </cfRule>
  </conditionalFormatting>
  <conditionalFormatting sqref="P249">
    <cfRule type="cellIs" dxfId="160" priority="111" operator="greaterThan">
      <formula>$G$34</formula>
    </cfRule>
  </conditionalFormatting>
  <conditionalFormatting sqref="P250">
    <cfRule type="cellIs" dxfId="159" priority="110" operator="greaterThan">
      <formula>$G$35</formula>
    </cfRule>
  </conditionalFormatting>
  <conditionalFormatting sqref="P251">
    <cfRule type="cellIs" dxfId="158" priority="109" operator="greaterThan">
      <formula>$G$36</formula>
    </cfRule>
  </conditionalFormatting>
  <conditionalFormatting sqref="P252">
    <cfRule type="cellIs" dxfId="157" priority="108" operator="greaterThan">
      <formula>$G$37</formula>
    </cfRule>
  </conditionalFormatting>
  <conditionalFormatting sqref="P253">
    <cfRule type="cellIs" dxfId="156" priority="107" operator="greaterThan">
      <formula>#REF!</formula>
    </cfRule>
  </conditionalFormatting>
  <conditionalFormatting sqref="P254">
    <cfRule type="cellIs" dxfId="155" priority="106" operator="greaterThan">
      <formula>$G$92</formula>
    </cfRule>
  </conditionalFormatting>
  <conditionalFormatting sqref="P255">
    <cfRule type="cellIs" dxfId="154" priority="105" operator="greaterThan">
      <formula>$G$93</formula>
    </cfRule>
  </conditionalFormatting>
  <conditionalFormatting sqref="P256">
    <cfRule type="cellIs" dxfId="153" priority="104" operator="greaterThan">
      <formula>$G$94</formula>
    </cfRule>
  </conditionalFormatting>
  <conditionalFormatting sqref="M248:M252">
    <cfRule type="cellIs" dxfId="152" priority="103" operator="greaterThan">
      <formula>$G$33</formula>
    </cfRule>
  </conditionalFormatting>
  <conditionalFormatting sqref="M249">
    <cfRule type="cellIs" dxfId="151" priority="102" operator="greaterThan">
      <formula>$G$34</formula>
    </cfRule>
  </conditionalFormatting>
  <conditionalFormatting sqref="M250">
    <cfRule type="cellIs" dxfId="150" priority="101" operator="greaterThan">
      <formula>$G$35</formula>
    </cfRule>
  </conditionalFormatting>
  <conditionalFormatting sqref="M251">
    <cfRule type="cellIs" dxfId="149" priority="100" operator="greaterThan">
      <formula>$G$36</formula>
    </cfRule>
  </conditionalFormatting>
  <conditionalFormatting sqref="M252">
    <cfRule type="cellIs" dxfId="148" priority="99" operator="greaterThan">
      <formula>$G$37</formula>
    </cfRule>
  </conditionalFormatting>
  <conditionalFormatting sqref="M253">
    <cfRule type="cellIs" dxfId="147" priority="98" operator="greaterThan">
      <formula>#REF!</formula>
    </cfRule>
  </conditionalFormatting>
  <conditionalFormatting sqref="M254">
    <cfRule type="cellIs" dxfId="146" priority="97" operator="greaterThan">
      <formula>$G$92</formula>
    </cfRule>
  </conditionalFormatting>
  <conditionalFormatting sqref="O248:O252">
    <cfRule type="cellIs" dxfId="145" priority="96" operator="greaterThan">
      <formula>$G$33</formula>
    </cfRule>
  </conditionalFormatting>
  <conditionalFormatting sqref="O249">
    <cfRule type="cellIs" dxfId="144" priority="95" operator="greaterThan">
      <formula>$G$34</formula>
    </cfRule>
  </conditionalFormatting>
  <conditionalFormatting sqref="O250">
    <cfRule type="cellIs" dxfId="143" priority="94" operator="greaterThan">
      <formula>$G$35</formula>
    </cfRule>
  </conditionalFormatting>
  <conditionalFormatting sqref="O251">
    <cfRule type="cellIs" dxfId="142" priority="93" operator="greaterThan">
      <formula>$G$36</formula>
    </cfRule>
  </conditionalFormatting>
  <conditionalFormatting sqref="O252">
    <cfRule type="cellIs" dxfId="141" priority="92" operator="greaterThan">
      <formula>$G$37</formula>
    </cfRule>
  </conditionalFormatting>
  <conditionalFormatting sqref="N253">
    <cfRule type="cellIs" dxfId="140" priority="91" operator="greaterThan">
      <formula>#REF!</formula>
    </cfRule>
  </conditionalFormatting>
  <conditionalFormatting sqref="N254">
    <cfRule type="cellIs" dxfId="139" priority="90" operator="greaterThan">
      <formula>$G$92</formula>
    </cfRule>
  </conditionalFormatting>
  <conditionalFormatting sqref="C256 M253:R256 H255:H256 L255:L256 G248:G256 I253:K256 P248:R252">
    <cfRule type="cellIs" dxfId="138" priority="89" operator="lessThan">
      <formula>0</formula>
    </cfRule>
  </conditionalFormatting>
  <conditionalFormatting sqref="I248:I252">
    <cfRule type="cellIs" dxfId="137" priority="88" operator="greaterThan">
      <formula>$G$33</formula>
    </cfRule>
  </conditionalFormatting>
  <conditionalFormatting sqref="I249">
    <cfRule type="cellIs" dxfId="136" priority="87" operator="greaterThan">
      <formula>$G$34</formula>
    </cfRule>
  </conditionalFormatting>
  <conditionalFormatting sqref="I250">
    <cfRule type="cellIs" dxfId="135" priority="86" operator="greaterThan">
      <formula>$G$35</formula>
    </cfRule>
  </conditionalFormatting>
  <conditionalFormatting sqref="I251">
    <cfRule type="cellIs" dxfId="134" priority="85" operator="greaterThan">
      <formula>$G$36</formula>
    </cfRule>
  </conditionalFormatting>
  <conditionalFormatting sqref="I252">
    <cfRule type="cellIs" dxfId="133" priority="84" operator="greaterThan">
      <formula>$G$37</formula>
    </cfRule>
  </conditionalFormatting>
  <conditionalFormatting sqref="I253">
    <cfRule type="cellIs" dxfId="132" priority="83" operator="greaterThan">
      <formula>#REF!</formula>
    </cfRule>
  </conditionalFormatting>
  <conditionalFormatting sqref="I254">
    <cfRule type="cellIs" dxfId="131" priority="82" operator="greaterThan">
      <formula>$G$92</formula>
    </cfRule>
  </conditionalFormatting>
  <conditionalFormatting sqref="I255">
    <cfRule type="cellIs" dxfId="130" priority="81" operator="greaterThan">
      <formula>$G$93</formula>
    </cfRule>
  </conditionalFormatting>
  <conditionalFormatting sqref="I256">
    <cfRule type="cellIs" dxfId="129" priority="80" operator="greaterThan">
      <formula>$G$94</formula>
    </cfRule>
  </conditionalFormatting>
  <conditionalFormatting sqref="P248">
    <cfRule type="cellIs" dxfId="128" priority="79" operator="greaterThan">
      <formula>$G$33</formula>
    </cfRule>
  </conditionalFormatting>
  <conditionalFormatting sqref="P249">
    <cfRule type="cellIs" dxfId="127" priority="78" operator="greaterThan">
      <formula>$G$34</formula>
    </cfRule>
  </conditionalFormatting>
  <conditionalFormatting sqref="P250">
    <cfRule type="cellIs" dxfId="126" priority="77" operator="greaterThan">
      <formula>$G$35</formula>
    </cfRule>
  </conditionalFormatting>
  <conditionalFormatting sqref="P251">
    <cfRule type="cellIs" dxfId="125" priority="76" operator="greaterThan">
      <formula>$G$36</formula>
    </cfRule>
  </conditionalFormatting>
  <conditionalFormatting sqref="P252">
    <cfRule type="cellIs" dxfId="124" priority="75" operator="greaterThan">
      <formula>$G$37</formula>
    </cfRule>
  </conditionalFormatting>
  <conditionalFormatting sqref="P253">
    <cfRule type="cellIs" dxfId="123" priority="74" operator="greaterThan">
      <formula>#REF!</formula>
    </cfRule>
  </conditionalFormatting>
  <conditionalFormatting sqref="P254">
    <cfRule type="cellIs" dxfId="122" priority="73" operator="greaterThan">
      <formula>$G$92</formula>
    </cfRule>
  </conditionalFormatting>
  <conditionalFormatting sqref="P255">
    <cfRule type="cellIs" dxfId="121" priority="72" operator="greaterThan">
      <formula>$G$93</formula>
    </cfRule>
  </conditionalFormatting>
  <conditionalFormatting sqref="P256">
    <cfRule type="cellIs" dxfId="120" priority="71" operator="greaterThan">
      <formula>$G$94</formula>
    </cfRule>
  </conditionalFormatting>
  <conditionalFormatting sqref="M248:M252">
    <cfRule type="cellIs" dxfId="119" priority="70" operator="greaterThan">
      <formula>$G$33</formula>
    </cfRule>
  </conditionalFormatting>
  <conditionalFormatting sqref="M249">
    <cfRule type="cellIs" dxfId="118" priority="69" operator="greaterThan">
      <formula>$G$34</formula>
    </cfRule>
  </conditionalFormatting>
  <conditionalFormatting sqref="M250">
    <cfRule type="cellIs" dxfId="117" priority="68" operator="greaterThan">
      <formula>$G$35</formula>
    </cfRule>
  </conditionalFormatting>
  <conditionalFormatting sqref="M251">
    <cfRule type="cellIs" dxfId="116" priority="67" operator="greaterThan">
      <formula>$G$36</formula>
    </cfRule>
  </conditionalFormatting>
  <conditionalFormatting sqref="M252">
    <cfRule type="cellIs" dxfId="115" priority="66" operator="greaterThan">
      <formula>$G$37</formula>
    </cfRule>
  </conditionalFormatting>
  <conditionalFormatting sqref="M253">
    <cfRule type="cellIs" dxfId="114" priority="65" operator="greaterThan">
      <formula>#REF!</formula>
    </cfRule>
  </conditionalFormatting>
  <conditionalFormatting sqref="M254">
    <cfRule type="cellIs" dxfId="113" priority="64" operator="greaterThan">
      <formula>$G$92</formula>
    </cfRule>
  </conditionalFormatting>
  <conditionalFormatting sqref="O248:O252">
    <cfRule type="cellIs" dxfId="112" priority="63" operator="greaterThan">
      <formula>$G$33</formula>
    </cfRule>
  </conditionalFormatting>
  <conditionalFormatting sqref="O249">
    <cfRule type="cellIs" dxfId="111" priority="62" operator="greaterThan">
      <formula>$G$34</formula>
    </cfRule>
  </conditionalFormatting>
  <conditionalFormatting sqref="O250">
    <cfRule type="cellIs" dxfId="110" priority="61" operator="greaterThan">
      <formula>$G$35</formula>
    </cfRule>
  </conditionalFormatting>
  <conditionalFormatting sqref="O251">
    <cfRule type="cellIs" dxfId="109" priority="60" operator="greaterThan">
      <formula>$G$36</formula>
    </cfRule>
  </conditionalFormatting>
  <conditionalFormatting sqref="O252">
    <cfRule type="cellIs" dxfId="108" priority="59" operator="greaterThan">
      <formula>$G$37</formula>
    </cfRule>
  </conditionalFormatting>
  <conditionalFormatting sqref="N253">
    <cfRule type="cellIs" dxfId="107" priority="58" operator="greaterThan">
      <formula>#REF!</formula>
    </cfRule>
  </conditionalFormatting>
  <conditionalFormatting sqref="N254">
    <cfRule type="cellIs" dxfId="106" priority="57" operator="greaterThan">
      <formula>$G$92</formula>
    </cfRule>
  </conditionalFormatting>
  <conditionalFormatting sqref="K248:K252">
    <cfRule type="cellIs" dxfId="105" priority="56" operator="greaterThan">
      <formula>$G$33</formula>
    </cfRule>
  </conditionalFormatting>
  <conditionalFormatting sqref="K249">
    <cfRule type="cellIs" dxfId="104" priority="55" operator="greaterThan">
      <formula>$G$34</formula>
    </cfRule>
  </conditionalFormatting>
  <conditionalFormatting sqref="K250">
    <cfRule type="cellIs" dxfId="103" priority="54" operator="greaterThan">
      <formula>$G$35</formula>
    </cfRule>
  </conditionalFormatting>
  <conditionalFormatting sqref="K251">
    <cfRule type="cellIs" dxfId="102" priority="53" operator="greaterThan">
      <formula>$G$36</formula>
    </cfRule>
  </conditionalFormatting>
  <conditionalFormatting sqref="K252">
    <cfRule type="cellIs" dxfId="101" priority="52" operator="greaterThan">
      <formula>$G$37</formula>
    </cfRule>
  </conditionalFormatting>
  <conditionalFormatting sqref="J253">
    <cfRule type="cellIs" dxfId="100" priority="51" operator="greaterThan">
      <formula>#REF!</formula>
    </cfRule>
  </conditionalFormatting>
  <conditionalFormatting sqref="J254">
    <cfRule type="cellIs" dxfId="99" priority="50" operator="greaterThan">
      <formula>$G$92</formula>
    </cfRule>
  </conditionalFormatting>
  <conditionalFormatting sqref="J255">
    <cfRule type="cellIs" dxfId="98" priority="49" operator="greaterThan">
      <formula>$G$93</formula>
    </cfRule>
  </conditionalFormatting>
  <conditionalFormatting sqref="J256">
    <cfRule type="cellIs" dxfId="97" priority="48" operator="greaterThan">
      <formula>$G$94</formula>
    </cfRule>
  </conditionalFormatting>
  <conditionalFormatting sqref="K248:K252">
    <cfRule type="cellIs" dxfId="96" priority="47" operator="greaterThan">
      <formula>$G$33</formula>
    </cfRule>
  </conditionalFormatting>
  <conditionalFormatting sqref="K249">
    <cfRule type="cellIs" dxfId="95" priority="46" operator="greaterThan">
      <formula>$G$34</formula>
    </cfRule>
  </conditionalFormatting>
  <conditionalFormatting sqref="K250">
    <cfRule type="cellIs" dxfId="94" priority="45" operator="greaterThan">
      <formula>$G$35</formula>
    </cfRule>
  </conditionalFormatting>
  <conditionalFormatting sqref="K251">
    <cfRule type="cellIs" dxfId="93" priority="44" operator="greaterThan">
      <formula>$G$36</formula>
    </cfRule>
  </conditionalFormatting>
  <conditionalFormatting sqref="K252">
    <cfRule type="cellIs" dxfId="92" priority="43" operator="greaterThan">
      <formula>$G$37</formula>
    </cfRule>
  </conditionalFormatting>
  <conditionalFormatting sqref="J253">
    <cfRule type="cellIs" dxfId="91" priority="42" operator="greaterThan">
      <formula>#REF!</formula>
    </cfRule>
  </conditionalFormatting>
  <conditionalFormatting sqref="J254">
    <cfRule type="cellIs" dxfId="90" priority="41" operator="greaterThan">
      <formula>$G$92</formula>
    </cfRule>
  </conditionalFormatting>
  <conditionalFormatting sqref="J255">
    <cfRule type="cellIs" dxfId="89" priority="40" operator="greaterThan">
      <formula>$G$93</formula>
    </cfRule>
  </conditionalFormatting>
  <conditionalFormatting sqref="J256">
    <cfRule type="cellIs" dxfId="88" priority="39" operator="greaterThan">
      <formula>$G$94</formula>
    </cfRule>
  </conditionalFormatting>
  <conditionalFormatting sqref="K253">
    <cfRule type="cellIs" dxfId="87" priority="33" operator="greaterThan">
      <formula>#REF!</formula>
    </cfRule>
  </conditionalFormatting>
  <conditionalFormatting sqref="K254">
    <cfRule type="cellIs" dxfId="86" priority="32" operator="greaterThan">
      <formula>$G$92</formula>
    </cfRule>
  </conditionalFormatting>
  <conditionalFormatting sqref="K255">
    <cfRule type="cellIs" dxfId="85" priority="31" operator="greaterThan">
      <formula>$G$93</formula>
    </cfRule>
  </conditionalFormatting>
  <conditionalFormatting sqref="K256">
    <cfRule type="cellIs" dxfId="84" priority="30" operator="greaterThan">
      <formula>$G$94</formula>
    </cfRule>
  </conditionalFormatting>
  <conditionalFormatting sqref="K253">
    <cfRule type="cellIs" dxfId="83" priority="24" operator="greaterThan">
      <formula>#REF!</formula>
    </cfRule>
  </conditionalFormatting>
  <conditionalFormatting sqref="K254">
    <cfRule type="cellIs" dxfId="82" priority="23" operator="greaterThan">
      <formula>$G$92</formula>
    </cfRule>
  </conditionalFormatting>
  <conditionalFormatting sqref="K255">
    <cfRule type="cellIs" dxfId="81" priority="22" operator="greaterThan">
      <formula>$G$93</formula>
    </cfRule>
  </conditionalFormatting>
  <conditionalFormatting sqref="K256">
    <cfRule type="cellIs" dxfId="80" priority="21" operator="greaterThan">
      <formula>$G$94</formula>
    </cfRule>
  </conditionalFormatting>
  <conditionalFormatting sqref="M248:M252">
    <cfRule type="cellIs" dxfId="79" priority="20" operator="greaterThan">
      <formula>$G$33</formula>
    </cfRule>
  </conditionalFormatting>
  <conditionalFormatting sqref="M249">
    <cfRule type="cellIs" dxfId="78" priority="19" operator="greaterThan">
      <formula>$G$34</formula>
    </cfRule>
  </conditionalFormatting>
  <conditionalFormatting sqref="M250">
    <cfRule type="cellIs" dxfId="77" priority="18" operator="greaterThan">
      <formula>$G$35</formula>
    </cfRule>
  </conditionalFormatting>
  <conditionalFormatting sqref="M251">
    <cfRule type="cellIs" dxfId="76" priority="17" operator="greaterThan">
      <formula>$G$36</formula>
    </cfRule>
  </conditionalFormatting>
  <conditionalFormatting sqref="M252">
    <cfRule type="cellIs" dxfId="75" priority="16" operator="greaterThan">
      <formula>$G$37</formula>
    </cfRule>
  </conditionalFormatting>
  <conditionalFormatting sqref="M248:M252">
    <cfRule type="cellIs" dxfId="74" priority="15" operator="greaterThan">
      <formula>$G$33</formula>
    </cfRule>
  </conditionalFormatting>
  <conditionalFormatting sqref="M249">
    <cfRule type="cellIs" dxfId="73" priority="14" operator="greaterThan">
      <formula>$G$34</formula>
    </cfRule>
  </conditionalFormatting>
  <conditionalFormatting sqref="M250">
    <cfRule type="cellIs" dxfId="72" priority="13" operator="greaterThan">
      <formula>$G$35</formula>
    </cfRule>
  </conditionalFormatting>
  <conditionalFormatting sqref="M251">
    <cfRule type="cellIs" dxfId="71" priority="12" operator="greaterThan">
      <formula>$G$36</formula>
    </cfRule>
  </conditionalFormatting>
  <conditionalFormatting sqref="M252">
    <cfRule type="cellIs" dxfId="70" priority="11" operator="greaterThan">
      <formula>$G$37</formula>
    </cfRule>
  </conditionalFormatting>
  <conditionalFormatting sqref="O248:O252">
    <cfRule type="cellIs" dxfId="69" priority="10" operator="greaterThan">
      <formula>$G$33</formula>
    </cfRule>
  </conditionalFormatting>
  <conditionalFormatting sqref="O249">
    <cfRule type="cellIs" dxfId="68" priority="9" operator="greaterThan">
      <formula>$G$34</formula>
    </cfRule>
  </conditionalFormatting>
  <conditionalFormatting sqref="O250">
    <cfRule type="cellIs" dxfId="67" priority="8" operator="greaterThan">
      <formula>$G$35</formula>
    </cfRule>
  </conditionalFormatting>
  <conditionalFormatting sqref="O251">
    <cfRule type="cellIs" dxfId="66" priority="7" operator="greaterThan">
      <formula>$G$36</formula>
    </cfRule>
  </conditionalFormatting>
  <conditionalFormatting sqref="O252">
    <cfRule type="cellIs" dxfId="65" priority="6" operator="greaterThan">
      <formula>$G$37</formula>
    </cfRule>
  </conditionalFormatting>
  <conditionalFormatting sqref="O248:O252">
    <cfRule type="cellIs" dxfId="64" priority="5" operator="greaterThan">
      <formula>$G$33</formula>
    </cfRule>
  </conditionalFormatting>
  <conditionalFormatting sqref="O249">
    <cfRule type="cellIs" dxfId="63" priority="4" operator="greaterThan">
      <formula>$G$34</formula>
    </cfRule>
  </conditionalFormatting>
  <conditionalFormatting sqref="O250">
    <cfRule type="cellIs" dxfId="62" priority="3" operator="greaterThan">
      <formula>$G$35</formula>
    </cfRule>
  </conditionalFormatting>
  <conditionalFormatting sqref="O251">
    <cfRule type="cellIs" dxfId="61" priority="2" operator="greaterThan">
      <formula>$G$36</formula>
    </cfRule>
  </conditionalFormatting>
  <conditionalFormatting sqref="O252">
    <cfRule type="cellIs" dxfId="60" priority="1" operator="greaterThan">
      <formula>$G$37</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3"/>
  <sheetViews>
    <sheetView topLeftCell="A52" zoomScaleNormal="100" workbookViewId="0">
      <selection activeCell="S9" sqref="S9:T13"/>
    </sheetView>
  </sheetViews>
  <sheetFormatPr defaultRowHeight="15" x14ac:dyDescent="0.25"/>
  <cols>
    <col min="1" max="1" width="8.7109375" customWidth="1"/>
    <col min="2" max="2" width="53.42578125" customWidth="1"/>
    <col min="3" max="3" width="6.5703125" customWidth="1"/>
    <col min="4" max="4" width="15.42578125" style="167" customWidth="1"/>
    <col min="5" max="5" width="18.42578125" style="167" customWidth="1"/>
    <col min="6" max="7" width="16.28515625" style="167" customWidth="1"/>
    <col min="8" max="8" width="15.7109375" style="167" customWidth="1"/>
    <col min="9" max="9" width="15" style="168" hidden="1" customWidth="1"/>
    <col min="10" max="10" width="21.7109375" customWidth="1"/>
    <col min="11" max="11" width="12.5703125" style="169" hidden="1" customWidth="1"/>
    <col min="12" max="12" width="9.28515625" style="170" hidden="1" customWidth="1"/>
    <col min="13" max="13" width="11.140625" style="170" hidden="1" customWidth="1"/>
    <col min="14" max="14" width="7.5703125" style="171" hidden="1" customWidth="1"/>
    <col min="15" max="15" width="15.28515625" style="172" hidden="1" customWidth="1"/>
    <col min="16" max="16" width="12" hidden="1" customWidth="1"/>
    <col min="17" max="17" width="14" style="173" hidden="1" customWidth="1"/>
  </cols>
  <sheetData>
    <row r="1" spans="1:19" s="45" customFormat="1" ht="22.5" customHeight="1" x14ac:dyDescent="0.25">
      <c r="A1" s="259" t="s">
        <v>192</v>
      </c>
      <c r="B1" s="259"/>
      <c r="C1" s="259"/>
      <c r="D1" s="259"/>
      <c r="E1" s="259"/>
      <c r="F1" s="259"/>
      <c r="G1" s="259"/>
      <c r="H1" s="259"/>
      <c r="I1" s="259"/>
      <c r="J1" s="259"/>
      <c r="K1" s="39"/>
      <c r="L1" s="40"/>
      <c r="M1" s="40" t="s">
        <v>193</v>
      </c>
      <c r="N1" s="41"/>
      <c r="O1" s="42"/>
      <c r="P1" s="43"/>
      <c r="Q1" s="44"/>
      <c r="R1" s="43"/>
      <c r="S1" s="43"/>
    </row>
    <row r="2" spans="1:19" s="45" customFormat="1" ht="18.75" customHeight="1" x14ac:dyDescent="0.25">
      <c r="A2" s="260" t="s">
        <v>194</v>
      </c>
      <c r="B2" s="260"/>
      <c r="C2" s="260"/>
      <c r="D2" s="260"/>
      <c r="E2" s="260"/>
      <c r="F2" s="260"/>
      <c r="G2" s="260"/>
      <c r="H2" s="260"/>
      <c r="I2" s="260"/>
      <c r="J2" s="260"/>
      <c r="K2" s="46"/>
      <c r="L2" s="47"/>
      <c r="M2" s="47"/>
      <c r="N2" s="48"/>
      <c r="O2" s="49"/>
      <c r="P2" s="50"/>
      <c r="Q2" s="51"/>
      <c r="R2" s="50"/>
      <c r="S2" s="50"/>
    </row>
    <row r="3" spans="1:19" s="45" customFormat="1" ht="21.75" customHeight="1" x14ac:dyDescent="0.25">
      <c r="A3" s="260" t="s">
        <v>195</v>
      </c>
      <c r="B3" s="260"/>
      <c r="C3" s="260"/>
      <c r="D3" s="260"/>
      <c r="E3" s="260"/>
      <c r="F3" s="260"/>
      <c r="G3" s="260"/>
      <c r="H3" s="260"/>
      <c r="I3" s="260"/>
      <c r="J3" s="260"/>
      <c r="K3" s="52"/>
      <c r="L3" s="53"/>
      <c r="M3" s="47"/>
      <c r="N3" s="48"/>
      <c r="O3" s="49"/>
      <c r="P3" s="50"/>
      <c r="Q3" s="51"/>
      <c r="R3" s="50"/>
      <c r="S3" s="50"/>
    </row>
    <row r="4" spans="1:19" s="45" customFormat="1" ht="27.75" customHeight="1" x14ac:dyDescent="0.25">
      <c r="A4" s="54"/>
      <c r="B4" s="55" t="s">
        <v>196</v>
      </c>
      <c r="C4" s="56"/>
      <c r="D4" s="57" t="s">
        <v>197</v>
      </c>
      <c r="E4" s="58" t="s">
        <v>378</v>
      </c>
      <c r="F4" s="57" t="s">
        <v>198</v>
      </c>
      <c r="G4" s="261" t="s">
        <v>199</v>
      </c>
      <c r="H4" s="262"/>
      <c r="I4" s="262"/>
      <c r="J4" s="263"/>
      <c r="K4" s="59"/>
      <c r="L4" s="53"/>
      <c r="M4" s="47"/>
      <c r="N4" s="48"/>
      <c r="O4" s="49"/>
      <c r="P4" s="50"/>
      <c r="Q4" s="51"/>
      <c r="R4" s="50"/>
      <c r="S4" s="50"/>
    </row>
    <row r="5" spans="1:19" s="45" customFormat="1" ht="27.75" customHeight="1" x14ac:dyDescent="0.25">
      <c r="A5" s="54"/>
      <c r="B5" s="55"/>
      <c r="C5" s="60"/>
      <c r="D5" s="57" t="s">
        <v>201</v>
      </c>
      <c r="E5" s="61"/>
      <c r="F5" s="57" t="s">
        <v>202</v>
      </c>
      <c r="G5" s="261" t="s">
        <v>203</v>
      </c>
      <c r="H5" s="262"/>
      <c r="I5" s="262"/>
      <c r="J5" s="263"/>
      <c r="K5" s="59"/>
      <c r="L5" s="53"/>
      <c r="M5" s="47"/>
      <c r="N5" s="47"/>
      <c r="O5" s="49"/>
      <c r="P5" s="50"/>
      <c r="Q5" s="51"/>
      <c r="R5" s="50"/>
      <c r="S5" s="50"/>
    </row>
    <row r="6" spans="1:19" s="64" customFormat="1" ht="15" customHeight="1" x14ac:dyDescent="0.2">
      <c r="A6" s="264" t="s">
        <v>204</v>
      </c>
      <c r="B6" s="265" t="s">
        <v>205</v>
      </c>
      <c r="C6" s="266" t="s">
        <v>206</v>
      </c>
      <c r="D6" s="62"/>
      <c r="E6" s="264"/>
      <c r="F6" s="264"/>
      <c r="G6" s="264"/>
      <c r="H6" s="268" t="s">
        <v>207</v>
      </c>
      <c r="I6" s="63" t="s">
        <v>208</v>
      </c>
      <c r="J6" s="255" t="s">
        <v>209</v>
      </c>
      <c r="K6" s="256" t="s">
        <v>210</v>
      </c>
      <c r="L6" s="257"/>
      <c r="M6" s="257"/>
      <c r="N6" s="257"/>
      <c r="O6" s="257"/>
      <c r="Q6" s="65"/>
    </row>
    <row r="7" spans="1:19" s="64" customFormat="1" ht="42" customHeight="1" x14ac:dyDescent="0.2">
      <c r="A7" s="264"/>
      <c r="B7" s="265"/>
      <c r="C7" s="267"/>
      <c r="D7" s="66" t="s">
        <v>211</v>
      </c>
      <c r="E7" s="66" t="s">
        <v>212</v>
      </c>
      <c r="F7" s="66" t="s">
        <v>213</v>
      </c>
      <c r="G7" s="67" t="s">
        <v>214</v>
      </c>
      <c r="H7" s="269"/>
      <c r="I7" s="68"/>
      <c r="J7" s="255"/>
      <c r="K7" s="69" t="s">
        <v>215</v>
      </c>
      <c r="L7" s="69" t="s">
        <v>215</v>
      </c>
      <c r="M7" s="70" t="s">
        <v>215</v>
      </c>
      <c r="N7" s="71" t="s">
        <v>215</v>
      </c>
      <c r="O7" s="72" t="s">
        <v>216</v>
      </c>
      <c r="Q7" s="73" t="s">
        <v>217</v>
      </c>
    </row>
    <row r="8" spans="1:19" s="84" customFormat="1" ht="14.25" x14ac:dyDescent="0.2">
      <c r="A8" s="74" t="s">
        <v>218</v>
      </c>
      <c r="B8" s="75" t="s">
        <v>219</v>
      </c>
      <c r="C8" s="75"/>
      <c r="D8" s="76"/>
      <c r="E8" s="76"/>
      <c r="F8" s="76"/>
      <c r="G8" s="77"/>
      <c r="H8" s="76"/>
      <c r="I8" s="78"/>
      <c r="J8" s="79"/>
      <c r="K8" s="80" t="s">
        <v>220</v>
      </c>
      <c r="L8" s="80" t="s">
        <v>220</v>
      </c>
      <c r="M8" s="81" t="s">
        <v>220</v>
      </c>
      <c r="N8" s="82" t="s">
        <v>220</v>
      </c>
      <c r="O8" s="83"/>
      <c r="Q8" s="85"/>
    </row>
    <row r="9" spans="1:19" s="98" customFormat="1" ht="46.5" customHeight="1" x14ac:dyDescent="0.2">
      <c r="A9" s="86">
        <v>1</v>
      </c>
      <c r="B9" s="87" t="s">
        <v>221</v>
      </c>
      <c r="C9" s="88" t="s">
        <v>222</v>
      </c>
      <c r="D9" s="89">
        <f>5200+4500+2755+2400+2185</f>
        <v>17040</v>
      </c>
      <c r="E9" s="89">
        <f>+laying!E248</f>
        <v>17289.3</v>
      </c>
      <c r="F9" s="90">
        <f>+laying!F248</f>
        <v>15435.5</v>
      </c>
      <c r="G9" s="91">
        <f>+E9-F9</f>
        <v>1853.7999999999993</v>
      </c>
      <c r="H9" s="89"/>
      <c r="I9" s="92">
        <v>4474</v>
      </c>
      <c r="J9" s="93" t="s">
        <v>874</v>
      </c>
      <c r="K9" s="94"/>
      <c r="L9" s="95"/>
      <c r="M9" s="89"/>
      <c r="N9" s="96"/>
      <c r="O9" s="97">
        <f t="shared" ref="O9:O18" si="0">SUM(K9:N9)</f>
        <v>0</v>
      </c>
      <c r="P9" s="98">
        <f>+VLOOKUP(B9,'[153]m codes'!$A:$B,2,0)</f>
        <v>1200000251</v>
      </c>
      <c r="Q9" s="99">
        <f>+O9-F9</f>
        <v>-15435.5</v>
      </c>
      <c r="R9" s="100"/>
      <c r="S9" s="100"/>
    </row>
    <row r="10" spans="1:19" s="98" customFormat="1" ht="26.25" customHeight="1" x14ac:dyDescent="0.2">
      <c r="A10" s="86">
        <f>+A9+1</f>
        <v>2</v>
      </c>
      <c r="B10" s="87" t="s">
        <v>223</v>
      </c>
      <c r="C10" s="88" t="s">
        <v>222</v>
      </c>
      <c r="D10" s="89">
        <f>450+332+600</f>
        <v>1382</v>
      </c>
      <c r="E10" s="89">
        <f>+laying!E249</f>
        <v>1360.1999999999998</v>
      </c>
      <c r="F10" s="90">
        <f>+laying!F249</f>
        <v>1281.1999999999998</v>
      </c>
      <c r="G10" s="91">
        <f t="shared" ref="G10:G13" si="1">+E10-F10</f>
        <v>79</v>
      </c>
      <c r="H10" s="89"/>
      <c r="I10" s="92"/>
      <c r="J10" s="89" t="s">
        <v>413</v>
      </c>
      <c r="K10" s="95"/>
      <c r="L10" s="95"/>
      <c r="M10" s="89"/>
      <c r="N10" s="96"/>
      <c r="O10" s="97">
        <f t="shared" si="0"/>
        <v>0</v>
      </c>
      <c r="P10" s="98">
        <f>+VLOOKUP(B10,'[153]m codes'!$A:$B,2,0)</f>
        <v>1200000332</v>
      </c>
      <c r="Q10" s="99">
        <f>+O10-F10</f>
        <v>-1281.1999999999998</v>
      </c>
      <c r="R10" s="100"/>
      <c r="S10" s="100"/>
    </row>
    <row r="11" spans="1:19" s="98" customFormat="1" ht="26.25" customHeight="1" x14ac:dyDescent="0.2">
      <c r="A11" s="86">
        <f t="shared" ref="A11:A18" si="2">+A10+1</f>
        <v>3</v>
      </c>
      <c r="B11" s="87" t="s">
        <v>224</v>
      </c>
      <c r="C11" s="88" t="s">
        <v>222</v>
      </c>
      <c r="D11" s="89">
        <v>500</v>
      </c>
      <c r="E11" s="89">
        <f>+laying!E250</f>
        <v>515.5</v>
      </c>
      <c r="F11" s="90">
        <f>+laying!F250</f>
        <v>485.5</v>
      </c>
      <c r="G11" s="91">
        <f t="shared" si="1"/>
        <v>30</v>
      </c>
      <c r="H11" s="89"/>
      <c r="I11" s="92"/>
      <c r="J11" s="93"/>
      <c r="K11" s="94"/>
      <c r="L11" s="95"/>
      <c r="M11" s="89"/>
      <c r="N11" s="96"/>
      <c r="O11" s="97">
        <f t="shared" si="0"/>
        <v>0</v>
      </c>
      <c r="P11" s="98">
        <f>+VLOOKUP(B11,'[153]m codes'!$A:$B,2,0)</f>
        <v>1200000333</v>
      </c>
      <c r="Q11" s="99">
        <f t="shared" ref="Q11:Q18" si="3">+O11-F11</f>
        <v>-485.5</v>
      </c>
      <c r="R11" s="100"/>
      <c r="S11" s="100"/>
    </row>
    <row r="12" spans="1:19" s="98" customFormat="1" ht="26.25" customHeight="1" x14ac:dyDescent="0.2">
      <c r="A12" s="86">
        <f t="shared" si="2"/>
        <v>4</v>
      </c>
      <c r="B12" s="87" t="s">
        <v>225</v>
      </c>
      <c r="C12" s="88" t="s">
        <v>222</v>
      </c>
      <c r="D12" s="89">
        <f>1050+250</f>
        <v>1300</v>
      </c>
      <c r="E12" s="89">
        <f>+laying!E251</f>
        <v>1315.2</v>
      </c>
      <c r="F12" s="90">
        <f>+laying!F251</f>
        <v>1147.7</v>
      </c>
      <c r="G12" s="91">
        <f t="shared" si="1"/>
        <v>167.5</v>
      </c>
      <c r="H12" s="89"/>
      <c r="I12" s="92"/>
      <c r="J12" s="93"/>
      <c r="K12" s="94"/>
      <c r="L12" s="95"/>
      <c r="M12" s="89"/>
      <c r="N12" s="96"/>
      <c r="O12" s="97">
        <f t="shared" si="0"/>
        <v>0</v>
      </c>
      <c r="P12" s="98">
        <f>+VLOOKUP(B12,'[153]m codes'!$A:$B,2,0)</f>
        <v>1200000334</v>
      </c>
      <c r="Q12" s="99">
        <f t="shared" si="3"/>
        <v>-1147.7</v>
      </c>
      <c r="R12" s="100"/>
    </row>
    <row r="13" spans="1:19" s="98" customFormat="1" ht="26.25" customHeight="1" x14ac:dyDescent="0.2">
      <c r="A13" s="86">
        <f t="shared" si="2"/>
        <v>5</v>
      </c>
      <c r="B13" s="87" t="s">
        <v>226</v>
      </c>
      <c r="C13" s="88" t="s">
        <v>222</v>
      </c>
      <c r="D13" s="89">
        <v>125</v>
      </c>
      <c r="E13" s="89">
        <f>+laying!E252</f>
        <v>120</v>
      </c>
      <c r="F13" s="90">
        <f>+laying!F252</f>
        <v>120</v>
      </c>
      <c r="G13" s="91">
        <f t="shared" si="1"/>
        <v>0</v>
      </c>
      <c r="H13" s="89"/>
      <c r="I13" s="92"/>
      <c r="J13" s="93"/>
      <c r="K13" s="94"/>
      <c r="L13" s="95"/>
      <c r="M13" s="89"/>
      <c r="N13" s="96"/>
      <c r="O13" s="97">
        <f t="shared" si="0"/>
        <v>0</v>
      </c>
      <c r="P13" s="98">
        <f>+VLOOKUP(B13,'[153]m codes'!$A:$B,2,0)</f>
        <v>1200000252</v>
      </c>
      <c r="Q13" s="99">
        <f t="shared" si="3"/>
        <v>-120</v>
      </c>
      <c r="R13" s="100"/>
    </row>
    <row r="14" spans="1:19" s="98" customFormat="1" ht="26.25" customHeight="1" x14ac:dyDescent="0.2">
      <c r="A14" s="86">
        <f t="shared" si="2"/>
        <v>6</v>
      </c>
      <c r="B14" s="87" t="s">
        <v>227</v>
      </c>
      <c r="C14" s="88" t="s">
        <v>222</v>
      </c>
      <c r="D14" s="89"/>
      <c r="E14" s="89"/>
      <c r="F14" s="90"/>
      <c r="G14" s="91"/>
      <c r="H14" s="89"/>
      <c r="I14" s="92"/>
      <c r="J14" s="93"/>
      <c r="K14" s="94"/>
      <c r="L14" s="95"/>
      <c r="M14" s="89"/>
      <c r="N14" s="96"/>
      <c r="O14" s="97">
        <f t="shared" si="0"/>
        <v>0</v>
      </c>
      <c r="P14" s="98">
        <f>+VLOOKUP(B14,'[153]m codes'!$A:$B,2,0)</f>
        <v>1200000253</v>
      </c>
      <c r="Q14" s="99">
        <f t="shared" si="3"/>
        <v>0</v>
      </c>
      <c r="R14" s="100"/>
    </row>
    <row r="15" spans="1:19" s="98" customFormat="1" ht="26.25" customHeight="1" x14ac:dyDescent="0.2">
      <c r="A15" s="86">
        <f t="shared" si="2"/>
        <v>7</v>
      </c>
      <c r="B15" s="87" t="s">
        <v>228</v>
      </c>
      <c r="C15" s="88" t="s">
        <v>222</v>
      </c>
      <c r="D15" s="89"/>
      <c r="E15" s="89"/>
      <c r="F15" s="90"/>
      <c r="G15" s="91"/>
      <c r="H15" s="89"/>
      <c r="I15" s="92"/>
      <c r="J15" s="93"/>
      <c r="K15" s="94"/>
      <c r="L15" s="95"/>
      <c r="M15" s="89"/>
      <c r="N15" s="96"/>
      <c r="O15" s="97">
        <f t="shared" si="0"/>
        <v>0</v>
      </c>
      <c r="P15" s="98">
        <f>+VLOOKUP(B15,'[153]m codes'!$A:$B,2,0)</f>
        <v>1200000335</v>
      </c>
      <c r="Q15" s="99">
        <f t="shared" si="3"/>
        <v>0</v>
      </c>
      <c r="R15" s="100"/>
    </row>
    <row r="16" spans="1:19" s="98" customFormat="1" ht="26.25" customHeight="1" x14ac:dyDescent="0.2">
      <c r="A16" s="86">
        <f t="shared" si="2"/>
        <v>8</v>
      </c>
      <c r="B16" s="87" t="s">
        <v>229</v>
      </c>
      <c r="C16" s="88" t="s">
        <v>222</v>
      </c>
      <c r="D16" s="89"/>
      <c r="E16" s="89"/>
      <c r="F16" s="90"/>
      <c r="G16" s="91"/>
      <c r="H16" s="89"/>
      <c r="I16" s="92"/>
      <c r="J16" s="93"/>
      <c r="K16" s="94"/>
      <c r="L16" s="95"/>
      <c r="M16" s="89"/>
      <c r="N16" s="96"/>
      <c r="O16" s="97">
        <f t="shared" si="0"/>
        <v>0</v>
      </c>
      <c r="P16" s="98">
        <f>+VLOOKUP(B16,'[153]m codes'!$A:$B,2,0)</f>
        <v>1200000255</v>
      </c>
      <c r="Q16" s="99">
        <f t="shared" si="3"/>
        <v>0</v>
      </c>
      <c r="R16" s="100"/>
    </row>
    <row r="17" spans="1:21" s="98" customFormat="1" ht="26.25" customHeight="1" x14ac:dyDescent="0.2">
      <c r="A17" s="86">
        <f t="shared" si="2"/>
        <v>9</v>
      </c>
      <c r="B17" s="87" t="s">
        <v>230</v>
      </c>
      <c r="C17" s="88" t="s">
        <v>222</v>
      </c>
      <c r="D17" s="89"/>
      <c r="E17" s="89"/>
      <c r="F17" s="90"/>
      <c r="G17" s="91"/>
      <c r="H17" s="89"/>
      <c r="I17" s="92"/>
      <c r="J17" s="93"/>
      <c r="K17" s="94"/>
      <c r="L17" s="95"/>
      <c r="M17" s="89"/>
      <c r="N17" s="96"/>
      <c r="O17" s="97">
        <f t="shared" si="0"/>
        <v>0</v>
      </c>
      <c r="P17" s="98">
        <f>+VLOOKUP(B17,'[153]m codes'!$A:$B,2,0)</f>
        <v>900007097</v>
      </c>
      <c r="Q17" s="99">
        <f t="shared" si="3"/>
        <v>0</v>
      </c>
    </row>
    <row r="18" spans="1:21" s="98" customFormat="1" ht="26.25" customHeight="1" x14ac:dyDescent="0.2">
      <c r="A18" s="86">
        <f t="shared" si="2"/>
        <v>10</v>
      </c>
      <c r="B18" s="87" t="s">
        <v>231</v>
      </c>
      <c r="C18" s="88" t="s">
        <v>222</v>
      </c>
      <c r="D18" s="89"/>
      <c r="E18" s="89"/>
      <c r="F18" s="89"/>
      <c r="G18" s="91"/>
      <c r="H18" s="89"/>
      <c r="I18" s="92"/>
      <c r="J18" s="93"/>
      <c r="K18" s="94"/>
      <c r="L18" s="95"/>
      <c r="M18" s="89"/>
      <c r="N18" s="96"/>
      <c r="O18" s="97">
        <f t="shared" si="0"/>
        <v>0</v>
      </c>
      <c r="P18" s="98">
        <f>+VLOOKUP(B18,'[153]m codes'!$A:$B,2,0)</f>
        <v>1200000256</v>
      </c>
      <c r="Q18" s="99">
        <f t="shared" si="3"/>
        <v>0</v>
      </c>
    </row>
    <row r="19" spans="1:21" s="112" customFormat="1" ht="26.25" customHeight="1" x14ac:dyDescent="0.25">
      <c r="A19" s="101"/>
      <c r="B19" s="102" t="s">
        <v>232</v>
      </c>
      <c r="C19" s="102"/>
      <c r="D19" s="103">
        <f>SUM(D9:D18)</f>
        <v>20347</v>
      </c>
      <c r="E19" s="103">
        <f>SUM(E9:E18)</f>
        <v>20600.2</v>
      </c>
      <c r="F19" s="103">
        <f>+SUM(F9:F18)</f>
        <v>18469.900000000001</v>
      </c>
      <c r="G19" s="104">
        <f>+SUM(G9:G13)</f>
        <v>2130.2999999999993</v>
      </c>
      <c r="H19" s="103"/>
      <c r="I19" s="105"/>
      <c r="J19" s="106"/>
      <c r="K19" s="107"/>
      <c r="L19" s="108"/>
      <c r="M19" s="109"/>
      <c r="N19" s="110"/>
      <c r="O19" s="111"/>
      <c r="Q19" s="113"/>
    </row>
    <row r="20" spans="1:21" s="121" customFormat="1" ht="26.25" customHeight="1" x14ac:dyDescent="0.25">
      <c r="A20" s="74" t="s">
        <v>233</v>
      </c>
      <c r="B20" s="75" t="s">
        <v>234</v>
      </c>
      <c r="C20" s="75"/>
      <c r="D20" s="114"/>
      <c r="E20" s="114"/>
      <c r="F20" s="114"/>
      <c r="G20" s="115"/>
      <c r="H20" s="114"/>
      <c r="I20" s="78"/>
      <c r="J20" s="79"/>
      <c r="K20" s="116"/>
      <c r="L20" s="117"/>
      <c r="M20" s="118"/>
      <c r="N20" s="119"/>
      <c r="O20" s="120"/>
      <c r="Q20" s="85"/>
    </row>
    <row r="21" spans="1:21" s="131" customFormat="1" ht="26.25" customHeight="1" x14ac:dyDescent="0.2">
      <c r="A21" s="122"/>
      <c r="B21" s="123" t="s">
        <v>235</v>
      </c>
      <c r="C21" s="123"/>
      <c r="D21" s="124"/>
      <c r="E21" s="124"/>
      <c r="F21" s="124"/>
      <c r="G21" s="115"/>
      <c r="H21" s="124"/>
      <c r="I21" s="125"/>
      <c r="J21" s="126"/>
      <c r="K21" s="127"/>
      <c r="L21" s="128"/>
      <c r="M21" s="129"/>
      <c r="N21" s="130"/>
      <c r="O21" s="97">
        <f t="shared" ref="O21:O29" si="4">SUM(K21:N21)</f>
        <v>0</v>
      </c>
      <c r="Q21" s="99">
        <f t="shared" ref="Q21:Q29" si="5">+O21-F21</f>
        <v>0</v>
      </c>
    </row>
    <row r="22" spans="1:21" s="135" customFormat="1" ht="26.25" customHeight="1" x14ac:dyDescent="0.2">
      <c r="A22" s="132">
        <v>1</v>
      </c>
      <c r="B22" s="133" t="s">
        <v>236</v>
      </c>
      <c r="C22" s="88" t="s">
        <v>237</v>
      </c>
      <c r="D22" s="89">
        <f>25+10</f>
        <v>35</v>
      </c>
      <c r="E22" s="89">
        <v>35</v>
      </c>
      <c r="F22" s="89"/>
      <c r="G22" s="91">
        <v>35</v>
      </c>
      <c r="H22" s="89"/>
      <c r="I22" s="92">
        <v>4474</v>
      </c>
      <c r="J22" s="93"/>
      <c r="K22" s="94"/>
      <c r="L22" s="95"/>
      <c r="M22" s="89"/>
      <c r="N22" s="96"/>
      <c r="O22" s="134">
        <f t="shared" si="4"/>
        <v>0</v>
      </c>
      <c r="P22" s="135">
        <f>+VLOOKUP(B22,'[153]m codes'!$A:$B,2,0)</f>
        <v>200030286</v>
      </c>
      <c r="Q22" s="89">
        <f t="shared" si="5"/>
        <v>0</v>
      </c>
    </row>
    <row r="23" spans="1:21" s="98" customFormat="1" ht="26.25" customHeight="1" x14ac:dyDescent="0.2">
      <c r="A23" s="86">
        <f>+A22+1</f>
        <v>2</v>
      </c>
      <c r="B23" s="87" t="s">
        <v>238</v>
      </c>
      <c r="C23" s="88" t="s">
        <v>237</v>
      </c>
      <c r="D23" s="89"/>
      <c r="E23" s="89"/>
      <c r="F23" s="89"/>
      <c r="G23" s="91"/>
      <c r="H23" s="89"/>
      <c r="I23" s="92"/>
      <c r="J23" s="93"/>
      <c r="K23" s="94"/>
      <c r="L23" s="95"/>
      <c r="M23" s="89"/>
      <c r="N23" s="96"/>
      <c r="O23" s="97">
        <f t="shared" si="4"/>
        <v>0</v>
      </c>
      <c r="P23" s="98">
        <f>+VLOOKUP(B23,'[153]m codes'!$A:$B,2,0)</f>
        <v>200030287</v>
      </c>
      <c r="Q23" s="136">
        <f t="shared" si="5"/>
        <v>0</v>
      </c>
      <c r="U23" s="135"/>
    </row>
    <row r="24" spans="1:21" s="98" customFormat="1" ht="26.25" customHeight="1" x14ac:dyDescent="0.2">
      <c r="A24" s="86">
        <f t="shared" ref="A24:A29" si="6">+A23+1</f>
        <v>3</v>
      </c>
      <c r="B24" s="87" t="s">
        <v>239</v>
      </c>
      <c r="C24" s="88" t="s">
        <v>237</v>
      </c>
      <c r="D24" s="89">
        <v>10</v>
      </c>
      <c r="E24" s="89">
        <v>1</v>
      </c>
      <c r="F24" s="89"/>
      <c r="G24" s="91">
        <v>1</v>
      </c>
      <c r="H24" s="89"/>
      <c r="I24" s="92"/>
      <c r="J24" s="93"/>
      <c r="K24" s="94"/>
      <c r="L24" s="95"/>
      <c r="M24" s="89"/>
      <c r="N24" s="96"/>
      <c r="O24" s="97">
        <f t="shared" si="4"/>
        <v>0</v>
      </c>
      <c r="P24" s="98">
        <f>+VLOOKUP(B24,'[153]m codes'!$A:$B,2,0)</f>
        <v>200030288</v>
      </c>
      <c r="Q24" s="136">
        <f t="shared" si="5"/>
        <v>0</v>
      </c>
      <c r="U24" s="135"/>
    </row>
    <row r="25" spans="1:21" s="98" customFormat="1" ht="26.25" customHeight="1" x14ac:dyDescent="0.2">
      <c r="A25" s="86">
        <f t="shared" si="6"/>
        <v>4</v>
      </c>
      <c r="B25" s="87" t="s">
        <v>240</v>
      </c>
      <c r="C25" s="88" t="s">
        <v>237</v>
      </c>
      <c r="D25" s="89">
        <f>4+5</f>
        <v>9</v>
      </c>
      <c r="E25" s="89">
        <v>1</v>
      </c>
      <c r="F25" s="89"/>
      <c r="G25" s="91">
        <v>1</v>
      </c>
      <c r="H25" s="89"/>
      <c r="I25" s="92"/>
      <c r="J25" s="93"/>
      <c r="K25" s="94"/>
      <c r="L25" s="95"/>
      <c r="M25" s="89"/>
      <c r="N25" s="96"/>
      <c r="O25" s="97">
        <f t="shared" si="4"/>
        <v>0</v>
      </c>
      <c r="P25" s="98">
        <f>+VLOOKUP(B25,'[153]m codes'!$A:$B,2,0)</f>
        <v>200030289</v>
      </c>
      <c r="Q25" s="136">
        <f t="shared" si="5"/>
        <v>0</v>
      </c>
      <c r="U25" s="135"/>
    </row>
    <row r="26" spans="1:21" s="98" customFormat="1" ht="26.25" customHeight="1" x14ac:dyDescent="0.2">
      <c r="A26" s="86">
        <f t="shared" si="6"/>
        <v>5</v>
      </c>
      <c r="B26" s="87" t="s">
        <v>241</v>
      </c>
      <c r="C26" s="88" t="s">
        <v>237</v>
      </c>
      <c r="D26" s="89">
        <v>1</v>
      </c>
      <c r="E26" s="89"/>
      <c r="F26" s="89"/>
      <c r="G26" s="91"/>
      <c r="H26" s="89"/>
      <c r="I26" s="92">
        <v>4474</v>
      </c>
      <c r="J26" s="93"/>
      <c r="K26" s="94"/>
      <c r="L26" s="95"/>
      <c r="M26" s="89"/>
      <c r="N26" s="96"/>
      <c r="O26" s="97">
        <f t="shared" si="4"/>
        <v>0</v>
      </c>
      <c r="P26" s="98">
        <f>+VLOOKUP(B26,'[153]m codes'!$A:$B,2,0)</f>
        <v>200032212</v>
      </c>
      <c r="Q26" s="136">
        <f t="shared" si="5"/>
        <v>0</v>
      </c>
      <c r="U26" s="135"/>
    </row>
    <row r="27" spans="1:21" s="98" customFormat="1" ht="26.25" customHeight="1" x14ac:dyDescent="0.2">
      <c r="A27" s="86">
        <f t="shared" si="6"/>
        <v>6</v>
      </c>
      <c r="B27" s="87" t="s">
        <v>242</v>
      </c>
      <c r="C27" s="88" t="s">
        <v>237</v>
      </c>
      <c r="D27" s="89"/>
      <c r="E27" s="89"/>
      <c r="F27" s="89"/>
      <c r="G27" s="91"/>
      <c r="H27" s="89"/>
      <c r="I27" s="92"/>
      <c r="J27" s="93"/>
      <c r="K27" s="94"/>
      <c r="L27" s="95"/>
      <c r="M27" s="89"/>
      <c r="N27" s="96"/>
      <c r="O27" s="97">
        <f t="shared" si="4"/>
        <v>0</v>
      </c>
      <c r="P27" s="98">
        <f>+VLOOKUP(B27,'[153]m codes'!$A:$B,2,0)</f>
        <v>200030291</v>
      </c>
      <c r="Q27" s="136">
        <f t="shared" si="5"/>
        <v>0</v>
      </c>
      <c r="U27" s="135"/>
    </row>
    <row r="28" spans="1:21" s="98" customFormat="1" ht="26.25" customHeight="1" x14ac:dyDescent="0.2">
      <c r="A28" s="86">
        <f t="shared" si="6"/>
        <v>7</v>
      </c>
      <c r="B28" s="87" t="s">
        <v>243</v>
      </c>
      <c r="C28" s="88" t="s">
        <v>237</v>
      </c>
      <c r="D28" s="89"/>
      <c r="E28" s="89"/>
      <c r="F28" s="89"/>
      <c r="G28" s="91"/>
      <c r="H28" s="89"/>
      <c r="I28" s="92"/>
      <c r="J28" s="93"/>
      <c r="K28" s="94"/>
      <c r="L28" s="95"/>
      <c r="M28" s="89"/>
      <c r="N28" s="96"/>
      <c r="O28" s="97">
        <f t="shared" si="4"/>
        <v>0</v>
      </c>
      <c r="P28" s="98">
        <f>+VLOOKUP(B28,'[153]m codes'!$A:$B,2,0)</f>
        <v>200030293</v>
      </c>
      <c r="Q28" s="136">
        <f t="shared" si="5"/>
        <v>0</v>
      </c>
      <c r="U28" s="135"/>
    </row>
    <row r="29" spans="1:21" s="98" customFormat="1" ht="26.25" customHeight="1" x14ac:dyDescent="0.2">
      <c r="A29" s="86">
        <f t="shared" si="6"/>
        <v>8</v>
      </c>
      <c r="B29" s="87" t="s">
        <v>244</v>
      </c>
      <c r="C29" s="88" t="s">
        <v>237</v>
      </c>
      <c r="D29" s="89"/>
      <c r="E29" s="89"/>
      <c r="F29" s="89"/>
      <c r="G29" s="91"/>
      <c r="H29" s="89"/>
      <c r="I29" s="92"/>
      <c r="J29" s="93"/>
      <c r="K29" s="94"/>
      <c r="L29" s="95"/>
      <c r="M29" s="89"/>
      <c r="N29" s="96"/>
      <c r="O29" s="97">
        <f t="shared" si="4"/>
        <v>0</v>
      </c>
      <c r="P29" s="98">
        <f>+VLOOKUP(B29,'[153]m codes'!$A:$B,2,0)</f>
        <v>200030300</v>
      </c>
      <c r="Q29" s="99">
        <f t="shared" si="5"/>
        <v>0</v>
      </c>
      <c r="U29" s="135"/>
    </row>
    <row r="30" spans="1:21" s="112" customFormat="1" ht="26.25" customHeight="1" x14ac:dyDescent="0.25">
      <c r="A30" s="101"/>
      <c r="B30" s="102" t="s">
        <v>232</v>
      </c>
      <c r="C30" s="102"/>
      <c r="D30" s="103">
        <f>SUM(D22:D29)</f>
        <v>55</v>
      </c>
      <c r="E30" s="103"/>
      <c r="F30" s="103"/>
      <c r="G30" s="104"/>
      <c r="H30" s="103"/>
      <c r="I30" s="105"/>
      <c r="J30" s="106"/>
      <c r="K30" s="107"/>
      <c r="L30" s="108"/>
      <c r="M30" s="109"/>
      <c r="N30" s="110"/>
      <c r="O30" s="111"/>
      <c r="Q30" s="113"/>
    </row>
    <row r="31" spans="1:21" ht="26.25" customHeight="1" x14ac:dyDescent="0.25">
      <c r="A31" s="122" t="s">
        <v>245</v>
      </c>
      <c r="B31" s="123" t="s">
        <v>246</v>
      </c>
      <c r="C31" s="123"/>
      <c r="D31" s="124"/>
      <c r="E31" s="124"/>
      <c r="F31" s="124"/>
      <c r="G31" s="115"/>
      <c r="H31" s="124"/>
      <c r="I31" s="125"/>
      <c r="J31" s="126"/>
      <c r="K31" s="127"/>
      <c r="L31" s="128"/>
      <c r="M31" s="129"/>
      <c r="N31" s="130"/>
      <c r="O31" s="137"/>
      <c r="Q31" s="99">
        <f t="shared" ref="Q31:Q64" si="7">+O31-F31</f>
        <v>0</v>
      </c>
    </row>
    <row r="32" spans="1:21" s="98" customFormat="1" ht="26.25" customHeight="1" x14ac:dyDescent="0.2">
      <c r="A32" s="86">
        <v>1</v>
      </c>
      <c r="B32" s="87" t="s">
        <v>247</v>
      </c>
      <c r="C32" s="88" t="s">
        <v>237</v>
      </c>
      <c r="D32" s="89"/>
      <c r="E32" s="89"/>
      <c r="F32" s="89"/>
      <c r="G32" s="91"/>
      <c r="H32" s="89"/>
      <c r="I32" s="92">
        <v>4474</v>
      </c>
      <c r="J32" s="93"/>
      <c r="K32" s="94"/>
      <c r="L32" s="95"/>
      <c r="M32" s="89"/>
      <c r="N32" s="96"/>
      <c r="O32" s="97">
        <f t="shared" ref="O32:O64" si="8">SUM(K32:N32)</f>
        <v>0</v>
      </c>
      <c r="P32" s="98">
        <f>+VLOOKUP(B32,'[153]m codes'!$A:$B,2,0)</f>
        <v>200032593</v>
      </c>
      <c r="Q32" s="99">
        <f t="shared" si="7"/>
        <v>0</v>
      </c>
    </row>
    <row r="33" spans="1:17" s="98" customFormat="1" ht="26.25" customHeight="1" x14ac:dyDescent="0.2">
      <c r="A33" s="86">
        <f>+A32+1</f>
        <v>2</v>
      </c>
      <c r="B33" s="87" t="s">
        <v>248</v>
      </c>
      <c r="C33" s="88" t="s">
        <v>237</v>
      </c>
      <c r="D33" s="89"/>
      <c r="E33" s="89"/>
      <c r="F33" s="89"/>
      <c r="G33" s="91"/>
      <c r="H33" s="89"/>
      <c r="I33" s="92"/>
      <c r="J33" s="93"/>
      <c r="K33" s="94"/>
      <c r="L33" s="95"/>
      <c r="M33" s="89"/>
      <c r="N33" s="96"/>
      <c r="O33" s="97">
        <f t="shared" si="8"/>
        <v>0</v>
      </c>
      <c r="P33" s="98">
        <f>+VLOOKUP(B33,'[153]m codes'!$A:$B,2,0)</f>
        <v>200032575</v>
      </c>
      <c r="Q33" s="99">
        <f t="shared" si="7"/>
        <v>0</v>
      </c>
    </row>
    <row r="34" spans="1:17" s="98" customFormat="1" ht="26.25" customHeight="1" x14ac:dyDescent="0.2">
      <c r="A34" s="86">
        <f t="shared" ref="A34:A64" si="9">+A33+1</f>
        <v>3</v>
      </c>
      <c r="B34" s="87" t="s">
        <v>249</v>
      </c>
      <c r="C34" s="88" t="s">
        <v>237</v>
      </c>
      <c r="D34" s="89"/>
      <c r="E34" s="89"/>
      <c r="F34" s="89"/>
      <c r="G34" s="91"/>
      <c r="H34" s="89"/>
      <c r="I34" s="92"/>
      <c r="J34" s="93"/>
      <c r="K34" s="94"/>
      <c r="L34" s="95"/>
      <c r="M34" s="89"/>
      <c r="N34" s="96"/>
      <c r="O34" s="97">
        <f t="shared" si="8"/>
        <v>0</v>
      </c>
      <c r="P34" s="98">
        <f>+VLOOKUP(B34,'[153]m codes'!$A:$B,2,0)</f>
        <v>200032202</v>
      </c>
      <c r="Q34" s="99">
        <f t="shared" si="7"/>
        <v>0</v>
      </c>
    </row>
    <row r="35" spans="1:17" s="98" customFormat="1" ht="26.25" customHeight="1" x14ac:dyDescent="0.2">
      <c r="A35" s="86">
        <f t="shared" si="9"/>
        <v>4</v>
      </c>
      <c r="B35" s="87" t="s">
        <v>250</v>
      </c>
      <c r="C35" s="88" t="s">
        <v>237</v>
      </c>
      <c r="D35" s="89"/>
      <c r="E35" s="89"/>
      <c r="F35" s="89"/>
      <c r="G35" s="91"/>
      <c r="H35" s="89"/>
      <c r="I35" s="92">
        <v>4474</v>
      </c>
      <c r="J35" s="93"/>
      <c r="K35" s="94"/>
      <c r="L35" s="95"/>
      <c r="M35" s="89"/>
      <c r="N35" s="96"/>
      <c r="O35" s="97">
        <f t="shared" si="8"/>
        <v>0</v>
      </c>
      <c r="P35" s="98">
        <f>+VLOOKUP(B35,'[153]m codes'!$A:$B,2,0)</f>
        <v>200032233</v>
      </c>
      <c r="Q35" s="99">
        <f t="shared" si="7"/>
        <v>0</v>
      </c>
    </row>
    <row r="36" spans="1:17" s="98" customFormat="1" ht="26.25" customHeight="1" x14ac:dyDescent="0.2">
      <c r="A36" s="86">
        <f t="shared" si="9"/>
        <v>5</v>
      </c>
      <c r="B36" s="87" t="s">
        <v>251</v>
      </c>
      <c r="C36" s="88" t="s">
        <v>237</v>
      </c>
      <c r="D36" s="89"/>
      <c r="E36" s="89"/>
      <c r="F36" s="89"/>
      <c r="G36" s="91"/>
      <c r="H36" s="89"/>
      <c r="I36" s="92"/>
      <c r="J36" s="93"/>
      <c r="K36" s="94"/>
      <c r="L36" s="95"/>
      <c r="M36" s="89"/>
      <c r="N36" s="96"/>
      <c r="O36" s="97">
        <f t="shared" si="8"/>
        <v>0</v>
      </c>
      <c r="P36" s="98">
        <f>+VLOOKUP(B36,'[153]m codes'!$A:$B,2,0)</f>
        <v>200032203</v>
      </c>
      <c r="Q36" s="99">
        <f t="shared" si="7"/>
        <v>0</v>
      </c>
    </row>
    <row r="37" spans="1:17" s="98" customFormat="1" ht="26.25" customHeight="1" x14ac:dyDescent="0.2">
      <c r="A37" s="86">
        <f t="shared" si="9"/>
        <v>6</v>
      </c>
      <c r="B37" s="87" t="s">
        <v>252</v>
      </c>
      <c r="C37" s="88" t="s">
        <v>237</v>
      </c>
      <c r="D37" s="89"/>
      <c r="E37" s="89"/>
      <c r="F37" s="89"/>
      <c r="G37" s="91"/>
      <c r="H37" s="89"/>
      <c r="I37" s="92"/>
      <c r="J37" s="93"/>
      <c r="K37" s="94"/>
      <c r="L37" s="95"/>
      <c r="M37" s="89"/>
      <c r="N37" s="96"/>
      <c r="O37" s="97">
        <f t="shared" si="8"/>
        <v>0</v>
      </c>
      <c r="P37" s="98">
        <f>+VLOOKUP(B37,'[153]m codes'!$A:$B,2,0)</f>
        <v>200032204</v>
      </c>
      <c r="Q37" s="99">
        <f t="shared" si="7"/>
        <v>0</v>
      </c>
    </row>
    <row r="38" spans="1:17" s="98" customFormat="1" ht="26.25" customHeight="1" x14ac:dyDescent="0.2">
      <c r="A38" s="86">
        <f t="shared" si="9"/>
        <v>7</v>
      </c>
      <c r="B38" s="87" t="s">
        <v>253</v>
      </c>
      <c r="C38" s="88" t="s">
        <v>237</v>
      </c>
      <c r="D38" s="89"/>
      <c r="E38" s="89"/>
      <c r="F38" s="89"/>
      <c r="G38" s="91"/>
      <c r="H38" s="89"/>
      <c r="I38" s="92">
        <v>4474</v>
      </c>
      <c r="J38" s="93"/>
      <c r="K38" s="94"/>
      <c r="L38" s="95"/>
      <c r="M38" s="89"/>
      <c r="N38" s="96"/>
      <c r="O38" s="97">
        <f t="shared" si="8"/>
        <v>0</v>
      </c>
      <c r="P38" s="98">
        <f>+VLOOKUP(B38,'[153]m codes'!$A:$B,2,0)</f>
        <v>200032234</v>
      </c>
      <c r="Q38" s="99">
        <f t="shared" si="7"/>
        <v>0</v>
      </c>
    </row>
    <row r="39" spans="1:17" s="98" customFormat="1" ht="26.25" customHeight="1" x14ac:dyDescent="0.2">
      <c r="A39" s="86">
        <f t="shared" si="9"/>
        <v>8</v>
      </c>
      <c r="B39" s="87" t="s">
        <v>254</v>
      </c>
      <c r="C39" s="88" t="s">
        <v>237</v>
      </c>
      <c r="D39" s="89"/>
      <c r="E39" s="89"/>
      <c r="F39" s="89"/>
      <c r="G39" s="91"/>
      <c r="H39" s="89"/>
      <c r="I39" s="92"/>
      <c r="J39" s="93"/>
      <c r="K39" s="94"/>
      <c r="L39" s="95"/>
      <c r="M39" s="89"/>
      <c r="N39" s="96"/>
      <c r="O39" s="97">
        <f t="shared" si="8"/>
        <v>0</v>
      </c>
      <c r="P39" s="98">
        <f>+VLOOKUP(B39,'[153]m codes'!$A:$B,2,0)</f>
        <v>200032205</v>
      </c>
      <c r="Q39" s="99">
        <f t="shared" si="7"/>
        <v>0</v>
      </c>
    </row>
    <row r="40" spans="1:17" s="98" customFormat="1" ht="26.25" customHeight="1" x14ac:dyDescent="0.2">
      <c r="A40" s="86">
        <f t="shared" si="9"/>
        <v>9</v>
      </c>
      <c r="B40" s="87" t="s">
        <v>255</v>
      </c>
      <c r="C40" s="88" t="s">
        <v>237</v>
      </c>
      <c r="D40" s="89"/>
      <c r="E40" s="89"/>
      <c r="F40" s="89"/>
      <c r="G40" s="91"/>
      <c r="H40" s="89"/>
      <c r="I40" s="92"/>
      <c r="J40" s="93"/>
      <c r="K40" s="94"/>
      <c r="L40" s="95"/>
      <c r="M40" s="89"/>
      <c r="N40" s="96"/>
      <c r="O40" s="97">
        <f t="shared" si="8"/>
        <v>0</v>
      </c>
      <c r="P40" s="98">
        <f>+VLOOKUP(B40,'[153]m codes'!$A:$B,2,0)</f>
        <v>200032206</v>
      </c>
      <c r="Q40" s="99">
        <f t="shared" si="7"/>
        <v>0</v>
      </c>
    </row>
    <row r="41" spans="1:17" s="98" customFormat="1" ht="26.25" customHeight="1" x14ac:dyDescent="0.2">
      <c r="A41" s="86">
        <f t="shared" si="9"/>
        <v>10</v>
      </c>
      <c r="B41" s="87" t="s">
        <v>256</v>
      </c>
      <c r="C41" s="88" t="s">
        <v>237</v>
      </c>
      <c r="D41" s="89"/>
      <c r="E41" s="89"/>
      <c r="F41" s="89"/>
      <c r="G41" s="91"/>
      <c r="H41" s="89"/>
      <c r="I41" s="92">
        <v>4474</v>
      </c>
      <c r="J41" s="93"/>
      <c r="K41" s="94"/>
      <c r="L41" s="95"/>
      <c r="M41" s="89"/>
      <c r="N41" s="96"/>
      <c r="O41" s="97">
        <f t="shared" si="8"/>
        <v>0</v>
      </c>
      <c r="P41" s="98">
        <f>+VLOOKUP(B41,'[153]m codes'!$A:$B,2,0)</f>
        <v>200032207</v>
      </c>
      <c r="Q41" s="99">
        <f t="shared" si="7"/>
        <v>0</v>
      </c>
    </row>
    <row r="42" spans="1:17" s="98" customFormat="1" ht="26.25" customHeight="1" x14ac:dyDescent="0.2">
      <c r="A42" s="86">
        <f t="shared" si="9"/>
        <v>11</v>
      </c>
      <c r="B42" s="87" t="s">
        <v>257</v>
      </c>
      <c r="C42" s="88" t="s">
        <v>237</v>
      </c>
      <c r="D42" s="89"/>
      <c r="E42" s="89"/>
      <c r="F42" s="89"/>
      <c r="G42" s="91"/>
      <c r="H42" s="89"/>
      <c r="I42" s="92"/>
      <c r="J42" s="93"/>
      <c r="K42" s="94"/>
      <c r="L42" s="95"/>
      <c r="M42" s="89"/>
      <c r="N42" s="96"/>
      <c r="O42" s="97">
        <f t="shared" si="8"/>
        <v>0</v>
      </c>
      <c r="P42" s="98">
        <f>+VLOOKUP(B42,'[153]m codes'!$A:$B,2,0)</f>
        <v>200032235</v>
      </c>
      <c r="Q42" s="99">
        <f t="shared" si="7"/>
        <v>0</v>
      </c>
    </row>
    <row r="43" spans="1:17" s="98" customFormat="1" ht="26.25" customHeight="1" x14ac:dyDescent="0.2">
      <c r="A43" s="86">
        <f t="shared" si="9"/>
        <v>12</v>
      </c>
      <c r="B43" s="87" t="s">
        <v>258</v>
      </c>
      <c r="C43" s="88" t="s">
        <v>237</v>
      </c>
      <c r="D43" s="89"/>
      <c r="E43" s="89"/>
      <c r="F43" s="89"/>
      <c r="G43" s="91"/>
      <c r="H43" s="89"/>
      <c r="I43" s="92"/>
      <c r="J43" s="93"/>
      <c r="K43" s="94"/>
      <c r="L43" s="95"/>
      <c r="M43" s="89"/>
      <c r="N43" s="96"/>
      <c r="O43" s="97">
        <f t="shared" si="8"/>
        <v>0</v>
      </c>
      <c r="P43" s="98">
        <f>+VLOOKUP(B43,'[153]m codes'!$A:$B,2,0)</f>
        <v>200032208</v>
      </c>
      <c r="Q43" s="99">
        <f t="shared" si="7"/>
        <v>0</v>
      </c>
    </row>
    <row r="44" spans="1:17" s="98" customFormat="1" ht="26.25" customHeight="1" x14ac:dyDescent="0.2">
      <c r="A44" s="86">
        <f t="shared" si="9"/>
        <v>13</v>
      </c>
      <c r="B44" s="87" t="s">
        <v>259</v>
      </c>
      <c r="C44" s="88" t="s">
        <v>237</v>
      </c>
      <c r="D44" s="89"/>
      <c r="E44" s="89"/>
      <c r="F44" s="89"/>
      <c r="G44" s="91"/>
      <c r="H44" s="89"/>
      <c r="I44" s="92">
        <v>4474</v>
      </c>
      <c r="J44" s="93"/>
      <c r="K44" s="94"/>
      <c r="L44" s="95"/>
      <c r="M44" s="89"/>
      <c r="N44" s="96"/>
      <c r="O44" s="97">
        <f t="shared" si="8"/>
        <v>0</v>
      </c>
      <c r="P44" s="98">
        <f>+VLOOKUP(B44,'[153]m codes'!$A:$B,2,0)</f>
        <v>200032209</v>
      </c>
      <c r="Q44" s="99">
        <f t="shared" si="7"/>
        <v>0</v>
      </c>
    </row>
    <row r="45" spans="1:17" s="98" customFormat="1" ht="26.25" customHeight="1" x14ac:dyDescent="0.2">
      <c r="A45" s="86">
        <f t="shared" si="9"/>
        <v>14</v>
      </c>
      <c r="B45" s="87" t="s">
        <v>260</v>
      </c>
      <c r="C45" s="88" t="s">
        <v>237</v>
      </c>
      <c r="D45" s="89"/>
      <c r="E45" s="89"/>
      <c r="F45" s="89"/>
      <c r="G45" s="91"/>
      <c r="H45" s="89"/>
      <c r="I45" s="92"/>
      <c r="J45" s="93"/>
      <c r="K45" s="94"/>
      <c r="L45" s="95"/>
      <c r="M45" s="89"/>
      <c r="N45" s="96"/>
      <c r="O45" s="97">
        <f t="shared" si="8"/>
        <v>0</v>
      </c>
      <c r="P45" s="98">
        <f>+VLOOKUP(B45,'[153]m codes'!$A:$B,2,0)</f>
        <v>200032210</v>
      </c>
      <c r="Q45" s="99">
        <f t="shared" si="7"/>
        <v>0</v>
      </c>
    </row>
    <row r="46" spans="1:17" s="98" customFormat="1" ht="26.25" customHeight="1" x14ac:dyDescent="0.2">
      <c r="A46" s="86">
        <f t="shared" si="9"/>
        <v>15</v>
      </c>
      <c r="B46" s="87" t="s">
        <v>261</v>
      </c>
      <c r="C46" s="88" t="s">
        <v>237</v>
      </c>
      <c r="D46" s="89"/>
      <c r="E46" s="89"/>
      <c r="F46" s="89"/>
      <c r="G46" s="91"/>
      <c r="H46" s="89"/>
      <c r="I46" s="92"/>
      <c r="J46" s="93"/>
      <c r="K46" s="94"/>
      <c r="L46" s="95"/>
      <c r="M46" s="89"/>
      <c r="N46" s="96"/>
      <c r="O46" s="97">
        <f t="shared" si="8"/>
        <v>0</v>
      </c>
      <c r="P46" s="98">
        <f>+VLOOKUP(B46,'[153]m codes'!$A:$B,2,0)</f>
        <v>200032211</v>
      </c>
      <c r="Q46" s="99">
        <f t="shared" si="7"/>
        <v>0</v>
      </c>
    </row>
    <row r="47" spans="1:17" s="98" customFormat="1" ht="26.25" customHeight="1" x14ac:dyDescent="0.2">
      <c r="A47" s="86">
        <f t="shared" si="9"/>
        <v>16</v>
      </c>
      <c r="B47" s="87" t="s">
        <v>262</v>
      </c>
      <c r="C47" s="88" t="s">
        <v>237</v>
      </c>
      <c r="D47" s="89"/>
      <c r="E47" s="89"/>
      <c r="F47" s="89"/>
      <c r="G47" s="91"/>
      <c r="H47" s="89"/>
      <c r="I47" s="92">
        <v>4474</v>
      </c>
      <c r="J47" s="93"/>
      <c r="K47" s="94"/>
      <c r="L47" s="95"/>
      <c r="M47" s="89"/>
      <c r="N47" s="96"/>
      <c r="O47" s="97">
        <f t="shared" si="8"/>
        <v>0</v>
      </c>
      <c r="P47" s="98">
        <f>+VLOOKUP(B47,'[153]m codes'!$A:$B,2,0)</f>
        <v>200032236</v>
      </c>
      <c r="Q47" s="99">
        <f t="shared" si="7"/>
        <v>0</v>
      </c>
    </row>
    <row r="48" spans="1:17" s="98" customFormat="1" ht="26.25" customHeight="1" x14ac:dyDescent="0.2">
      <c r="A48" s="86">
        <f t="shared" si="9"/>
        <v>17</v>
      </c>
      <c r="B48" s="87" t="s">
        <v>263</v>
      </c>
      <c r="C48" s="88" t="s">
        <v>237</v>
      </c>
      <c r="D48" s="89"/>
      <c r="E48" s="89"/>
      <c r="F48" s="89"/>
      <c r="G48" s="91"/>
      <c r="H48" s="89"/>
      <c r="I48" s="92"/>
      <c r="J48" s="93"/>
      <c r="K48" s="94"/>
      <c r="L48" s="95"/>
      <c r="M48" s="89"/>
      <c r="N48" s="96"/>
      <c r="O48" s="97">
        <f t="shared" si="8"/>
        <v>0</v>
      </c>
      <c r="P48" s="98">
        <f>+VLOOKUP(B48,'[153]m codes'!$A:$B,2,0)</f>
        <v>200032213</v>
      </c>
      <c r="Q48" s="136">
        <f t="shared" si="7"/>
        <v>0</v>
      </c>
    </row>
    <row r="49" spans="1:17" s="98" customFormat="1" ht="26.25" customHeight="1" x14ac:dyDescent="0.2">
      <c r="A49" s="86">
        <f t="shared" si="9"/>
        <v>18</v>
      </c>
      <c r="B49" s="87" t="s">
        <v>264</v>
      </c>
      <c r="C49" s="88" t="s">
        <v>237</v>
      </c>
      <c r="D49" s="89"/>
      <c r="E49" s="89"/>
      <c r="F49" s="89"/>
      <c r="G49" s="91"/>
      <c r="H49" s="89"/>
      <c r="I49" s="92"/>
      <c r="J49" s="93"/>
      <c r="K49" s="94"/>
      <c r="L49" s="95"/>
      <c r="M49" s="89"/>
      <c r="N49" s="96"/>
      <c r="O49" s="97">
        <f t="shared" si="8"/>
        <v>0</v>
      </c>
      <c r="P49" s="98">
        <f>+VLOOKUP(B49,'[153]m codes'!$A:$B,2,0)</f>
        <v>200032214</v>
      </c>
      <c r="Q49" s="99">
        <f t="shared" si="7"/>
        <v>0</v>
      </c>
    </row>
    <row r="50" spans="1:17" s="98" customFormat="1" ht="26.25" customHeight="1" x14ac:dyDescent="0.2">
      <c r="A50" s="86">
        <f t="shared" si="9"/>
        <v>19</v>
      </c>
      <c r="B50" s="87" t="s">
        <v>265</v>
      </c>
      <c r="C50" s="88" t="s">
        <v>237</v>
      </c>
      <c r="D50" s="89"/>
      <c r="E50" s="89"/>
      <c r="F50" s="89"/>
      <c r="G50" s="91"/>
      <c r="H50" s="89"/>
      <c r="I50" s="92">
        <v>4474</v>
      </c>
      <c r="J50" s="93"/>
      <c r="K50" s="94"/>
      <c r="L50" s="95"/>
      <c r="M50" s="89"/>
      <c r="N50" s="96"/>
      <c r="O50" s="97">
        <f t="shared" si="8"/>
        <v>0</v>
      </c>
      <c r="P50" s="98">
        <f>+VLOOKUP(B50,'[153]m codes'!$A:$B,2,0)</f>
        <v>200032215</v>
      </c>
      <c r="Q50" s="99">
        <f t="shared" si="7"/>
        <v>0</v>
      </c>
    </row>
    <row r="51" spans="1:17" s="98" customFormat="1" ht="26.25" customHeight="1" x14ac:dyDescent="0.2">
      <c r="A51" s="86">
        <f t="shared" si="9"/>
        <v>20</v>
      </c>
      <c r="B51" s="87" t="s">
        <v>266</v>
      </c>
      <c r="C51" s="88" t="s">
        <v>237</v>
      </c>
      <c r="D51" s="89"/>
      <c r="E51" s="89"/>
      <c r="F51" s="89"/>
      <c r="G51" s="91"/>
      <c r="H51" s="89"/>
      <c r="I51" s="92"/>
      <c r="J51" s="93"/>
      <c r="K51" s="94"/>
      <c r="L51" s="95"/>
      <c r="M51" s="89"/>
      <c r="N51" s="96"/>
      <c r="O51" s="97">
        <f t="shared" si="8"/>
        <v>0</v>
      </c>
      <c r="P51" s="98">
        <f>+VLOOKUP(B51,'[153]m codes'!$A:$B,2,0)</f>
        <v>200032216</v>
      </c>
      <c r="Q51" s="99">
        <f t="shared" si="7"/>
        <v>0</v>
      </c>
    </row>
    <row r="52" spans="1:17" s="98" customFormat="1" ht="26.25" customHeight="1" x14ac:dyDescent="0.2">
      <c r="A52" s="86">
        <f t="shared" si="9"/>
        <v>21</v>
      </c>
      <c r="B52" s="87" t="s">
        <v>267</v>
      </c>
      <c r="C52" s="88" t="s">
        <v>237</v>
      </c>
      <c r="D52" s="89"/>
      <c r="E52" s="89"/>
      <c r="F52" s="89"/>
      <c r="G52" s="91"/>
      <c r="H52" s="89"/>
      <c r="I52" s="92"/>
      <c r="J52" s="93"/>
      <c r="K52" s="94"/>
      <c r="L52" s="95"/>
      <c r="M52" s="89"/>
      <c r="N52" s="96"/>
      <c r="O52" s="97">
        <f t="shared" si="8"/>
        <v>0</v>
      </c>
      <c r="P52" s="98">
        <f>+VLOOKUP(B52,'[153]m codes'!$A:$B,2,0)</f>
        <v>200030290</v>
      </c>
      <c r="Q52" s="99">
        <f t="shared" si="7"/>
        <v>0</v>
      </c>
    </row>
    <row r="53" spans="1:17" s="98" customFormat="1" ht="26.25" customHeight="1" x14ac:dyDescent="0.2">
      <c r="A53" s="86">
        <f t="shared" si="9"/>
        <v>22</v>
      </c>
      <c r="B53" s="87" t="s">
        <v>268</v>
      </c>
      <c r="C53" s="88" t="s">
        <v>237</v>
      </c>
      <c r="D53" s="89"/>
      <c r="E53" s="89"/>
      <c r="F53" s="89"/>
      <c r="G53" s="91"/>
      <c r="H53" s="89"/>
      <c r="I53" s="92">
        <v>4474</v>
      </c>
      <c r="J53" s="93"/>
      <c r="K53" s="94"/>
      <c r="L53" s="95"/>
      <c r="M53" s="89"/>
      <c r="N53" s="96"/>
      <c r="O53" s="97">
        <f t="shared" si="8"/>
        <v>0</v>
      </c>
      <c r="P53" s="98">
        <f>+VLOOKUP(B53,'[153]m codes'!$A:$B,2,0)</f>
        <v>200032237</v>
      </c>
      <c r="Q53" s="99">
        <f t="shared" si="7"/>
        <v>0</v>
      </c>
    </row>
    <row r="54" spans="1:17" s="98" customFormat="1" ht="26.25" customHeight="1" x14ac:dyDescent="0.2">
      <c r="A54" s="86">
        <f t="shared" si="9"/>
        <v>23</v>
      </c>
      <c r="B54" s="87" t="s">
        <v>269</v>
      </c>
      <c r="C54" s="88" t="s">
        <v>237</v>
      </c>
      <c r="D54" s="89"/>
      <c r="E54" s="89"/>
      <c r="F54" s="89"/>
      <c r="G54" s="91"/>
      <c r="H54" s="89"/>
      <c r="I54" s="92"/>
      <c r="J54" s="93"/>
      <c r="K54" s="94"/>
      <c r="L54" s="95"/>
      <c r="M54" s="89"/>
      <c r="N54" s="96"/>
      <c r="O54" s="97">
        <f t="shared" si="8"/>
        <v>0</v>
      </c>
      <c r="P54" s="98">
        <f>+VLOOKUP(B54,'[153]m codes'!$A:$B,2,0)</f>
        <v>200032217</v>
      </c>
      <c r="Q54" s="99">
        <f t="shared" si="7"/>
        <v>0</v>
      </c>
    </row>
    <row r="55" spans="1:17" s="98" customFormat="1" ht="26.25" customHeight="1" x14ac:dyDescent="0.2">
      <c r="A55" s="86">
        <f t="shared" si="9"/>
        <v>24</v>
      </c>
      <c r="B55" s="87" t="s">
        <v>270</v>
      </c>
      <c r="C55" s="88" t="s">
        <v>237</v>
      </c>
      <c r="D55" s="89"/>
      <c r="E55" s="89"/>
      <c r="F55" s="89"/>
      <c r="G55" s="91"/>
      <c r="H55" s="89"/>
      <c r="I55" s="92"/>
      <c r="J55" s="93"/>
      <c r="K55" s="94"/>
      <c r="L55" s="95"/>
      <c r="M55" s="89"/>
      <c r="N55" s="96"/>
      <c r="O55" s="97">
        <f t="shared" si="8"/>
        <v>0</v>
      </c>
      <c r="P55" s="98">
        <f>+VLOOKUP(B55,'[153]m codes'!$A:$B,2,0)</f>
        <v>200032218</v>
      </c>
      <c r="Q55" s="99">
        <f t="shared" si="7"/>
        <v>0</v>
      </c>
    </row>
    <row r="56" spans="1:17" s="98" customFormat="1" ht="26.25" customHeight="1" x14ac:dyDescent="0.2">
      <c r="A56" s="86">
        <f t="shared" si="9"/>
        <v>25</v>
      </c>
      <c r="B56" s="87" t="s">
        <v>271</v>
      </c>
      <c r="C56" s="88" t="s">
        <v>237</v>
      </c>
      <c r="D56" s="89"/>
      <c r="E56" s="89"/>
      <c r="F56" s="89"/>
      <c r="G56" s="91"/>
      <c r="H56" s="89"/>
      <c r="I56" s="92">
        <v>4474</v>
      </c>
      <c r="J56" s="93"/>
      <c r="K56" s="94"/>
      <c r="L56" s="95"/>
      <c r="M56" s="89"/>
      <c r="N56" s="96"/>
      <c r="O56" s="97">
        <f t="shared" si="8"/>
        <v>0</v>
      </c>
      <c r="P56" s="98">
        <f>+VLOOKUP(B56,'[153]m codes'!$A:$B,2,0)</f>
        <v>200032219</v>
      </c>
      <c r="Q56" s="99">
        <f t="shared" si="7"/>
        <v>0</v>
      </c>
    </row>
    <row r="57" spans="1:17" s="98" customFormat="1" ht="26.25" customHeight="1" x14ac:dyDescent="0.2">
      <c r="A57" s="86">
        <f t="shared" si="9"/>
        <v>26</v>
      </c>
      <c r="B57" s="87" t="s">
        <v>272</v>
      </c>
      <c r="C57" s="88" t="s">
        <v>237</v>
      </c>
      <c r="D57" s="89"/>
      <c r="E57" s="89"/>
      <c r="F57" s="89"/>
      <c r="G57" s="91"/>
      <c r="H57" s="89"/>
      <c r="I57" s="92"/>
      <c r="J57" s="93"/>
      <c r="K57" s="94"/>
      <c r="L57" s="95"/>
      <c r="M57" s="89"/>
      <c r="N57" s="96"/>
      <c r="O57" s="97">
        <f t="shared" si="8"/>
        <v>0</v>
      </c>
      <c r="P57" s="98">
        <f>+VLOOKUP(B57,'[153]m codes'!$A:$B,2,0)</f>
        <v>200030292</v>
      </c>
      <c r="Q57" s="99">
        <f t="shared" si="7"/>
        <v>0</v>
      </c>
    </row>
    <row r="58" spans="1:17" s="98" customFormat="1" ht="26.25" customHeight="1" x14ac:dyDescent="0.2">
      <c r="A58" s="86">
        <f t="shared" si="9"/>
        <v>27</v>
      </c>
      <c r="B58" s="87" t="s">
        <v>273</v>
      </c>
      <c r="C58" s="88" t="s">
        <v>237</v>
      </c>
      <c r="D58" s="89"/>
      <c r="E58" s="89"/>
      <c r="F58" s="89"/>
      <c r="G58" s="91"/>
      <c r="H58" s="89"/>
      <c r="I58" s="92"/>
      <c r="J58" s="93"/>
      <c r="K58" s="94"/>
      <c r="L58" s="95"/>
      <c r="M58" s="89"/>
      <c r="N58" s="96"/>
      <c r="O58" s="97">
        <f t="shared" si="8"/>
        <v>0</v>
      </c>
      <c r="P58" s="98">
        <f>+VLOOKUP(B58,'[153]m codes'!$A:$B,2,0)</f>
        <v>200032220</v>
      </c>
      <c r="Q58" s="99">
        <f t="shared" si="7"/>
        <v>0</v>
      </c>
    </row>
    <row r="59" spans="1:17" s="98" customFormat="1" ht="26.25" customHeight="1" x14ac:dyDescent="0.2">
      <c r="A59" s="86">
        <f t="shared" si="9"/>
        <v>28</v>
      </c>
      <c r="B59" s="87" t="s">
        <v>274</v>
      </c>
      <c r="C59" s="88" t="s">
        <v>237</v>
      </c>
      <c r="D59" s="89"/>
      <c r="E59" s="89"/>
      <c r="F59" s="89"/>
      <c r="G59" s="91"/>
      <c r="H59" s="89"/>
      <c r="I59" s="92">
        <v>4474</v>
      </c>
      <c r="J59" s="93"/>
      <c r="K59" s="94"/>
      <c r="L59" s="95"/>
      <c r="M59" s="89"/>
      <c r="N59" s="96"/>
      <c r="O59" s="97">
        <f t="shared" si="8"/>
        <v>0</v>
      </c>
      <c r="P59" s="98">
        <f>+VLOOKUP(B59,'[153]m codes'!$A:$B,2,0)</f>
        <v>200032222</v>
      </c>
      <c r="Q59" s="99">
        <f t="shared" si="7"/>
        <v>0</v>
      </c>
    </row>
    <row r="60" spans="1:17" s="98" customFormat="1" ht="26.25" customHeight="1" x14ac:dyDescent="0.2">
      <c r="A60" s="86">
        <f t="shared" si="9"/>
        <v>29</v>
      </c>
      <c r="B60" s="87" t="s">
        <v>275</v>
      </c>
      <c r="C60" s="88" t="s">
        <v>237</v>
      </c>
      <c r="D60" s="89"/>
      <c r="E60" s="89"/>
      <c r="F60" s="89"/>
      <c r="G60" s="91"/>
      <c r="H60" s="89"/>
      <c r="I60" s="92"/>
      <c r="J60" s="93"/>
      <c r="K60" s="94"/>
      <c r="L60" s="95"/>
      <c r="M60" s="89"/>
      <c r="N60" s="96"/>
      <c r="O60" s="97">
        <f t="shared" si="8"/>
        <v>0</v>
      </c>
      <c r="P60" s="98">
        <f>+VLOOKUP(B60,'[153]m codes'!$A:$B,2,0)</f>
        <v>200030297</v>
      </c>
      <c r="Q60" s="99">
        <f t="shared" si="7"/>
        <v>0</v>
      </c>
    </row>
    <row r="61" spans="1:17" s="98" customFormat="1" ht="26.25" customHeight="1" x14ac:dyDescent="0.2">
      <c r="A61" s="86">
        <f t="shared" si="9"/>
        <v>30</v>
      </c>
      <c r="B61" s="87" t="s">
        <v>276</v>
      </c>
      <c r="C61" s="88" t="s">
        <v>237</v>
      </c>
      <c r="D61" s="89"/>
      <c r="E61" s="89"/>
      <c r="F61" s="89"/>
      <c r="G61" s="91"/>
      <c r="H61" s="89"/>
      <c r="I61" s="92"/>
      <c r="J61" s="93"/>
      <c r="K61" s="94"/>
      <c r="L61" s="95"/>
      <c r="M61" s="89"/>
      <c r="N61" s="96"/>
      <c r="O61" s="97">
        <f t="shared" si="8"/>
        <v>0</v>
      </c>
      <c r="P61" s="98">
        <f>+VLOOKUP(B61,'[153]m codes'!$A:$B,2,0)</f>
        <v>200030298</v>
      </c>
      <c r="Q61" s="99">
        <f t="shared" si="7"/>
        <v>0</v>
      </c>
    </row>
    <row r="62" spans="1:17" s="98" customFormat="1" ht="26.25" customHeight="1" x14ac:dyDescent="0.2">
      <c r="A62" s="86">
        <f t="shared" si="9"/>
        <v>31</v>
      </c>
      <c r="B62" s="87" t="s">
        <v>277</v>
      </c>
      <c r="C62" s="88" t="s">
        <v>237</v>
      </c>
      <c r="D62" s="89"/>
      <c r="E62" s="89"/>
      <c r="F62" s="89"/>
      <c r="G62" s="91"/>
      <c r="H62" s="89"/>
      <c r="I62" s="92"/>
      <c r="J62" s="93"/>
      <c r="K62" s="94"/>
      <c r="L62" s="95"/>
      <c r="M62" s="89"/>
      <c r="N62" s="96"/>
      <c r="O62" s="97">
        <f t="shared" si="8"/>
        <v>0</v>
      </c>
      <c r="P62" s="98">
        <f>+VLOOKUP(B62,'[153]m codes'!$A:$B,2,0)</f>
        <v>200032223</v>
      </c>
      <c r="Q62" s="99">
        <f t="shared" si="7"/>
        <v>0</v>
      </c>
    </row>
    <row r="63" spans="1:17" s="98" customFormat="1" ht="26.25" customHeight="1" x14ac:dyDescent="0.2">
      <c r="A63" s="86">
        <f t="shared" si="9"/>
        <v>32</v>
      </c>
      <c r="B63" s="87" t="s">
        <v>278</v>
      </c>
      <c r="C63" s="88" t="s">
        <v>237</v>
      </c>
      <c r="D63" s="89"/>
      <c r="E63" s="89"/>
      <c r="F63" s="89"/>
      <c r="G63" s="91"/>
      <c r="H63" s="89"/>
      <c r="I63" s="92"/>
      <c r="J63" s="93"/>
      <c r="K63" s="94"/>
      <c r="L63" s="95"/>
      <c r="M63" s="89"/>
      <c r="N63" s="96"/>
      <c r="O63" s="97">
        <f t="shared" si="8"/>
        <v>0</v>
      </c>
      <c r="P63" s="98">
        <f>+VLOOKUP(B63,'[153]m codes'!$A:$B,2,0)</f>
        <v>200032225</v>
      </c>
      <c r="Q63" s="99">
        <f t="shared" si="7"/>
        <v>0</v>
      </c>
    </row>
    <row r="64" spans="1:17" s="98" customFormat="1" ht="26.25" customHeight="1" x14ac:dyDescent="0.2">
      <c r="A64" s="86">
        <f t="shared" si="9"/>
        <v>33</v>
      </c>
      <c r="B64" s="87" t="s">
        <v>279</v>
      </c>
      <c r="C64" s="88" t="s">
        <v>237</v>
      </c>
      <c r="D64" s="89"/>
      <c r="E64" s="89"/>
      <c r="F64" s="89"/>
      <c r="G64" s="91"/>
      <c r="H64" s="89"/>
      <c r="I64" s="92"/>
      <c r="J64" s="93"/>
      <c r="K64" s="94"/>
      <c r="L64" s="95"/>
      <c r="M64" s="89"/>
      <c r="N64" s="96"/>
      <c r="O64" s="97">
        <f t="shared" si="8"/>
        <v>0</v>
      </c>
      <c r="P64" s="98">
        <f>+VLOOKUP(B64,'[153]m codes'!$A:$B,2,0)</f>
        <v>200032228</v>
      </c>
      <c r="Q64" s="99">
        <f t="shared" si="7"/>
        <v>0</v>
      </c>
    </row>
    <row r="65" spans="1:17" s="112" customFormat="1" ht="26.25" customHeight="1" x14ac:dyDescent="0.25">
      <c r="A65" s="101"/>
      <c r="B65" s="102" t="s">
        <v>232</v>
      </c>
      <c r="C65" s="102"/>
      <c r="D65" s="103">
        <f>SUM(D32:D64)</f>
        <v>0</v>
      </c>
      <c r="E65" s="103"/>
      <c r="F65" s="103"/>
      <c r="G65" s="104"/>
      <c r="H65" s="103"/>
      <c r="I65" s="105"/>
      <c r="J65" s="106"/>
      <c r="K65" s="107"/>
      <c r="L65" s="108"/>
      <c r="M65" s="109"/>
      <c r="N65" s="110"/>
      <c r="O65" s="111"/>
      <c r="Q65" s="113"/>
    </row>
    <row r="66" spans="1:17" ht="26.25" customHeight="1" x14ac:dyDescent="0.25">
      <c r="A66" s="122" t="s">
        <v>280</v>
      </c>
      <c r="B66" s="123" t="s">
        <v>281</v>
      </c>
      <c r="C66" s="123"/>
      <c r="D66" s="124"/>
      <c r="E66" s="124"/>
      <c r="F66" s="124"/>
      <c r="G66" s="115"/>
      <c r="H66" s="124"/>
      <c r="I66" s="125"/>
      <c r="J66" s="126"/>
      <c r="K66" s="127"/>
      <c r="L66" s="128"/>
      <c r="M66" s="129"/>
      <c r="N66" s="130"/>
      <c r="O66" s="137"/>
      <c r="P66" s="98"/>
      <c r="Q66" s="99">
        <f t="shared" ref="Q66:Q74" si="10">+O66-F66</f>
        <v>0</v>
      </c>
    </row>
    <row r="67" spans="1:17" s="98" customFormat="1" ht="26.25" customHeight="1" x14ac:dyDescent="0.2">
      <c r="A67" s="86">
        <v>1</v>
      </c>
      <c r="B67" s="87" t="s">
        <v>282</v>
      </c>
      <c r="C67" s="88" t="s">
        <v>237</v>
      </c>
      <c r="D67" s="89"/>
      <c r="E67" s="89"/>
      <c r="F67" s="89"/>
      <c r="G67" s="91"/>
      <c r="H67" s="89"/>
      <c r="I67" s="92">
        <v>4474</v>
      </c>
      <c r="J67" s="93"/>
      <c r="K67" s="94"/>
      <c r="L67" s="95"/>
      <c r="M67" s="89"/>
      <c r="N67" s="96"/>
      <c r="O67" s="97">
        <f t="shared" ref="O67:O74" si="11">SUM(K67:N67)</f>
        <v>0</v>
      </c>
      <c r="P67" s="98">
        <f>+VLOOKUP(B67,'[153]m codes'!$A:$B,2,0)</f>
        <v>200030301</v>
      </c>
      <c r="Q67" s="99">
        <f t="shared" si="10"/>
        <v>0</v>
      </c>
    </row>
    <row r="68" spans="1:17" s="98" customFormat="1" ht="26.25" customHeight="1" x14ac:dyDescent="0.2">
      <c r="A68" s="86">
        <f>+A67+1</f>
        <v>2</v>
      </c>
      <c r="B68" s="87" t="s">
        <v>283</v>
      </c>
      <c r="C68" s="88" t="s">
        <v>237</v>
      </c>
      <c r="D68" s="89"/>
      <c r="E68" s="89"/>
      <c r="F68" s="89"/>
      <c r="G68" s="91"/>
      <c r="H68" s="89"/>
      <c r="I68" s="92"/>
      <c r="J68" s="93"/>
      <c r="K68" s="94"/>
      <c r="L68" s="95"/>
      <c r="M68" s="89"/>
      <c r="N68" s="96"/>
      <c r="O68" s="97">
        <f t="shared" si="11"/>
        <v>0</v>
      </c>
      <c r="P68" s="98">
        <f>+VLOOKUP(B68,'[153]m codes'!$A:$B,2,0)</f>
        <v>200030302</v>
      </c>
      <c r="Q68" s="99">
        <f t="shared" si="10"/>
        <v>0</v>
      </c>
    </row>
    <row r="69" spans="1:17" s="98" customFormat="1" ht="26.25" customHeight="1" x14ac:dyDescent="0.2">
      <c r="A69" s="86">
        <f t="shared" ref="A69:A74" si="12">+A68+1</f>
        <v>3</v>
      </c>
      <c r="B69" s="87" t="s">
        <v>284</v>
      </c>
      <c r="C69" s="88" t="s">
        <v>237</v>
      </c>
      <c r="D69" s="89"/>
      <c r="E69" s="89"/>
      <c r="F69" s="89"/>
      <c r="G69" s="91"/>
      <c r="H69" s="89"/>
      <c r="I69" s="92">
        <v>4474</v>
      </c>
      <c r="J69" s="93"/>
      <c r="K69" s="94"/>
      <c r="L69" s="95"/>
      <c r="M69" s="89"/>
      <c r="N69" s="96"/>
      <c r="O69" s="97">
        <f t="shared" si="11"/>
        <v>0</v>
      </c>
      <c r="P69" s="98">
        <f>+VLOOKUP(B69,'[153]m codes'!$A:$B,2,0)</f>
        <v>200030303</v>
      </c>
      <c r="Q69" s="99">
        <f t="shared" si="10"/>
        <v>0</v>
      </c>
    </row>
    <row r="70" spans="1:17" s="98" customFormat="1" ht="26.25" customHeight="1" x14ac:dyDescent="0.2">
      <c r="A70" s="86">
        <f t="shared" si="12"/>
        <v>4</v>
      </c>
      <c r="B70" s="87" t="s">
        <v>285</v>
      </c>
      <c r="C70" s="88" t="s">
        <v>237</v>
      </c>
      <c r="D70" s="89"/>
      <c r="E70" s="89"/>
      <c r="F70" s="89"/>
      <c r="G70" s="91"/>
      <c r="H70" s="89"/>
      <c r="I70" s="92"/>
      <c r="J70" s="93"/>
      <c r="K70" s="94"/>
      <c r="L70" s="95"/>
      <c r="M70" s="89"/>
      <c r="N70" s="96"/>
      <c r="O70" s="97">
        <f t="shared" si="11"/>
        <v>0</v>
      </c>
      <c r="P70" s="98">
        <f>+VLOOKUP(B70,'[153]m codes'!$A:$B,2,0)</f>
        <v>200030304</v>
      </c>
      <c r="Q70" s="99">
        <f t="shared" si="10"/>
        <v>0</v>
      </c>
    </row>
    <row r="71" spans="1:17" s="98" customFormat="1" ht="26.25" customHeight="1" x14ac:dyDescent="0.2">
      <c r="A71" s="86">
        <f t="shared" si="12"/>
        <v>5</v>
      </c>
      <c r="B71" s="87" t="s">
        <v>286</v>
      </c>
      <c r="C71" s="88" t="s">
        <v>237</v>
      </c>
      <c r="D71" s="89"/>
      <c r="E71" s="89"/>
      <c r="F71" s="89"/>
      <c r="G71" s="91"/>
      <c r="H71" s="89"/>
      <c r="I71" s="92">
        <v>4474</v>
      </c>
      <c r="J71" s="93"/>
      <c r="K71" s="94"/>
      <c r="L71" s="95"/>
      <c r="M71" s="89"/>
      <c r="N71" s="96"/>
      <c r="O71" s="97">
        <f t="shared" si="11"/>
        <v>0</v>
      </c>
      <c r="P71" s="98">
        <f>+VLOOKUP(B71,'[153]m codes'!$A:$B,2,0)</f>
        <v>200032584</v>
      </c>
      <c r="Q71" s="99">
        <f t="shared" si="10"/>
        <v>0</v>
      </c>
    </row>
    <row r="72" spans="1:17" s="98" customFormat="1" ht="26.25" customHeight="1" x14ac:dyDescent="0.2">
      <c r="A72" s="86">
        <f t="shared" si="12"/>
        <v>6</v>
      </c>
      <c r="B72" s="87" t="s">
        <v>287</v>
      </c>
      <c r="C72" s="88" t="s">
        <v>237</v>
      </c>
      <c r="D72" s="89"/>
      <c r="E72" s="89"/>
      <c r="F72" s="89"/>
      <c r="G72" s="91"/>
      <c r="H72" s="89"/>
      <c r="I72" s="92"/>
      <c r="J72" s="93"/>
      <c r="K72" s="94"/>
      <c r="L72" s="95"/>
      <c r="M72" s="89"/>
      <c r="N72" s="96"/>
      <c r="O72" s="97">
        <f t="shared" si="11"/>
        <v>0</v>
      </c>
      <c r="P72" s="98">
        <f>+VLOOKUP(B72,'[153]m codes'!$A:$B,2,0)</f>
        <v>200030305</v>
      </c>
      <c r="Q72" s="99">
        <f t="shared" si="10"/>
        <v>0</v>
      </c>
    </row>
    <row r="73" spans="1:17" s="98" customFormat="1" ht="26.25" customHeight="1" x14ac:dyDescent="0.2">
      <c r="A73" s="86">
        <f t="shared" si="12"/>
        <v>7</v>
      </c>
      <c r="B73" s="87" t="s">
        <v>288</v>
      </c>
      <c r="C73" s="88" t="s">
        <v>237</v>
      </c>
      <c r="D73" s="89"/>
      <c r="E73" s="89"/>
      <c r="F73" s="89"/>
      <c r="G73" s="91"/>
      <c r="H73" s="89"/>
      <c r="I73" s="92">
        <v>4474</v>
      </c>
      <c r="J73" s="93"/>
      <c r="K73" s="94"/>
      <c r="L73" s="95"/>
      <c r="M73" s="89"/>
      <c r="N73" s="96"/>
      <c r="O73" s="97">
        <f t="shared" si="11"/>
        <v>0</v>
      </c>
      <c r="P73" s="98">
        <f>+VLOOKUP(B73,'[153]m codes'!$A:$B,2,0)</f>
        <v>200030306</v>
      </c>
      <c r="Q73" s="99">
        <f t="shared" si="10"/>
        <v>0</v>
      </c>
    </row>
    <row r="74" spans="1:17" s="98" customFormat="1" ht="26.25" customHeight="1" x14ac:dyDescent="0.2">
      <c r="A74" s="86">
        <f t="shared" si="12"/>
        <v>8</v>
      </c>
      <c r="B74" s="87" t="s">
        <v>289</v>
      </c>
      <c r="C74" s="88" t="s">
        <v>237</v>
      </c>
      <c r="D74" s="89"/>
      <c r="E74" s="89"/>
      <c r="F74" s="89"/>
      <c r="G74" s="91"/>
      <c r="H74" s="89"/>
      <c r="I74" s="92"/>
      <c r="J74" s="93"/>
      <c r="K74" s="94"/>
      <c r="L74" s="95"/>
      <c r="M74" s="89"/>
      <c r="N74" s="96"/>
      <c r="O74" s="97">
        <f t="shared" si="11"/>
        <v>0</v>
      </c>
      <c r="P74" s="98">
        <f>+VLOOKUP(B74,'[153]m codes'!$A:$B,2,0)</f>
        <v>200030308</v>
      </c>
      <c r="Q74" s="99">
        <f t="shared" si="10"/>
        <v>0</v>
      </c>
    </row>
    <row r="75" spans="1:17" s="112" customFormat="1" ht="26.25" customHeight="1" x14ac:dyDescent="0.25">
      <c r="A75" s="101"/>
      <c r="B75" s="102" t="s">
        <v>290</v>
      </c>
      <c r="C75" s="102"/>
      <c r="D75" s="103"/>
      <c r="E75" s="103"/>
      <c r="F75" s="103"/>
      <c r="G75" s="104"/>
      <c r="H75" s="103"/>
      <c r="I75" s="105"/>
      <c r="J75" s="106"/>
      <c r="K75" s="107"/>
      <c r="L75" s="108"/>
      <c r="M75" s="109"/>
      <c r="N75" s="110"/>
      <c r="O75" s="111"/>
      <c r="Q75" s="113"/>
    </row>
    <row r="76" spans="1:17" ht="26.25" customHeight="1" x14ac:dyDescent="0.25">
      <c r="A76" s="122" t="s">
        <v>291</v>
      </c>
      <c r="B76" s="123" t="s">
        <v>292</v>
      </c>
      <c r="C76" s="123"/>
      <c r="D76" s="124"/>
      <c r="E76" s="124"/>
      <c r="F76" s="124"/>
      <c r="G76" s="115"/>
      <c r="H76" s="124"/>
      <c r="I76" s="125"/>
      <c r="J76" s="126"/>
      <c r="K76" s="127"/>
      <c r="L76" s="128"/>
      <c r="M76" s="129"/>
      <c r="N76" s="130"/>
      <c r="O76" s="137"/>
      <c r="Q76" s="85"/>
    </row>
    <row r="77" spans="1:17" s="98" customFormat="1" ht="26.25" customHeight="1" x14ac:dyDescent="0.2">
      <c r="A77" s="86">
        <v>1</v>
      </c>
      <c r="B77" s="87" t="s">
        <v>293</v>
      </c>
      <c r="C77" s="88" t="s">
        <v>237</v>
      </c>
      <c r="D77" s="89">
        <v>4</v>
      </c>
      <c r="E77" s="89"/>
      <c r="F77" s="89"/>
      <c r="G77" s="91"/>
      <c r="H77" s="89"/>
      <c r="I77" s="92">
        <v>4474</v>
      </c>
      <c r="J77" s="93"/>
      <c r="K77" s="94"/>
      <c r="L77" s="95"/>
      <c r="M77" s="89"/>
      <c r="N77" s="96"/>
      <c r="O77" s="97">
        <f t="shared" ref="O77:O104" si="13">SUM(K77:N77)</f>
        <v>0</v>
      </c>
      <c r="P77" s="98">
        <f>+VLOOKUP(B77,'[153]m codes'!$A:$B,2,0)</f>
        <v>200030309</v>
      </c>
      <c r="Q77" s="99">
        <f t="shared" ref="Q77:Q104" si="14">+O77-F77</f>
        <v>0</v>
      </c>
    </row>
    <row r="78" spans="1:17" s="98" customFormat="1" ht="26.25" customHeight="1" x14ac:dyDescent="0.2">
      <c r="A78" s="86">
        <f>+A77+1</f>
        <v>2</v>
      </c>
      <c r="B78" s="87" t="s">
        <v>294</v>
      </c>
      <c r="C78" s="88" t="s">
        <v>237</v>
      </c>
      <c r="D78" s="89">
        <v>2</v>
      </c>
      <c r="E78" s="89"/>
      <c r="F78" s="89"/>
      <c r="G78" s="91"/>
      <c r="H78" s="89"/>
      <c r="I78" s="92"/>
      <c r="J78" s="93"/>
      <c r="K78" s="94"/>
      <c r="L78" s="95"/>
      <c r="M78" s="89"/>
      <c r="N78" s="96"/>
      <c r="O78" s="97">
        <f t="shared" si="13"/>
        <v>0</v>
      </c>
      <c r="P78" s="98">
        <f>+VLOOKUP(B78,'[153]m codes'!$A:$B,2,0)</f>
        <v>200030311</v>
      </c>
      <c r="Q78" s="136">
        <f t="shared" si="14"/>
        <v>0</v>
      </c>
    </row>
    <row r="79" spans="1:17" s="98" customFormat="1" ht="26.25" customHeight="1" x14ac:dyDescent="0.2">
      <c r="A79" s="86">
        <f t="shared" ref="A79:A104" si="15">+A78+1</f>
        <v>3</v>
      </c>
      <c r="B79" s="87" t="s">
        <v>295</v>
      </c>
      <c r="C79" s="88" t="s">
        <v>237</v>
      </c>
      <c r="D79" s="89">
        <v>2</v>
      </c>
      <c r="E79" s="89"/>
      <c r="F79" s="89"/>
      <c r="G79" s="91"/>
      <c r="H79" s="89"/>
      <c r="I79" s="92"/>
      <c r="J79" s="93"/>
      <c r="K79" s="94"/>
      <c r="L79" s="95"/>
      <c r="M79" s="89"/>
      <c r="N79" s="96"/>
      <c r="O79" s="97">
        <f t="shared" si="13"/>
        <v>0</v>
      </c>
      <c r="P79" s="98">
        <f>+VLOOKUP(B79,'[153]m codes'!$A:$B,2,0)</f>
        <v>200030310</v>
      </c>
      <c r="Q79" s="99">
        <f t="shared" si="14"/>
        <v>0</v>
      </c>
    </row>
    <row r="80" spans="1:17" s="98" customFormat="1" ht="26.25" customHeight="1" x14ac:dyDescent="0.2">
      <c r="A80" s="86">
        <f t="shared" si="15"/>
        <v>4</v>
      </c>
      <c r="B80" s="87" t="s">
        <v>296</v>
      </c>
      <c r="C80" s="88" t="s">
        <v>237</v>
      </c>
      <c r="D80" s="89">
        <v>4</v>
      </c>
      <c r="E80" s="89"/>
      <c r="F80" s="89"/>
      <c r="G80" s="91"/>
      <c r="H80" s="89"/>
      <c r="I80" s="92">
        <v>4474</v>
      </c>
      <c r="J80" s="93"/>
      <c r="K80" s="94"/>
      <c r="L80" s="95"/>
      <c r="M80" s="89"/>
      <c r="N80" s="96"/>
      <c r="O80" s="97">
        <f t="shared" si="13"/>
        <v>0</v>
      </c>
      <c r="P80" s="98">
        <f>+VLOOKUP(B80,'[153]m codes'!$A:$B,2,0)</f>
        <v>200030314</v>
      </c>
      <c r="Q80" s="99">
        <f t="shared" si="14"/>
        <v>0</v>
      </c>
    </row>
    <row r="81" spans="1:17" s="98" customFormat="1" ht="26.25" customHeight="1" x14ac:dyDescent="0.2">
      <c r="A81" s="86">
        <f t="shared" si="15"/>
        <v>5</v>
      </c>
      <c r="B81" s="87" t="s">
        <v>297</v>
      </c>
      <c r="C81" s="88" t="s">
        <v>237</v>
      </c>
      <c r="D81" s="89">
        <v>2</v>
      </c>
      <c r="E81" s="89"/>
      <c r="F81" s="89"/>
      <c r="G81" s="91"/>
      <c r="H81" s="89"/>
      <c r="I81" s="92"/>
      <c r="J81" s="93"/>
      <c r="K81" s="94"/>
      <c r="L81" s="95"/>
      <c r="M81" s="89"/>
      <c r="N81" s="96"/>
      <c r="O81" s="97">
        <f t="shared" si="13"/>
        <v>0</v>
      </c>
      <c r="P81" s="98">
        <f>+VLOOKUP(B81,'[153]m codes'!$A:$B,2,0)</f>
        <v>200030312</v>
      </c>
      <c r="Q81" s="99">
        <f t="shared" si="14"/>
        <v>0</v>
      </c>
    </row>
    <row r="82" spans="1:17" s="98" customFormat="1" ht="26.25" customHeight="1" x14ac:dyDescent="0.2">
      <c r="A82" s="86">
        <f t="shared" si="15"/>
        <v>6</v>
      </c>
      <c r="B82" s="87" t="s">
        <v>298</v>
      </c>
      <c r="C82" s="88" t="s">
        <v>237</v>
      </c>
      <c r="D82" s="89">
        <f>2+2</f>
        <v>4</v>
      </c>
      <c r="E82" s="89"/>
      <c r="F82" s="89"/>
      <c r="G82" s="91"/>
      <c r="H82" s="89"/>
      <c r="I82" s="92"/>
      <c r="J82" s="93"/>
      <c r="K82" s="94"/>
      <c r="L82" s="95"/>
      <c r="M82" s="89"/>
      <c r="N82" s="96"/>
      <c r="O82" s="97">
        <f t="shared" si="13"/>
        <v>0</v>
      </c>
      <c r="P82" s="98">
        <f>+VLOOKUP(B82,'[153]m codes'!$A:$B,2,0)</f>
        <v>200030313</v>
      </c>
      <c r="Q82" s="99">
        <f t="shared" si="14"/>
        <v>0</v>
      </c>
    </row>
    <row r="83" spans="1:17" s="98" customFormat="1" ht="26.25" customHeight="1" x14ac:dyDescent="0.2">
      <c r="A83" s="86">
        <f t="shared" si="15"/>
        <v>7</v>
      </c>
      <c r="B83" s="87" t="s">
        <v>299</v>
      </c>
      <c r="C83" s="88" t="s">
        <v>237</v>
      </c>
      <c r="D83" s="89"/>
      <c r="E83" s="89"/>
      <c r="F83" s="89"/>
      <c r="G83" s="91"/>
      <c r="H83" s="89"/>
      <c r="I83" s="92">
        <v>4474</v>
      </c>
      <c r="J83" s="93"/>
      <c r="K83" s="94"/>
      <c r="L83" s="95"/>
      <c r="M83" s="89"/>
      <c r="N83" s="96"/>
      <c r="O83" s="97">
        <f t="shared" si="13"/>
        <v>0</v>
      </c>
      <c r="P83" s="98">
        <f>+VLOOKUP(B83,'[153]m codes'!$A:$B,2,0)</f>
        <v>200032241</v>
      </c>
      <c r="Q83" s="99">
        <f t="shared" si="14"/>
        <v>0</v>
      </c>
    </row>
    <row r="84" spans="1:17" s="98" customFormat="1" ht="26.25" customHeight="1" x14ac:dyDescent="0.2">
      <c r="A84" s="86">
        <f t="shared" si="15"/>
        <v>8</v>
      </c>
      <c r="B84" s="87" t="s">
        <v>300</v>
      </c>
      <c r="C84" s="88" t="s">
        <v>237</v>
      </c>
      <c r="D84" s="89"/>
      <c r="E84" s="89"/>
      <c r="F84" s="89"/>
      <c r="G84" s="91"/>
      <c r="H84" s="89"/>
      <c r="I84" s="92"/>
      <c r="J84" s="93"/>
      <c r="K84" s="94"/>
      <c r="L84" s="95"/>
      <c r="M84" s="89"/>
      <c r="N84" s="96"/>
      <c r="O84" s="97">
        <f t="shared" si="13"/>
        <v>0</v>
      </c>
      <c r="P84" s="98">
        <f>+VLOOKUP(B84,'[153]m codes'!$A:$B,2,0)</f>
        <v>200032239</v>
      </c>
      <c r="Q84" s="99">
        <f t="shared" si="14"/>
        <v>0</v>
      </c>
    </row>
    <row r="85" spans="1:17" s="98" customFormat="1" ht="26.25" customHeight="1" x14ac:dyDescent="0.2">
      <c r="A85" s="86">
        <f t="shared" si="15"/>
        <v>9</v>
      </c>
      <c r="B85" s="87" t="s">
        <v>301</v>
      </c>
      <c r="C85" s="88" t="s">
        <v>237</v>
      </c>
      <c r="D85" s="89">
        <v>2</v>
      </c>
      <c r="E85" s="89"/>
      <c r="F85" s="89"/>
      <c r="G85" s="91"/>
      <c r="H85" s="89"/>
      <c r="I85" s="92"/>
      <c r="J85" s="93"/>
      <c r="K85" s="94"/>
      <c r="L85" s="95"/>
      <c r="M85" s="89"/>
      <c r="N85" s="96"/>
      <c r="O85" s="97">
        <f t="shared" si="13"/>
        <v>0</v>
      </c>
      <c r="P85" s="98">
        <f>+VLOOKUP(B85,'[153]m codes'!$A:$B,2,0)</f>
        <v>200032240</v>
      </c>
      <c r="Q85" s="99">
        <f t="shared" si="14"/>
        <v>0</v>
      </c>
    </row>
    <row r="86" spans="1:17" s="98" customFormat="1" ht="26.25" customHeight="1" x14ac:dyDescent="0.2">
      <c r="A86" s="86">
        <f t="shared" si="15"/>
        <v>10</v>
      </c>
      <c r="B86" s="87" t="s">
        <v>302</v>
      </c>
      <c r="C86" s="88" t="s">
        <v>237</v>
      </c>
      <c r="D86" s="89">
        <v>2</v>
      </c>
      <c r="E86" s="89"/>
      <c r="F86" s="89"/>
      <c r="G86" s="91"/>
      <c r="H86" s="89"/>
      <c r="I86" s="92">
        <v>4474</v>
      </c>
      <c r="J86" s="93"/>
      <c r="K86" s="94"/>
      <c r="L86" s="95"/>
      <c r="M86" s="89"/>
      <c r="N86" s="96"/>
      <c r="O86" s="97">
        <f t="shared" si="13"/>
        <v>0</v>
      </c>
      <c r="P86" s="98">
        <f>+VLOOKUP(B86,'[153]m codes'!$A:$B,2,0)</f>
        <v>200032242</v>
      </c>
      <c r="Q86" s="99">
        <f t="shared" si="14"/>
        <v>0</v>
      </c>
    </row>
    <row r="87" spans="1:17" s="98" customFormat="1" ht="26.25" customHeight="1" x14ac:dyDescent="0.2">
      <c r="A87" s="86">
        <f t="shared" si="15"/>
        <v>11</v>
      </c>
      <c r="B87" s="87" t="s">
        <v>303</v>
      </c>
      <c r="C87" s="88" t="s">
        <v>237</v>
      </c>
      <c r="D87" s="89"/>
      <c r="E87" s="89"/>
      <c r="F87" s="89"/>
      <c r="G87" s="91"/>
      <c r="H87" s="89"/>
      <c r="I87" s="92"/>
      <c r="J87" s="93"/>
      <c r="K87" s="94"/>
      <c r="L87" s="95"/>
      <c r="M87" s="89"/>
      <c r="N87" s="96"/>
      <c r="O87" s="97">
        <f t="shared" si="13"/>
        <v>0</v>
      </c>
      <c r="P87" s="98">
        <f>+VLOOKUP(B87,'[153]m codes'!$A:$B,2,0)</f>
        <v>200030320</v>
      </c>
      <c r="Q87" s="99">
        <f t="shared" si="14"/>
        <v>0</v>
      </c>
    </row>
    <row r="88" spans="1:17" s="98" customFormat="1" ht="26.25" customHeight="1" x14ac:dyDescent="0.2">
      <c r="A88" s="86">
        <f t="shared" si="15"/>
        <v>12</v>
      </c>
      <c r="B88" s="87" t="s">
        <v>304</v>
      </c>
      <c r="C88" s="88" t="s">
        <v>237</v>
      </c>
      <c r="D88" s="89"/>
      <c r="E88" s="89"/>
      <c r="F88" s="89"/>
      <c r="G88" s="91"/>
      <c r="H88" s="89"/>
      <c r="I88" s="92"/>
      <c r="J88" s="93"/>
      <c r="K88" s="94"/>
      <c r="L88" s="95"/>
      <c r="M88" s="89"/>
      <c r="N88" s="96"/>
      <c r="O88" s="97">
        <f t="shared" si="13"/>
        <v>0</v>
      </c>
      <c r="P88" s="98">
        <f>+VLOOKUP(B88,'[153]m codes'!$A:$B,2,0)</f>
        <v>200032243</v>
      </c>
      <c r="Q88" s="99">
        <f t="shared" si="14"/>
        <v>0</v>
      </c>
    </row>
    <row r="89" spans="1:17" s="98" customFormat="1" ht="26.25" customHeight="1" x14ac:dyDescent="0.2">
      <c r="A89" s="86">
        <f t="shared" si="15"/>
        <v>13</v>
      </c>
      <c r="B89" s="87" t="s">
        <v>305</v>
      </c>
      <c r="C89" s="88" t="s">
        <v>237</v>
      </c>
      <c r="D89" s="89"/>
      <c r="E89" s="89"/>
      <c r="F89" s="89"/>
      <c r="G89" s="91"/>
      <c r="H89" s="89"/>
      <c r="I89" s="92">
        <v>4474</v>
      </c>
      <c r="J89" s="93"/>
      <c r="K89" s="94"/>
      <c r="L89" s="95"/>
      <c r="M89" s="89"/>
      <c r="N89" s="96"/>
      <c r="O89" s="97">
        <f t="shared" si="13"/>
        <v>0</v>
      </c>
      <c r="P89" s="98">
        <f>+VLOOKUP(B89,'[153]m codes'!$A:$B,2,0)</f>
        <v>200030317</v>
      </c>
      <c r="Q89" s="99">
        <f t="shared" si="14"/>
        <v>0</v>
      </c>
    </row>
    <row r="90" spans="1:17" s="98" customFormat="1" ht="26.25" customHeight="1" x14ac:dyDescent="0.2">
      <c r="A90" s="86">
        <f t="shared" si="15"/>
        <v>14</v>
      </c>
      <c r="B90" s="87" t="s">
        <v>306</v>
      </c>
      <c r="C90" s="88" t="s">
        <v>237</v>
      </c>
      <c r="D90" s="89"/>
      <c r="E90" s="89"/>
      <c r="F90" s="89"/>
      <c r="G90" s="91"/>
      <c r="H90" s="89"/>
      <c r="I90" s="92"/>
      <c r="J90" s="93"/>
      <c r="K90" s="94"/>
      <c r="L90" s="95"/>
      <c r="M90" s="89"/>
      <c r="N90" s="96"/>
      <c r="O90" s="97">
        <f t="shared" si="13"/>
        <v>0</v>
      </c>
      <c r="P90" s="98">
        <f>+VLOOKUP(B90,'[153]m codes'!$A:$B,2,0)</f>
        <v>200030315</v>
      </c>
      <c r="Q90" s="99">
        <f t="shared" si="14"/>
        <v>0</v>
      </c>
    </row>
    <row r="91" spans="1:17" s="98" customFormat="1" ht="26.25" customHeight="1" x14ac:dyDescent="0.2">
      <c r="A91" s="86">
        <f t="shared" si="15"/>
        <v>15</v>
      </c>
      <c r="B91" s="87" t="s">
        <v>307</v>
      </c>
      <c r="C91" s="88" t="s">
        <v>237</v>
      </c>
      <c r="D91" s="89"/>
      <c r="E91" s="89"/>
      <c r="F91" s="89"/>
      <c r="G91" s="91"/>
      <c r="H91" s="89"/>
      <c r="I91" s="92"/>
      <c r="J91" s="93"/>
      <c r="K91" s="94"/>
      <c r="L91" s="95"/>
      <c r="M91" s="89"/>
      <c r="N91" s="96"/>
      <c r="O91" s="97">
        <f t="shared" si="13"/>
        <v>0</v>
      </c>
      <c r="P91" s="98">
        <f>+VLOOKUP(B91,'[153]m codes'!$A:$B,2,0)</f>
        <v>200030316</v>
      </c>
      <c r="Q91" s="99">
        <f t="shared" si="14"/>
        <v>0</v>
      </c>
    </row>
    <row r="92" spans="1:17" s="98" customFormat="1" ht="26.25" customHeight="1" x14ac:dyDescent="0.2">
      <c r="A92" s="86">
        <f t="shared" si="15"/>
        <v>16</v>
      </c>
      <c r="B92" s="87" t="s">
        <v>308</v>
      </c>
      <c r="C92" s="88" t="s">
        <v>237</v>
      </c>
      <c r="D92" s="89"/>
      <c r="E92" s="89"/>
      <c r="F92" s="89"/>
      <c r="G92" s="91"/>
      <c r="H92" s="89"/>
      <c r="I92" s="92">
        <v>4474</v>
      </c>
      <c r="J92" s="93"/>
      <c r="K92" s="94"/>
      <c r="L92" s="95"/>
      <c r="M92" s="89"/>
      <c r="N92" s="96"/>
      <c r="O92" s="97">
        <f t="shared" si="13"/>
        <v>0</v>
      </c>
      <c r="P92" s="98">
        <f>+VLOOKUP(B92,'[153]m codes'!$A:$B,2,0)</f>
        <v>200032247</v>
      </c>
      <c r="Q92" s="99">
        <f t="shared" si="14"/>
        <v>0</v>
      </c>
    </row>
    <row r="93" spans="1:17" s="98" customFormat="1" ht="26.25" customHeight="1" x14ac:dyDescent="0.2">
      <c r="A93" s="86">
        <f t="shared" si="15"/>
        <v>17</v>
      </c>
      <c r="B93" s="87" t="s">
        <v>309</v>
      </c>
      <c r="C93" s="88" t="s">
        <v>237</v>
      </c>
      <c r="D93" s="89"/>
      <c r="E93" s="89"/>
      <c r="F93" s="89"/>
      <c r="G93" s="91"/>
      <c r="H93" s="89"/>
      <c r="I93" s="92"/>
      <c r="J93" s="93"/>
      <c r="K93" s="94"/>
      <c r="L93" s="95"/>
      <c r="M93" s="89"/>
      <c r="N93" s="96"/>
      <c r="O93" s="97">
        <f t="shared" si="13"/>
        <v>0</v>
      </c>
      <c r="P93" s="98">
        <f>+VLOOKUP(B93,'[153]m codes'!$A:$B,2,0)</f>
        <v>200032246</v>
      </c>
      <c r="Q93" s="99">
        <f t="shared" si="14"/>
        <v>0</v>
      </c>
    </row>
    <row r="94" spans="1:17" s="98" customFormat="1" ht="26.25" customHeight="1" x14ac:dyDescent="0.2">
      <c r="A94" s="86">
        <f t="shared" si="15"/>
        <v>18</v>
      </c>
      <c r="B94" s="87" t="s">
        <v>310</v>
      </c>
      <c r="C94" s="88" t="s">
        <v>237</v>
      </c>
      <c r="D94" s="89"/>
      <c r="E94" s="89"/>
      <c r="F94" s="89"/>
      <c r="G94" s="91"/>
      <c r="H94" s="89"/>
      <c r="I94" s="92"/>
      <c r="J94" s="93"/>
      <c r="K94" s="94"/>
      <c r="L94" s="95"/>
      <c r="M94" s="89"/>
      <c r="N94" s="96"/>
      <c r="O94" s="97">
        <f t="shared" si="13"/>
        <v>0</v>
      </c>
      <c r="P94" s="98">
        <f>+VLOOKUP(B94,'[153]m codes'!$A:$B,2,0)</f>
        <v>200032245</v>
      </c>
      <c r="Q94" s="99">
        <f t="shared" si="14"/>
        <v>0</v>
      </c>
    </row>
    <row r="95" spans="1:17" s="98" customFormat="1" ht="26.25" customHeight="1" x14ac:dyDescent="0.2">
      <c r="A95" s="86">
        <f t="shared" si="15"/>
        <v>19</v>
      </c>
      <c r="B95" s="87" t="s">
        <v>311</v>
      </c>
      <c r="C95" s="88" t="s">
        <v>237</v>
      </c>
      <c r="D95" s="89"/>
      <c r="E95" s="89"/>
      <c r="F95" s="89"/>
      <c r="G95" s="91"/>
      <c r="H95" s="89"/>
      <c r="I95" s="92">
        <v>4474</v>
      </c>
      <c r="J95" s="93"/>
      <c r="K95" s="94"/>
      <c r="L95" s="95"/>
      <c r="M95" s="89"/>
      <c r="N95" s="96"/>
      <c r="O95" s="97">
        <f t="shared" si="13"/>
        <v>0</v>
      </c>
      <c r="P95" s="98">
        <f>+VLOOKUP(B95,'[153]m codes'!$A:$B,2,0)</f>
        <v>200030319</v>
      </c>
      <c r="Q95" s="99">
        <f t="shared" si="14"/>
        <v>0</v>
      </c>
    </row>
    <row r="96" spans="1:17" s="98" customFormat="1" ht="26.25" customHeight="1" x14ac:dyDescent="0.2">
      <c r="A96" s="86">
        <f t="shared" si="15"/>
        <v>20</v>
      </c>
      <c r="B96" s="87" t="s">
        <v>312</v>
      </c>
      <c r="C96" s="88" t="s">
        <v>237</v>
      </c>
      <c r="D96" s="89"/>
      <c r="E96" s="89"/>
      <c r="F96" s="89"/>
      <c r="G96" s="91"/>
      <c r="H96" s="89"/>
      <c r="I96" s="92"/>
      <c r="J96" s="93"/>
      <c r="K96" s="94"/>
      <c r="L96" s="95"/>
      <c r="M96" s="89"/>
      <c r="N96" s="96"/>
      <c r="O96" s="97">
        <f t="shared" si="13"/>
        <v>0</v>
      </c>
      <c r="P96" s="98">
        <f>+VLOOKUP(B96,'[153]m codes'!$A:$B,2,0)</f>
        <v>200032244</v>
      </c>
      <c r="Q96" s="99">
        <f t="shared" si="14"/>
        <v>0</v>
      </c>
    </row>
    <row r="97" spans="1:17" s="98" customFormat="1" ht="26.25" customHeight="1" x14ac:dyDescent="0.2">
      <c r="A97" s="86">
        <f t="shared" si="15"/>
        <v>21</v>
      </c>
      <c r="B97" s="87" t="s">
        <v>313</v>
      </c>
      <c r="C97" s="88" t="s">
        <v>237</v>
      </c>
      <c r="D97" s="89"/>
      <c r="E97" s="89"/>
      <c r="F97" s="89"/>
      <c r="G97" s="91"/>
      <c r="H97" s="89"/>
      <c r="I97" s="92"/>
      <c r="J97" s="93"/>
      <c r="K97" s="94"/>
      <c r="L97" s="95"/>
      <c r="M97" s="89"/>
      <c r="N97" s="96"/>
      <c r="O97" s="97">
        <f t="shared" si="13"/>
        <v>0</v>
      </c>
      <c r="P97" s="98">
        <f>+VLOOKUP(B97,'[153]m codes'!$A:$B,2,0)</f>
        <v>200030318</v>
      </c>
      <c r="Q97" s="99">
        <f t="shared" si="14"/>
        <v>0</v>
      </c>
    </row>
    <row r="98" spans="1:17" s="98" customFormat="1" ht="26.25" customHeight="1" x14ac:dyDescent="0.2">
      <c r="A98" s="86">
        <f t="shared" si="15"/>
        <v>22</v>
      </c>
      <c r="B98" s="87" t="s">
        <v>314</v>
      </c>
      <c r="C98" s="88" t="s">
        <v>237</v>
      </c>
      <c r="D98" s="89"/>
      <c r="E98" s="89"/>
      <c r="F98" s="89"/>
      <c r="G98" s="91"/>
      <c r="H98" s="89"/>
      <c r="I98" s="92">
        <v>4474</v>
      </c>
      <c r="J98" s="93"/>
      <c r="K98" s="94"/>
      <c r="L98" s="95"/>
      <c r="M98" s="89"/>
      <c r="N98" s="96"/>
      <c r="O98" s="97">
        <f t="shared" si="13"/>
        <v>0</v>
      </c>
      <c r="P98" s="98">
        <f>+VLOOKUP(B98,'[153]m codes'!$A:$B,2,0)</f>
        <v>200032249</v>
      </c>
      <c r="Q98" s="99">
        <f t="shared" si="14"/>
        <v>0</v>
      </c>
    </row>
    <row r="99" spans="1:17" s="98" customFormat="1" ht="26.25" customHeight="1" x14ac:dyDescent="0.2">
      <c r="A99" s="86">
        <f t="shared" si="15"/>
        <v>23</v>
      </c>
      <c r="B99" s="87" t="s">
        <v>315</v>
      </c>
      <c r="C99" s="88" t="s">
        <v>237</v>
      </c>
      <c r="D99" s="89"/>
      <c r="E99" s="89"/>
      <c r="F99" s="89"/>
      <c r="G99" s="91"/>
      <c r="H99" s="89"/>
      <c r="I99" s="92"/>
      <c r="J99" s="93"/>
      <c r="K99" s="94"/>
      <c r="L99" s="95"/>
      <c r="M99" s="89"/>
      <c r="N99" s="96"/>
      <c r="O99" s="97">
        <f t="shared" si="13"/>
        <v>0</v>
      </c>
      <c r="P99" s="98">
        <f>+VLOOKUP(B99,'[153]m codes'!$A:$B,2,0)</f>
        <v>200030326</v>
      </c>
      <c r="Q99" s="99">
        <f t="shared" si="14"/>
        <v>0</v>
      </c>
    </row>
    <row r="100" spans="1:17" s="98" customFormat="1" ht="26.25" customHeight="1" x14ac:dyDescent="0.2">
      <c r="A100" s="86">
        <f t="shared" si="15"/>
        <v>24</v>
      </c>
      <c r="B100" s="87" t="s">
        <v>316</v>
      </c>
      <c r="C100" s="88" t="s">
        <v>237</v>
      </c>
      <c r="D100" s="89"/>
      <c r="E100" s="89"/>
      <c r="F100" s="89"/>
      <c r="G100" s="91"/>
      <c r="H100" s="89"/>
      <c r="I100" s="92"/>
      <c r="J100" s="93"/>
      <c r="K100" s="94"/>
      <c r="L100" s="95"/>
      <c r="M100" s="89"/>
      <c r="N100" s="96"/>
      <c r="O100" s="97">
        <f t="shared" si="13"/>
        <v>0</v>
      </c>
      <c r="P100" s="98">
        <f>+VLOOKUP(B100,'[153]m codes'!$A:$B,2,0)</f>
        <v>200032248</v>
      </c>
      <c r="Q100" s="99">
        <f t="shared" si="14"/>
        <v>0</v>
      </c>
    </row>
    <row r="101" spans="1:17" s="98" customFormat="1" ht="26.25" customHeight="1" x14ac:dyDescent="0.2">
      <c r="A101" s="86">
        <f t="shared" si="15"/>
        <v>25</v>
      </c>
      <c r="B101" s="87" t="s">
        <v>317</v>
      </c>
      <c r="C101" s="88" t="s">
        <v>237</v>
      </c>
      <c r="D101" s="89"/>
      <c r="E101" s="89"/>
      <c r="F101" s="89"/>
      <c r="G101" s="91"/>
      <c r="H101" s="89"/>
      <c r="I101" s="92">
        <v>4474</v>
      </c>
      <c r="J101" s="93"/>
      <c r="K101" s="94"/>
      <c r="L101" s="95"/>
      <c r="M101" s="89"/>
      <c r="N101" s="96"/>
      <c r="O101" s="97">
        <f t="shared" si="13"/>
        <v>0</v>
      </c>
      <c r="P101" s="98">
        <f>+VLOOKUP(B101,'[153]m codes'!$A:$B,2,0)</f>
        <v>200030325</v>
      </c>
      <c r="Q101" s="99">
        <f t="shared" si="14"/>
        <v>0</v>
      </c>
    </row>
    <row r="102" spans="1:17" s="98" customFormat="1" ht="26.25" customHeight="1" x14ac:dyDescent="0.2">
      <c r="A102" s="86">
        <f t="shared" si="15"/>
        <v>26</v>
      </c>
      <c r="B102" s="87" t="s">
        <v>318</v>
      </c>
      <c r="C102" s="88" t="s">
        <v>237</v>
      </c>
      <c r="D102" s="89"/>
      <c r="E102" s="89"/>
      <c r="F102" s="89"/>
      <c r="G102" s="91"/>
      <c r="H102" s="89"/>
      <c r="I102" s="92"/>
      <c r="J102" s="93"/>
      <c r="K102" s="94"/>
      <c r="L102" s="95"/>
      <c r="M102" s="89"/>
      <c r="N102" s="96"/>
      <c r="O102" s="97">
        <f t="shared" si="13"/>
        <v>0</v>
      </c>
      <c r="P102" s="98">
        <f>+VLOOKUP(B102,'[153]m codes'!$A:$B,2,0)</f>
        <v>200030328</v>
      </c>
      <c r="Q102" s="99">
        <f t="shared" si="14"/>
        <v>0</v>
      </c>
    </row>
    <row r="103" spans="1:17" s="98" customFormat="1" ht="26.25" customHeight="1" x14ac:dyDescent="0.2">
      <c r="A103" s="86">
        <f t="shared" si="15"/>
        <v>27</v>
      </c>
      <c r="B103" s="87" t="s">
        <v>319</v>
      </c>
      <c r="C103" s="88" t="s">
        <v>237</v>
      </c>
      <c r="D103" s="89"/>
      <c r="E103" s="89"/>
      <c r="F103" s="89"/>
      <c r="G103" s="91"/>
      <c r="H103" s="89"/>
      <c r="I103" s="92"/>
      <c r="J103" s="93"/>
      <c r="K103" s="94"/>
      <c r="L103" s="95"/>
      <c r="M103" s="89"/>
      <c r="N103" s="96"/>
      <c r="O103" s="97">
        <f t="shared" si="13"/>
        <v>0</v>
      </c>
      <c r="P103" s="98">
        <f>+VLOOKUP(B103,'[153]m codes'!$A:$B,2,0)</f>
        <v>200030327</v>
      </c>
      <c r="Q103" s="99">
        <f t="shared" si="14"/>
        <v>0</v>
      </c>
    </row>
    <row r="104" spans="1:17" s="98" customFormat="1" ht="26.25" customHeight="1" x14ac:dyDescent="0.2">
      <c r="A104" s="86">
        <f t="shared" si="15"/>
        <v>28</v>
      </c>
      <c r="B104" s="87" t="s">
        <v>320</v>
      </c>
      <c r="C104" s="88" t="s">
        <v>237</v>
      </c>
      <c r="D104" s="89"/>
      <c r="E104" s="89"/>
      <c r="F104" s="89"/>
      <c r="G104" s="91"/>
      <c r="H104" s="89"/>
      <c r="I104" s="92">
        <v>4474</v>
      </c>
      <c r="J104" s="93"/>
      <c r="K104" s="94"/>
      <c r="L104" s="95"/>
      <c r="M104" s="89"/>
      <c r="N104" s="96"/>
      <c r="O104" s="97">
        <f t="shared" si="13"/>
        <v>0</v>
      </c>
      <c r="P104" s="98">
        <f>+VLOOKUP(B104,'[153]m codes'!$A:$B,2,0)</f>
        <v>200034192</v>
      </c>
      <c r="Q104" s="99">
        <f t="shared" si="14"/>
        <v>0</v>
      </c>
    </row>
    <row r="105" spans="1:17" s="112" customFormat="1" ht="26.25" customHeight="1" x14ac:dyDescent="0.25">
      <c r="A105" s="101"/>
      <c r="B105" s="102" t="s">
        <v>290</v>
      </c>
      <c r="C105" s="102"/>
      <c r="D105" s="103"/>
      <c r="E105" s="103"/>
      <c r="F105" s="103"/>
      <c r="G105" s="104"/>
      <c r="H105" s="103"/>
      <c r="I105" s="105"/>
      <c r="J105" s="106"/>
      <c r="K105" s="107"/>
      <c r="L105" s="108"/>
      <c r="M105" s="109"/>
      <c r="N105" s="110"/>
      <c r="O105" s="111"/>
      <c r="Q105" s="113"/>
    </row>
    <row r="106" spans="1:17" ht="26.25" customHeight="1" x14ac:dyDescent="0.25">
      <c r="A106" s="122" t="s">
        <v>321</v>
      </c>
      <c r="B106" s="123" t="s">
        <v>322</v>
      </c>
      <c r="C106" s="123"/>
      <c r="D106" s="124"/>
      <c r="E106" s="124"/>
      <c r="F106" s="124"/>
      <c r="G106" s="115"/>
      <c r="H106" s="138"/>
      <c r="I106" s="139"/>
      <c r="J106" s="126"/>
      <c r="K106" s="127"/>
      <c r="L106" s="128"/>
      <c r="M106" s="129"/>
      <c r="N106" s="130"/>
      <c r="O106" s="137"/>
      <c r="Q106" s="85"/>
    </row>
    <row r="107" spans="1:17" s="98" customFormat="1" ht="26.25" customHeight="1" x14ac:dyDescent="0.2">
      <c r="A107" s="86">
        <v>1</v>
      </c>
      <c r="B107" s="87" t="s">
        <v>323</v>
      </c>
      <c r="C107" s="88" t="s">
        <v>237</v>
      </c>
      <c r="D107" s="89"/>
      <c r="E107" s="89"/>
      <c r="F107" s="89"/>
      <c r="G107" s="91"/>
      <c r="H107" s="89"/>
      <c r="I107" s="92">
        <v>4474</v>
      </c>
      <c r="J107" s="93"/>
      <c r="K107" s="94"/>
      <c r="L107" s="95"/>
      <c r="M107" s="89"/>
      <c r="N107" s="96"/>
      <c r="O107" s="97">
        <f t="shared" ref="O107:O114" si="16">SUM(K107:N107)</f>
        <v>0</v>
      </c>
      <c r="P107" s="98">
        <f>+VLOOKUP(B107,'[153]m codes'!$A:$B,2,0)</f>
        <v>200032193</v>
      </c>
      <c r="Q107" s="99">
        <f t="shared" ref="Q107:Q114" si="17">+O107-F107</f>
        <v>0</v>
      </c>
    </row>
    <row r="108" spans="1:17" s="98" customFormat="1" ht="26.25" customHeight="1" x14ac:dyDescent="0.2">
      <c r="A108" s="86">
        <f>+A107+1</f>
        <v>2</v>
      </c>
      <c r="B108" s="87" t="s">
        <v>324</v>
      </c>
      <c r="C108" s="88" t="s">
        <v>237</v>
      </c>
      <c r="D108" s="89"/>
      <c r="E108" s="89"/>
      <c r="F108" s="89"/>
      <c r="G108" s="91"/>
      <c r="H108" s="89"/>
      <c r="I108" s="92"/>
      <c r="J108" s="93"/>
      <c r="K108" s="94"/>
      <c r="L108" s="95"/>
      <c r="M108" s="89"/>
      <c r="N108" s="96"/>
      <c r="O108" s="97">
        <f t="shared" si="16"/>
        <v>0</v>
      </c>
      <c r="P108" s="98">
        <f>+VLOOKUP(B108,'[153]m codes'!$A:$B,2,0)</f>
        <v>200032195</v>
      </c>
      <c r="Q108" s="99">
        <f t="shared" si="17"/>
        <v>0</v>
      </c>
    </row>
    <row r="109" spans="1:17" s="98" customFormat="1" ht="26.25" customHeight="1" x14ac:dyDescent="0.2">
      <c r="A109" s="86">
        <f t="shared" ref="A109:A114" si="18">+A108+1</f>
        <v>3</v>
      </c>
      <c r="B109" s="87" t="s">
        <v>325</v>
      </c>
      <c r="C109" s="88" t="s">
        <v>237</v>
      </c>
      <c r="D109" s="89"/>
      <c r="E109" s="89"/>
      <c r="F109" s="89"/>
      <c r="G109" s="91"/>
      <c r="H109" s="89"/>
      <c r="I109" s="92"/>
      <c r="J109" s="93"/>
      <c r="K109" s="94"/>
      <c r="L109" s="95"/>
      <c r="M109" s="89"/>
      <c r="N109" s="96"/>
      <c r="O109" s="97">
        <f t="shared" si="16"/>
        <v>0</v>
      </c>
      <c r="P109" s="98">
        <f>+VLOOKUP(B109,'[153]m codes'!$A:$B,2,0)</f>
        <v>200032196</v>
      </c>
      <c r="Q109" s="99">
        <f t="shared" si="17"/>
        <v>0</v>
      </c>
    </row>
    <row r="110" spans="1:17" s="98" customFormat="1" ht="26.25" customHeight="1" x14ac:dyDescent="0.2">
      <c r="A110" s="86">
        <f t="shared" si="18"/>
        <v>4</v>
      </c>
      <c r="B110" s="87" t="s">
        <v>326</v>
      </c>
      <c r="C110" s="88" t="s">
        <v>237</v>
      </c>
      <c r="D110" s="89"/>
      <c r="E110" s="89"/>
      <c r="F110" s="89"/>
      <c r="G110" s="91"/>
      <c r="H110" s="89"/>
      <c r="I110" s="92">
        <v>4474</v>
      </c>
      <c r="J110" s="93"/>
      <c r="K110" s="94"/>
      <c r="L110" s="95"/>
      <c r="M110" s="89"/>
      <c r="N110" s="96"/>
      <c r="O110" s="97">
        <f t="shared" si="16"/>
        <v>0</v>
      </c>
      <c r="P110" s="98">
        <f>+VLOOKUP(B110,'[153]m codes'!$A:$B,2,0)</f>
        <v>200032194</v>
      </c>
      <c r="Q110" s="99">
        <f t="shared" si="17"/>
        <v>0</v>
      </c>
    </row>
    <row r="111" spans="1:17" s="98" customFormat="1" ht="26.25" customHeight="1" x14ac:dyDescent="0.2">
      <c r="A111" s="86">
        <f t="shared" si="18"/>
        <v>5</v>
      </c>
      <c r="B111" s="87" t="s">
        <v>327</v>
      </c>
      <c r="C111" s="88" t="s">
        <v>237</v>
      </c>
      <c r="D111" s="89"/>
      <c r="E111" s="89"/>
      <c r="F111" s="89"/>
      <c r="G111" s="91"/>
      <c r="H111" s="89"/>
      <c r="I111" s="92"/>
      <c r="J111" s="93"/>
      <c r="K111" s="94"/>
      <c r="L111" s="95"/>
      <c r="M111" s="89"/>
      <c r="N111" s="96"/>
      <c r="O111" s="97">
        <f t="shared" si="16"/>
        <v>0</v>
      </c>
      <c r="P111" s="98">
        <f>+VLOOKUP(B111,'[153]m codes'!$A:$B,2,0)</f>
        <v>200030270</v>
      </c>
      <c r="Q111" s="99">
        <f t="shared" si="17"/>
        <v>0</v>
      </c>
    </row>
    <row r="112" spans="1:17" s="98" customFormat="1" ht="26.25" customHeight="1" x14ac:dyDescent="0.2">
      <c r="A112" s="86">
        <f t="shared" si="18"/>
        <v>6</v>
      </c>
      <c r="B112" s="87" t="s">
        <v>328</v>
      </c>
      <c r="C112" s="88" t="s">
        <v>237</v>
      </c>
      <c r="D112" s="89"/>
      <c r="E112" s="89"/>
      <c r="F112" s="89"/>
      <c r="G112" s="91"/>
      <c r="H112" s="89"/>
      <c r="I112" s="92"/>
      <c r="J112" s="93"/>
      <c r="K112" s="94"/>
      <c r="L112" s="95"/>
      <c r="M112" s="89"/>
      <c r="N112" s="96"/>
      <c r="O112" s="97">
        <f t="shared" si="16"/>
        <v>0</v>
      </c>
      <c r="P112" s="98">
        <f>+VLOOKUP(B112,'[153]m codes'!$A:$B,2,0)</f>
        <v>200032197</v>
      </c>
      <c r="Q112" s="99">
        <f t="shared" si="17"/>
        <v>0</v>
      </c>
    </row>
    <row r="113" spans="1:17" s="98" customFormat="1" ht="26.25" customHeight="1" x14ac:dyDescent="0.2">
      <c r="A113" s="86">
        <f t="shared" si="18"/>
        <v>7</v>
      </c>
      <c r="B113" s="87" t="s">
        <v>329</v>
      </c>
      <c r="C113" s="88" t="s">
        <v>237</v>
      </c>
      <c r="D113" s="89"/>
      <c r="E113" s="89"/>
      <c r="F113" s="89"/>
      <c r="G113" s="91"/>
      <c r="H113" s="89"/>
      <c r="I113" s="92">
        <v>4474</v>
      </c>
      <c r="J113" s="93"/>
      <c r="K113" s="94"/>
      <c r="L113" s="95"/>
      <c r="M113" s="89"/>
      <c r="N113" s="96"/>
      <c r="O113" s="97">
        <f t="shared" si="16"/>
        <v>0</v>
      </c>
      <c r="P113" s="98">
        <f>+VLOOKUP(B113,'[153]m codes'!$A:$B,2,0)</f>
        <v>200030275</v>
      </c>
      <c r="Q113" s="99">
        <f t="shared" si="17"/>
        <v>0</v>
      </c>
    </row>
    <row r="114" spans="1:17" s="98" customFormat="1" ht="26.25" customHeight="1" x14ac:dyDescent="0.2">
      <c r="A114" s="86">
        <f t="shared" si="18"/>
        <v>8</v>
      </c>
      <c r="B114" s="87" t="s">
        <v>330</v>
      </c>
      <c r="C114" s="88" t="s">
        <v>237</v>
      </c>
      <c r="D114" s="89"/>
      <c r="E114" s="89"/>
      <c r="F114" s="89"/>
      <c r="G114" s="91"/>
      <c r="H114" s="89"/>
      <c r="I114" s="92"/>
      <c r="J114" s="93"/>
      <c r="K114" s="94"/>
      <c r="L114" s="95"/>
      <c r="M114" s="89"/>
      <c r="N114" s="96"/>
      <c r="O114" s="97">
        <f t="shared" si="16"/>
        <v>0</v>
      </c>
      <c r="P114" s="98">
        <f>+VLOOKUP(B114,'[153]m codes'!$A:$B,2,0)</f>
        <v>200030276</v>
      </c>
      <c r="Q114" s="99">
        <f t="shared" si="17"/>
        <v>0</v>
      </c>
    </row>
    <row r="115" spans="1:17" s="112" customFormat="1" ht="26.25" customHeight="1" x14ac:dyDescent="0.25">
      <c r="A115" s="101"/>
      <c r="B115" s="102" t="s">
        <v>290</v>
      </c>
      <c r="C115" s="102"/>
      <c r="D115" s="103"/>
      <c r="E115" s="103"/>
      <c r="F115" s="103"/>
      <c r="G115" s="104"/>
      <c r="H115" s="103"/>
      <c r="I115" s="105"/>
      <c r="J115" s="106"/>
      <c r="K115" s="107"/>
      <c r="L115" s="108"/>
      <c r="M115" s="109"/>
      <c r="N115" s="110"/>
      <c r="O115" s="111"/>
      <c r="Q115" s="113"/>
    </row>
    <row r="116" spans="1:17" ht="26.25" customHeight="1" x14ac:dyDescent="0.25">
      <c r="A116" s="122" t="s">
        <v>331</v>
      </c>
      <c r="B116" s="123" t="s">
        <v>332</v>
      </c>
      <c r="C116" s="123"/>
      <c r="D116" s="124"/>
      <c r="E116" s="124"/>
      <c r="F116" s="124"/>
      <c r="G116" s="115"/>
      <c r="H116" s="124"/>
      <c r="I116" s="125"/>
      <c r="J116" s="126"/>
      <c r="K116" s="127"/>
      <c r="L116" s="128"/>
      <c r="M116" s="129"/>
      <c r="N116" s="130"/>
      <c r="O116" s="137"/>
      <c r="Q116" s="85"/>
    </row>
    <row r="117" spans="1:17" s="98" customFormat="1" ht="26.25" customHeight="1" x14ac:dyDescent="0.2">
      <c r="A117" s="86">
        <v>1</v>
      </c>
      <c r="B117" s="87" t="s">
        <v>333</v>
      </c>
      <c r="C117" s="88" t="s">
        <v>237</v>
      </c>
      <c r="D117" s="89"/>
      <c r="E117" s="89"/>
      <c r="F117" s="89"/>
      <c r="G117" s="91"/>
      <c r="H117" s="89"/>
      <c r="I117" s="92">
        <v>4474</v>
      </c>
      <c r="J117" s="93"/>
      <c r="K117" s="94"/>
      <c r="L117" s="95"/>
      <c r="M117" s="89"/>
      <c r="N117" s="96"/>
      <c r="O117" s="97">
        <f t="shared" ref="O117:O123" si="19">SUM(K117:N117)</f>
        <v>0</v>
      </c>
      <c r="P117" s="98">
        <f>+VLOOKUP(B117,'[153]m codes'!$A:$B,2,0)</f>
        <v>200030266</v>
      </c>
      <c r="Q117" s="99">
        <f t="shared" ref="Q117:Q123" si="20">+O117-F117</f>
        <v>0</v>
      </c>
    </row>
    <row r="118" spans="1:17" s="98" customFormat="1" ht="26.25" customHeight="1" x14ac:dyDescent="0.2">
      <c r="A118" s="86">
        <f>+A117+1</f>
        <v>2</v>
      </c>
      <c r="B118" s="87" t="s">
        <v>334</v>
      </c>
      <c r="C118" s="88" t="s">
        <v>237</v>
      </c>
      <c r="D118" s="89"/>
      <c r="E118" s="89"/>
      <c r="F118" s="89"/>
      <c r="G118" s="91"/>
      <c r="H118" s="89"/>
      <c r="I118" s="92"/>
      <c r="J118" s="93"/>
      <c r="K118" s="94"/>
      <c r="L118" s="95"/>
      <c r="M118" s="89"/>
      <c r="N118" s="96"/>
      <c r="O118" s="97">
        <f t="shared" si="19"/>
        <v>0</v>
      </c>
      <c r="P118" s="98">
        <f>+VLOOKUP(B118,'[153]m codes'!$A:$B,2,0)</f>
        <v>200030267</v>
      </c>
      <c r="Q118" s="99">
        <f t="shared" si="20"/>
        <v>0</v>
      </c>
    </row>
    <row r="119" spans="1:17" s="98" customFormat="1" ht="26.25" customHeight="1" x14ac:dyDescent="0.2">
      <c r="A119" s="86">
        <f t="shared" ref="A119:A123" si="21">+A118+1</f>
        <v>3</v>
      </c>
      <c r="B119" s="87" t="s">
        <v>335</v>
      </c>
      <c r="C119" s="88" t="s">
        <v>237</v>
      </c>
      <c r="D119" s="89"/>
      <c r="E119" s="89"/>
      <c r="F119" s="89"/>
      <c r="G119" s="91"/>
      <c r="H119" s="89"/>
      <c r="I119" s="92"/>
      <c r="J119" s="93"/>
      <c r="K119" s="94"/>
      <c r="L119" s="95"/>
      <c r="M119" s="89"/>
      <c r="N119" s="96"/>
      <c r="O119" s="97">
        <f t="shared" si="19"/>
        <v>0</v>
      </c>
      <c r="P119" s="98">
        <f>+VLOOKUP(B119,'[153]m codes'!$A:$B,2,0)</f>
        <v>200030268</v>
      </c>
      <c r="Q119" s="99">
        <f t="shared" si="20"/>
        <v>0</v>
      </c>
    </row>
    <row r="120" spans="1:17" s="98" customFormat="1" ht="26.25" customHeight="1" x14ac:dyDescent="0.2">
      <c r="A120" s="86">
        <f t="shared" si="21"/>
        <v>4</v>
      </c>
      <c r="B120" s="87" t="s">
        <v>336</v>
      </c>
      <c r="C120" s="88" t="s">
        <v>237</v>
      </c>
      <c r="D120" s="89"/>
      <c r="E120" s="89"/>
      <c r="F120" s="89"/>
      <c r="G120" s="91"/>
      <c r="H120" s="89"/>
      <c r="I120" s="92">
        <v>4474</v>
      </c>
      <c r="J120" s="93"/>
      <c r="K120" s="94"/>
      <c r="L120" s="95"/>
      <c r="M120" s="89"/>
      <c r="N120" s="96"/>
      <c r="O120" s="97">
        <f t="shared" si="19"/>
        <v>0</v>
      </c>
      <c r="P120" s="98">
        <f>+VLOOKUP(B120,'[153]m codes'!$A:$B,2,0)</f>
        <v>200030269</v>
      </c>
      <c r="Q120" s="99">
        <f t="shared" si="20"/>
        <v>0</v>
      </c>
    </row>
    <row r="121" spans="1:17" s="98" customFormat="1" ht="26.25" customHeight="1" x14ac:dyDescent="0.2">
      <c r="A121" s="86">
        <f t="shared" si="21"/>
        <v>5</v>
      </c>
      <c r="B121" s="87" t="s">
        <v>337</v>
      </c>
      <c r="C121" s="88" t="s">
        <v>237</v>
      </c>
      <c r="D121" s="89"/>
      <c r="E121" s="89"/>
      <c r="F121" s="89"/>
      <c r="G121" s="91"/>
      <c r="H121" s="89"/>
      <c r="I121" s="92"/>
      <c r="J121" s="93"/>
      <c r="K121" s="94"/>
      <c r="L121" s="95"/>
      <c r="M121" s="89"/>
      <c r="N121" s="96"/>
      <c r="O121" s="97">
        <f t="shared" si="19"/>
        <v>0</v>
      </c>
      <c r="P121" s="98">
        <f>+VLOOKUP(B121,'[153]m codes'!$A:$B,2,0)</f>
        <v>200030271</v>
      </c>
      <c r="Q121" s="99">
        <f t="shared" si="20"/>
        <v>0</v>
      </c>
    </row>
    <row r="122" spans="1:17" s="98" customFormat="1" ht="26.25" customHeight="1" x14ac:dyDescent="0.2">
      <c r="A122" s="86">
        <f t="shared" si="21"/>
        <v>6</v>
      </c>
      <c r="B122" s="87" t="s">
        <v>338</v>
      </c>
      <c r="C122" s="88" t="s">
        <v>237</v>
      </c>
      <c r="D122" s="89"/>
      <c r="E122" s="89"/>
      <c r="F122" s="89"/>
      <c r="G122" s="91"/>
      <c r="H122" s="89"/>
      <c r="I122" s="92"/>
      <c r="J122" s="93"/>
      <c r="K122" s="94"/>
      <c r="L122" s="95"/>
      <c r="M122" s="89"/>
      <c r="N122" s="96"/>
      <c r="O122" s="97">
        <f t="shared" si="19"/>
        <v>0</v>
      </c>
      <c r="P122" s="98">
        <f>+VLOOKUP(B122,'[153]m codes'!$A:$B,2,0)</f>
        <v>200030272</v>
      </c>
      <c r="Q122" s="99">
        <f t="shared" si="20"/>
        <v>0</v>
      </c>
    </row>
    <row r="123" spans="1:17" s="98" customFormat="1" ht="26.25" customHeight="1" x14ac:dyDescent="0.2">
      <c r="A123" s="86">
        <f t="shared" si="21"/>
        <v>7</v>
      </c>
      <c r="B123" s="87" t="s">
        <v>339</v>
      </c>
      <c r="C123" s="88" t="s">
        <v>237</v>
      </c>
      <c r="D123" s="89"/>
      <c r="E123" s="89"/>
      <c r="F123" s="89"/>
      <c r="G123" s="91"/>
      <c r="H123" s="89"/>
      <c r="I123" s="92">
        <v>4474</v>
      </c>
      <c r="J123" s="93"/>
      <c r="K123" s="94"/>
      <c r="L123" s="95"/>
      <c r="M123" s="89"/>
      <c r="N123" s="96"/>
      <c r="O123" s="97">
        <f t="shared" si="19"/>
        <v>0</v>
      </c>
      <c r="P123" s="98">
        <f>+VLOOKUP(B123,'[153]m codes'!$A:$B,2,0)</f>
        <v>200030274</v>
      </c>
      <c r="Q123" s="99">
        <f t="shared" si="20"/>
        <v>0</v>
      </c>
    </row>
    <row r="124" spans="1:17" s="112" customFormat="1" ht="26.25" customHeight="1" x14ac:dyDescent="0.25">
      <c r="A124" s="101"/>
      <c r="B124" s="102" t="s">
        <v>290</v>
      </c>
      <c r="C124" s="102"/>
      <c r="D124" s="103"/>
      <c r="E124" s="103"/>
      <c r="F124" s="103"/>
      <c r="G124" s="104"/>
      <c r="H124" s="103"/>
      <c r="I124" s="105"/>
      <c r="J124" s="106"/>
      <c r="K124" s="107"/>
      <c r="L124" s="108"/>
      <c r="M124" s="109"/>
      <c r="N124" s="110"/>
      <c r="O124" s="111"/>
      <c r="Q124" s="113"/>
    </row>
    <row r="125" spans="1:17" ht="26.25" customHeight="1" x14ac:dyDescent="0.25">
      <c r="A125" s="122" t="s">
        <v>340</v>
      </c>
      <c r="B125" s="123" t="s">
        <v>341</v>
      </c>
      <c r="C125" s="123"/>
      <c r="D125" s="124"/>
      <c r="E125" s="124"/>
      <c r="F125" s="124"/>
      <c r="G125" s="115"/>
      <c r="H125" s="124"/>
      <c r="I125" s="125"/>
      <c r="J125" s="126"/>
      <c r="K125" s="127"/>
      <c r="L125" s="128"/>
      <c r="M125" s="129"/>
      <c r="N125" s="130"/>
      <c r="O125" s="137"/>
      <c r="Q125" s="85"/>
    </row>
    <row r="126" spans="1:17" s="141" customFormat="1" ht="26.25" customHeight="1" x14ac:dyDescent="0.2">
      <c r="A126" s="140">
        <v>1</v>
      </c>
      <c r="B126" s="87" t="s">
        <v>342</v>
      </c>
      <c r="C126" s="88" t="s">
        <v>237</v>
      </c>
      <c r="D126" s="89">
        <f>20+20+10</f>
        <v>50</v>
      </c>
      <c r="E126" s="89">
        <v>29</v>
      </c>
      <c r="F126" s="89"/>
      <c r="G126" s="91">
        <v>29</v>
      </c>
      <c r="H126" s="89"/>
      <c r="I126" s="92">
        <v>4474</v>
      </c>
      <c r="J126" s="93"/>
      <c r="K126" s="94"/>
      <c r="L126" s="95"/>
      <c r="M126" s="89"/>
      <c r="N126" s="96"/>
      <c r="O126" s="134">
        <f>SUM(K126:N126)</f>
        <v>0</v>
      </c>
      <c r="P126" s="141">
        <f>+VLOOKUP(B126,'[153]m codes'!$A:$B,2,0)</f>
        <v>200030277</v>
      </c>
      <c r="Q126" s="99">
        <f>+O126-F126</f>
        <v>0</v>
      </c>
    </row>
    <row r="127" spans="1:17" s="98" customFormat="1" ht="26.25" customHeight="1" x14ac:dyDescent="0.2">
      <c r="A127" s="86">
        <f>+A126+1</f>
        <v>2</v>
      </c>
      <c r="B127" s="87" t="s">
        <v>343</v>
      </c>
      <c r="C127" s="88" t="s">
        <v>237</v>
      </c>
      <c r="D127" s="89"/>
      <c r="E127" s="89"/>
      <c r="F127" s="89"/>
      <c r="G127" s="91"/>
      <c r="H127" s="89"/>
      <c r="I127" s="92"/>
      <c r="J127" s="93"/>
      <c r="K127" s="94"/>
      <c r="L127" s="95"/>
      <c r="M127" s="89"/>
      <c r="N127" s="96"/>
      <c r="O127" s="97">
        <f>SUM(K127:N127)</f>
        <v>0</v>
      </c>
      <c r="P127" s="98">
        <f>+VLOOKUP(B127,'[153]m codes'!$A:$B,2,0)</f>
        <v>200030278</v>
      </c>
      <c r="Q127" s="99">
        <f>+O127-F127</f>
        <v>0</v>
      </c>
    </row>
    <row r="128" spans="1:17" s="98" customFormat="1" ht="26.25" customHeight="1" x14ac:dyDescent="0.2">
      <c r="A128" s="86">
        <f t="shared" ref="A128:A130" si="22">+A127+1</f>
        <v>3</v>
      </c>
      <c r="B128" s="87" t="s">
        <v>344</v>
      </c>
      <c r="C128" s="88" t="s">
        <v>237</v>
      </c>
      <c r="D128" s="89"/>
      <c r="E128" s="89"/>
      <c r="F128" s="89"/>
      <c r="G128" s="91"/>
      <c r="H128" s="89"/>
      <c r="I128" s="92"/>
      <c r="J128" s="93"/>
      <c r="K128" s="94"/>
      <c r="L128" s="95"/>
      <c r="M128" s="89"/>
      <c r="N128" s="96"/>
      <c r="O128" s="97">
        <f>SUM(K128:N128)</f>
        <v>0</v>
      </c>
      <c r="P128" s="98">
        <f>+VLOOKUP(B128,'[153]m codes'!$A:$B,2,0)</f>
        <v>200030279</v>
      </c>
      <c r="Q128" s="99">
        <f>+O128-F128</f>
        <v>0</v>
      </c>
    </row>
    <row r="129" spans="1:17" s="98" customFormat="1" ht="26.25" customHeight="1" x14ac:dyDescent="0.2">
      <c r="A129" s="86">
        <f t="shared" si="22"/>
        <v>4</v>
      </c>
      <c r="B129" s="87" t="s">
        <v>345</v>
      </c>
      <c r="C129" s="88" t="s">
        <v>237</v>
      </c>
      <c r="D129" s="89"/>
      <c r="E129" s="89"/>
      <c r="F129" s="89"/>
      <c r="G129" s="91"/>
      <c r="H129" s="89"/>
      <c r="I129" s="92">
        <v>4474</v>
      </c>
      <c r="J129" s="93"/>
      <c r="K129" s="94"/>
      <c r="L129" s="95"/>
      <c r="M129" s="89"/>
      <c r="N129" s="96"/>
      <c r="O129" s="97">
        <f>SUM(K129:N129)</f>
        <v>0</v>
      </c>
      <c r="P129" s="98">
        <f>+VLOOKUP(B129,'[153]m codes'!$A:$B,2,0)</f>
        <v>200030280</v>
      </c>
      <c r="Q129" s="99">
        <f>+O129-F129</f>
        <v>0</v>
      </c>
    </row>
    <row r="130" spans="1:17" s="98" customFormat="1" ht="26.25" customHeight="1" x14ac:dyDescent="0.2">
      <c r="A130" s="86">
        <f t="shared" si="22"/>
        <v>5</v>
      </c>
      <c r="B130" s="87" t="s">
        <v>346</v>
      </c>
      <c r="C130" s="88" t="s">
        <v>237</v>
      </c>
      <c r="D130" s="89"/>
      <c r="E130" s="89"/>
      <c r="F130" s="89"/>
      <c r="G130" s="91"/>
      <c r="H130" s="89"/>
      <c r="I130" s="92"/>
      <c r="J130" s="93"/>
      <c r="K130" s="94"/>
      <c r="L130" s="95"/>
      <c r="M130" s="89"/>
      <c r="N130" s="96"/>
      <c r="O130" s="97">
        <f>SUM(K130:N130)</f>
        <v>0</v>
      </c>
      <c r="P130" s="98">
        <f>+VLOOKUP(B130,'[153]m codes'!$A:$B,2,0)</f>
        <v>200030282</v>
      </c>
      <c r="Q130" s="99">
        <f>+O130-F130</f>
        <v>0</v>
      </c>
    </row>
    <row r="131" spans="1:17" s="112" customFormat="1" ht="26.25" customHeight="1" x14ac:dyDescent="0.25">
      <c r="A131" s="101"/>
      <c r="B131" s="102" t="s">
        <v>290</v>
      </c>
      <c r="C131" s="102"/>
      <c r="D131" s="103"/>
      <c r="E131" s="103"/>
      <c r="F131" s="103"/>
      <c r="G131" s="104"/>
      <c r="H131" s="103"/>
      <c r="I131" s="105"/>
      <c r="J131" s="106"/>
      <c r="K131" s="107"/>
      <c r="L131" s="108"/>
      <c r="M131" s="109"/>
      <c r="N131" s="110"/>
      <c r="O131" s="111"/>
      <c r="Q131" s="113"/>
    </row>
    <row r="132" spans="1:17" s="84" customFormat="1" ht="26.25" customHeight="1" x14ac:dyDescent="0.2">
      <c r="A132" s="74">
        <v>1</v>
      </c>
      <c r="B132" s="75" t="s">
        <v>193</v>
      </c>
      <c r="C132" s="75"/>
      <c r="D132" s="76"/>
      <c r="E132" s="76"/>
      <c r="F132" s="76"/>
      <c r="G132" s="77"/>
      <c r="H132" s="76"/>
      <c r="I132" s="76"/>
      <c r="J132" s="142"/>
      <c r="K132" s="143"/>
      <c r="L132" s="144"/>
      <c r="M132" s="76"/>
      <c r="N132" s="145"/>
      <c r="O132" s="146"/>
      <c r="Q132" s="147"/>
    </row>
    <row r="133" spans="1:17" s="135" customFormat="1" ht="26.25" customHeight="1" x14ac:dyDescent="0.2">
      <c r="A133" s="132">
        <v>1</v>
      </c>
      <c r="B133" s="133" t="s">
        <v>347</v>
      </c>
      <c r="C133" s="88" t="s">
        <v>222</v>
      </c>
      <c r="D133" s="89"/>
      <c r="E133" s="89"/>
      <c r="F133" s="89"/>
      <c r="G133" s="91"/>
      <c r="H133" s="89"/>
      <c r="I133" s="92">
        <v>4474</v>
      </c>
      <c r="J133" s="93"/>
      <c r="K133" s="89">
        <f>+K3</f>
        <v>0</v>
      </c>
      <c r="L133" s="89">
        <f>+L3</f>
        <v>0</v>
      </c>
      <c r="M133" s="89"/>
      <c r="N133" s="96"/>
      <c r="O133" s="134">
        <f t="shared" ref="O133:O154" si="23">SUM(K133:N133)</f>
        <v>0</v>
      </c>
      <c r="P133" s="135">
        <f>+VLOOKUP(B133,'[153]m codes'!$A:$B,2,0)</f>
        <v>1200000409</v>
      </c>
      <c r="Q133" s="89">
        <f t="shared" ref="Q133:Q154" si="24">+O133-F133</f>
        <v>0</v>
      </c>
    </row>
    <row r="134" spans="1:17" s="98" customFormat="1" ht="26.25" customHeight="1" x14ac:dyDescent="0.2">
      <c r="A134" s="86">
        <f>+A133+1</f>
        <v>2</v>
      </c>
      <c r="B134" s="87" t="s">
        <v>348</v>
      </c>
      <c r="C134" s="88" t="s">
        <v>222</v>
      </c>
      <c r="D134" s="89"/>
      <c r="E134" s="89"/>
      <c r="F134" s="89"/>
      <c r="G134" s="91"/>
      <c r="H134" s="89"/>
      <c r="I134" s="92"/>
      <c r="J134" s="93"/>
      <c r="K134" s="89">
        <f>+K3*5</f>
        <v>0</v>
      </c>
      <c r="L134" s="89">
        <f>+L3*5</f>
        <v>0</v>
      </c>
      <c r="M134" s="89"/>
      <c r="N134" s="96"/>
      <c r="O134" s="97">
        <f t="shared" si="23"/>
        <v>0</v>
      </c>
      <c r="P134" s="98">
        <f>+VLOOKUP(B134,'[153]m codes'!$A:$B,2,0)</f>
        <v>1200000408</v>
      </c>
      <c r="Q134" s="99">
        <f t="shared" si="24"/>
        <v>0</v>
      </c>
    </row>
    <row r="135" spans="1:17" s="98" customFormat="1" ht="26.25" customHeight="1" x14ac:dyDescent="0.2">
      <c r="A135" s="86">
        <f t="shared" ref="A135:A154" si="25">+A134+1</f>
        <v>3</v>
      </c>
      <c r="B135" s="87" t="s">
        <v>349</v>
      </c>
      <c r="C135" s="88" t="s">
        <v>237</v>
      </c>
      <c r="D135" s="89"/>
      <c r="E135" s="89"/>
      <c r="F135" s="89"/>
      <c r="G135" s="91"/>
      <c r="H135" s="89"/>
      <c r="I135" s="92">
        <v>4474</v>
      </c>
      <c r="J135" s="93"/>
      <c r="K135" s="89">
        <f>+K3</f>
        <v>0</v>
      </c>
      <c r="L135" s="89">
        <f>+L3</f>
        <v>0</v>
      </c>
      <c r="M135" s="89"/>
      <c r="N135" s="96"/>
      <c r="O135" s="97">
        <f t="shared" si="23"/>
        <v>0</v>
      </c>
      <c r="P135" s="98">
        <f>+VLOOKUP(B135,'[153]m codes'!$A:$B,2,0)</f>
        <v>1200000231</v>
      </c>
      <c r="Q135" s="99">
        <f t="shared" si="24"/>
        <v>0</v>
      </c>
    </row>
    <row r="136" spans="1:17" s="98" customFormat="1" ht="26.25" customHeight="1" x14ac:dyDescent="0.2">
      <c r="A136" s="86">
        <f t="shared" si="25"/>
        <v>4</v>
      </c>
      <c r="B136" s="87" t="s">
        <v>350</v>
      </c>
      <c r="C136" s="88" t="s">
        <v>237</v>
      </c>
      <c r="D136" s="89"/>
      <c r="E136" s="89"/>
      <c r="F136" s="89"/>
      <c r="G136" s="91"/>
      <c r="H136" s="89"/>
      <c r="I136" s="92"/>
      <c r="J136" s="93"/>
      <c r="K136" s="89">
        <f>+ROUND(K3*0.9,0)</f>
        <v>0</v>
      </c>
      <c r="L136" s="89"/>
      <c r="M136" s="89"/>
      <c r="N136" s="96"/>
      <c r="O136" s="97">
        <f t="shared" si="23"/>
        <v>0</v>
      </c>
      <c r="P136" s="98">
        <f>+VLOOKUP(B136,'[153]m codes'!$A:$B,2,0)</f>
        <v>1200000410</v>
      </c>
      <c r="Q136" s="99">
        <f t="shared" si="24"/>
        <v>0</v>
      </c>
    </row>
    <row r="137" spans="1:17" s="98" customFormat="1" ht="26.25" customHeight="1" x14ac:dyDescent="0.2">
      <c r="A137" s="86">
        <f t="shared" si="25"/>
        <v>5</v>
      </c>
      <c r="B137" s="87" t="s">
        <v>351</v>
      </c>
      <c r="C137" s="88" t="s">
        <v>237</v>
      </c>
      <c r="D137" s="89"/>
      <c r="E137" s="89"/>
      <c r="F137" s="89"/>
      <c r="G137" s="91"/>
      <c r="H137" s="89"/>
      <c r="I137" s="92"/>
      <c r="J137" s="93"/>
      <c r="K137" s="89"/>
      <c r="L137" s="89"/>
      <c r="M137" s="89"/>
      <c r="N137" s="96"/>
      <c r="O137" s="97">
        <f t="shared" si="23"/>
        <v>0</v>
      </c>
      <c r="P137" s="98">
        <f>+VLOOKUP(B137,'[153]m codes'!$A:$B,2,0)</f>
        <v>1200000425</v>
      </c>
      <c r="Q137" s="99">
        <f t="shared" si="24"/>
        <v>0</v>
      </c>
    </row>
    <row r="138" spans="1:17" s="98" customFormat="1" ht="26.25" customHeight="1" x14ac:dyDescent="0.2">
      <c r="A138" s="86">
        <f t="shared" si="25"/>
        <v>6</v>
      </c>
      <c r="B138" s="148" t="s">
        <v>352</v>
      </c>
      <c r="C138" s="88" t="s">
        <v>237</v>
      </c>
      <c r="D138" s="89"/>
      <c r="E138" s="89"/>
      <c r="F138" s="89"/>
      <c r="G138" s="91"/>
      <c r="H138" s="89"/>
      <c r="I138" s="92">
        <v>4474</v>
      </c>
      <c r="J138" s="93"/>
      <c r="K138" s="89"/>
      <c r="L138" s="89"/>
      <c r="M138" s="89"/>
      <c r="N138" s="96"/>
      <c r="O138" s="97">
        <f t="shared" si="23"/>
        <v>0</v>
      </c>
      <c r="P138" s="98">
        <f>+VLOOKUP(B138,'[153]m codes'!$A:$B,2,0)</f>
        <v>1200000411</v>
      </c>
      <c r="Q138" s="99">
        <f t="shared" si="24"/>
        <v>0</v>
      </c>
    </row>
    <row r="139" spans="1:17" s="98" customFormat="1" ht="26.25" customHeight="1" x14ac:dyDescent="0.2">
      <c r="A139" s="86">
        <f t="shared" si="25"/>
        <v>7</v>
      </c>
      <c r="B139" s="148" t="s">
        <v>353</v>
      </c>
      <c r="C139" s="88" t="s">
        <v>237</v>
      </c>
      <c r="D139" s="89"/>
      <c r="E139" s="89"/>
      <c r="F139" s="89"/>
      <c r="G139" s="91"/>
      <c r="H139" s="89"/>
      <c r="I139" s="92"/>
      <c r="J139" s="93"/>
      <c r="K139" s="89"/>
      <c r="L139" s="89"/>
      <c r="M139" s="89"/>
      <c r="N139" s="96"/>
      <c r="O139" s="97">
        <f t="shared" si="23"/>
        <v>0</v>
      </c>
      <c r="P139" s="98">
        <f>+VLOOKUP(B139,'[153]m codes'!$A:$B,2,0)</f>
        <v>900008156</v>
      </c>
      <c r="Q139" s="99">
        <f t="shared" si="24"/>
        <v>0</v>
      </c>
    </row>
    <row r="140" spans="1:17" s="98" customFormat="1" ht="26.25" customHeight="1" x14ac:dyDescent="0.2">
      <c r="A140" s="86">
        <f t="shared" si="25"/>
        <v>8</v>
      </c>
      <c r="B140" s="148" t="s">
        <v>354</v>
      </c>
      <c r="C140" s="88" t="s">
        <v>237</v>
      </c>
      <c r="D140" s="89"/>
      <c r="E140" s="89"/>
      <c r="F140" s="89"/>
      <c r="G140" s="91"/>
      <c r="H140" s="89"/>
      <c r="I140" s="92"/>
      <c r="J140" s="93"/>
      <c r="K140" s="89"/>
      <c r="L140" s="89"/>
      <c r="M140" s="89"/>
      <c r="N140" s="96"/>
      <c r="O140" s="97">
        <f t="shared" si="23"/>
        <v>0</v>
      </c>
      <c r="P140" s="98">
        <f>+VLOOKUP(B140,'[153]m codes'!$A:$B,2,0)</f>
        <v>900008157</v>
      </c>
      <c r="Q140" s="99">
        <f t="shared" si="24"/>
        <v>0</v>
      </c>
    </row>
    <row r="141" spans="1:17" s="98" customFormat="1" ht="26.25" customHeight="1" x14ac:dyDescent="0.2">
      <c r="A141" s="86">
        <f t="shared" si="25"/>
        <v>9</v>
      </c>
      <c r="B141" s="148" t="s">
        <v>355</v>
      </c>
      <c r="C141" s="88" t="s">
        <v>237</v>
      </c>
      <c r="D141" s="89"/>
      <c r="E141" s="89"/>
      <c r="F141" s="89"/>
      <c r="G141" s="91"/>
      <c r="H141" s="89"/>
      <c r="I141" s="92">
        <v>4474</v>
      </c>
      <c r="J141" s="93"/>
      <c r="K141" s="89"/>
      <c r="L141" s="89"/>
      <c r="M141" s="89"/>
      <c r="N141" s="96"/>
      <c r="O141" s="97">
        <f t="shared" si="23"/>
        <v>0</v>
      </c>
      <c r="P141" s="98">
        <f>+VLOOKUP(B141,'[153]m codes'!$A:$B,2,0)</f>
        <v>900008159</v>
      </c>
      <c r="Q141" s="99">
        <f t="shared" si="24"/>
        <v>0</v>
      </c>
    </row>
    <row r="142" spans="1:17" s="98" customFormat="1" ht="26.25" customHeight="1" x14ac:dyDescent="0.2">
      <c r="A142" s="86">
        <f t="shared" si="25"/>
        <v>10</v>
      </c>
      <c r="B142" s="87" t="s">
        <v>356</v>
      </c>
      <c r="C142" s="88" t="s">
        <v>237</v>
      </c>
      <c r="D142" s="89"/>
      <c r="E142" s="89"/>
      <c r="F142" s="89"/>
      <c r="G142" s="91"/>
      <c r="H142" s="89"/>
      <c r="I142" s="92"/>
      <c r="J142" s="93"/>
      <c r="K142" s="89"/>
      <c r="L142" s="89"/>
      <c r="M142" s="89"/>
      <c r="N142" s="96"/>
      <c r="O142" s="97">
        <f t="shared" si="23"/>
        <v>0</v>
      </c>
      <c r="P142" s="98">
        <f>+VLOOKUP(B142,'[153]m codes'!$A:$B,2,0)</f>
        <v>900008617</v>
      </c>
      <c r="Q142" s="99">
        <f t="shared" si="24"/>
        <v>0</v>
      </c>
    </row>
    <row r="143" spans="1:17" s="98" customFormat="1" ht="26.25" customHeight="1" x14ac:dyDescent="0.2">
      <c r="A143" s="86">
        <f t="shared" si="25"/>
        <v>11</v>
      </c>
      <c r="B143" s="87" t="s">
        <v>357</v>
      </c>
      <c r="C143" s="88" t="s">
        <v>237</v>
      </c>
      <c r="D143" s="89"/>
      <c r="E143" s="89"/>
      <c r="F143" s="89"/>
      <c r="G143" s="91"/>
      <c r="H143" s="89"/>
      <c r="I143" s="92"/>
      <c r="J143" s="93"/>
      <c r="K143" s="89"/>
      <c r="L143" s="89"/>
      <c r="M143" s="89"/>
      <c r="N143" s="96"/>
      <c r="O143" s="97">
        <f t="shared" si="23"/>
        <v>0</v>
      </c>
      <c r="P143" s="98">
        <f>+VLOOKUP(B143,'[153]m codes'!$A:$B,2,0)</f>
        <v>900007416</v>
      </c>
      <c r="Q143" s="99">
        <f t="shared" si="24"/>
        <v>0</v>
      </c>
    </row>
    <row r="144" spans="1:17" s="98" customFormat="1" ht="26.25" customHeight="1" x14ac:dyDescent="0.2">
      <c r="A144" s="86">
        <f t="shared" si="25"/>
        <v>12</v>
      </c>
      <c r="B144" s="87" t="s">
        <v>358</v>
      </c>
      <c r="C144" s="88" t="s">
        <v>237</v>
      </c>
      <c r="D144" s="89"/>
      <c r="E144" s="89"/>
      <c r="F144" s="89"/>
      <c r="G144" s="91"/>
      <c r="H144" s="89"/>
      <c r="I144" s="92"/>
      <c r="J144" s="93"/>
      <c r="K144" s="89">
        <f>+K3*2</f>
        <v>0</v>
      </c>
      <c r="L144" s="89">
        <f>+L3*2</f>
        <v>0</v>
      </c>
      <c r="M144" s="89"/>
      <c r="N144" s="96"/>
      <c r="O144" s="97">
        <f t="shared" si="23"/>
        <v>0</v>
      </c>
      <c r="P144" s="98">
        <f>+VLOOKUP(B144,'[153]m codes'!$A:$B,2,0)</f>
        <v>1200000419</v>
      </c>
      <c r="Q144" s="99">
        <f t="shared" si="24"/>
        <v>0</v>
      </c>
    </row>
    <row r="145" spans="1:17" s="98" customFormat="1" ht="26.25" customHeight="1" x14ac:dyDescent="0.2">
      <c r="A145" s="86">
        <f t="shared" si="25"/>
        <v>13</v>
      </c>
      <c r="B145" s="87" t="s">
        <v>359</v>
      </c>
      <c r="C145" s="88" t="s">
        <v>237</v>
      </c>
      <c r="D145" s="89"/>
      <c r="E145" s="89"/>
      <c r="F145" s="89"/>
      <c r="G145" s="91"/>
      <c r="H145" s="89"/>
      <c r="I145" s="92"/>
      <c r="J145" s="93"/>
      <c r="K145" s="89">
        <f>+K3</f>
        <v>0</v>
      </c>
      <c r="L145" s="89">
        <f>+L3</f>
        <v>0</v>
      </c>
      <c r="M145" s="89"/>
      <c r="N145" s="96"/>
      <c r="O145" s="97">
        <f t="shared" si="23"/>
        <v>0</v>
      </c>
      <c r="P145" s="98">
        <f>+VLOOKUP(B145,'[153]m codes'!$A:$B,2,0)</f>
        <v>1200000416</v>
      </c>
      <c r="Q145" s="99">
        <f t="shared" si="24"/>
        <v>0</v>
      </c>
    </row>
    <row r="146" spans="1:17" s="98" customFormat="1" ht="26.25" customHeight="1" x14ac:dyDescent="0.2">
      <c r="A146" s="86">
        <f t="shared" si="25"/>
        <v>14</v>
      </c>
      <c r="B146" s="87" t="s">
        <v>360</v>
      </c>
      <c r="C146" s="88" t="s">
        <v>237</v>
      </c>
      <c r="D146" s="89"/>
      <c r="E146" s="89"/>
      <c r="F146" s="89"/>
      <c r="G146" s="91"/>
      <c r="H146" s="89"/>
      <c r="I146" s="92">
        <v>4474</v>
      </c>
      <c r="J146" s="93"/>
      <c r="K146" s="89"/>
      <c r="L146" s="89"/>
      <c r="M146" s="89"/>
      <c r="N146" s="96"/>
      <c r="O146" s="97">
        <f t="shared" si="23"/>
        <v>0</v>
      </c>
      <c r="P146" s="98">
        <f>+VLOOKUP(B146,'[153]m codes'!$A:$B,2,0)</f>
        <v>1200000418</v>
      </c>
      <c r="Q146" s="99">
        <f t="shared" si="24"/>
        <v>0</v>
      </c>
    </row>
    <row r="147" spans="1:17" s="98" customFormat="1" ht="26.25" customHeight="1" x14ac:dyDescent="0.2">
      <c r="A147" s="86">
        <f t="shared" si="25"/>
        <v>15</v>
      </c>
      <c r="B147" s="87" t="s">
        <v>361</v>
      </c>
      <c r="C147" s="88" t="s">
        <v>237</v>
      </c>
      <c r="D147" s="89"/>
      <c r="E147" s="89"/>
      <c r="F147" s="89"/>
      <c r="G147" s="91"/>
      <c r="H147" s="89"/>
      <c r="I147" s="92"/>
      <c r="J147" s="93"/>
      <c r="K147" s="89">
        <f>+K3</f>
        <v>0</v>
      </c>
      <c r="L147" s="89">
        <f>+L3</f>
        <v>0</v>
      </c>
      <c r="M147" s="89"/>
      <c r="N147" s="96"/>
      <c r="O147" s="97">
        <f t="shared" si="23"/>
        <v>0</v>
      </c>
      <c r="P147" s="98">
        <f>+VLOOKUP(B147,'[153]m codes'!$A:$B,2,0)</f>
        <v>1200000450</v>
      </c>
      <c r="Q147" s="99">
        <f t="shared" si="24"/>
        <v>0</v>
      </c>
    </row>
    <row r="148" spans="1:17" s="98" customFormat="1" ht="26.25" customHeight="1" x14ac:dyDescent="0.2">
      <c r="A148" s="86">
        <f t="shared" si="25"/>
        <v>16</v>
      </c>
      <c r="B148" s="87" t="s">
        <v>362</v>
      </c>
      <c r="C148" s="88" t="s">
        <v>237</v>
      </c>
      <c r="D148" s="89"/>
      <c r="E148" s="89"/>
      <c r="F148" s="89"/>
      <c r="G148" s="91"/>
      <c r="H148" s="89"/>
      <c r="I148" s="92"/>
      <c r="J148" s="93"/>
      <c r="K148" s="89">
        <f>+K3</f>
        <v>0</v>
      </c>
      <c r="L148" s="89">
        <f>+L3</f>
        <v>0</v>
      </c>
      <c r="M148" s="89"/>
      <c r="N148" s="96"/>
      <c r="O148" s="97">
        <f t="shared" si="23"/>
        <v>0</v>
      </c>
      <c r="P148" s="98">
        <f>+VLOOKUP(B148,'[153]m codes'!$A:$B,2,0)</f>
        <v>1200000451</v>
      </c>
      <c r="Q148" s="99">
        <f t="shared" si="24"/>
        <v>0</v>
      </c>
    </row>
    <row r="149" spans="1:17" s="98" customFormat="1" ht="26.25" customHeight="1" x14ac:dyDescent="0.2">
      <c r="A149" s="86">
        <f t="shared" si="25"/>
        <v>17</v>
      </c>
      <c r="B149" s="87" t="s">
        <v>363</v>
      </c>
      <c r="C149" s="88" t="s">
        <v>237</v>
      </c>
      <c r="D149" s="89"/>
      <c r="E149" s="89"/>
      <c r="F149" s="89"/>
      <c r="G149" s="91"/>
      <c r="H149" s="89"/>
      <c r="I149" s="92"/>
      <c r="J149" s="93"/>
      <c r="K149" s="89">
        <f>+K3</f>
        <v>0</v>
      </c>
      <c r="L149" s="89">
        <f>+L3</f>
        <v>0</v>
      </c>
      <c r="M149" s="89"/>
      <c r="N149" s="96"/>
      <c r="O149" s="97">
        <f t="shared" si="23"/>
        <v>0</v>
      </c>
      <c r="P149" s="98">
        <f>+VLOOKUP(B149,'[153]m codes'!$A:$B,2,0)</f>
        <v>1200000448</v>
      </c>
      <c r="Q149" s="99">
        <f t="shared" si="24"/>
        <v>0</v>
      </c>
    </row>
    <row r="150" spans="1:17" s="98" customFormat="1" ht="26.25" customHeight="1" x14ac:dyDescent="0.2">
      <c r="A150" s="86">
        <f t="shared" si="25"/>
        <v>18</v>
      </c>
      <c r="B150" s="87" t="s">
        <v>364</v>
      </c>
      <c r="C150" s="88" t="s">
        <v>237</v>
      </c>
      <c r="D150" s="89"/>
      <c r="E150" s="89"/>
      <c r="F150" s="89"/>
      <c r="G150" s="91"/>
      <c r="H150" s="89"/>
      <c r="I150" s="92">
        <v>4474</v>
      </c>
      <c r="J150" s="93"/>
      <c r="K150" s="89">
        <f>+K3</f>
        <v>0</v>
      </c>
      <c r="L150" s="89">
        <f>+L3</f>
        <v>0</v>
      </c>
      <c r="M150" s="89"/>
      <c r="N150" s="96"/>
      <c r="O150" s="97">
        <f t="shared" si="23"/>
        <v>0</v>
      </c>
      <c r="P150" s="98">
        <f>+VLOOKUP(B150,'[153]m codes'!$A:$B,2,0)</f>
        <v>1200000417</v>
      </c>
      <c r="Q150" s="99">
        <f t="shared" si="24"/>
        <v>0</v>
      </c>
    </row>
    <row r="151" spans="1:17" s="98" customFormat="1" ht="26.25" customHeight="1" x14ac:dyDescent="0.2">
      <c r="A151" s="86">
        <f t="shared" si="25"/>
        <v>19</v>
      </c>
      <c r="B151" s="87" t="s">
        <v>365</v>
      </c>
      <c r="C151" s="88" t="s">
        <v>237</v>
      </c>
      <c r="D151" s="89"/>
      <c r="E151" s="89"/>
      <c r="F151" s="89"/>
      <c r="G151" s="91"/>
      <c r="H151" s="89"/>
      <c r="I151" s="92"/>
      <c r="J151" s="93"/>
      <c r="K151" s="89">
        <f>+K3</f>
        <v>0</v>
      </c>
      <c r="L151" s="89">
        <f>+L3</f>
        <v>0</v>
      </c>
      <c r="M151" s="89"/>
      <c r="N151" s="96"/>
      <c r="O151" s="97">
        <f t="shared" si="23"/>
        <v>0</v>
      </c>
      <c r="P151" s="98">
        <f>+VLOOKUP(B151,'[153]m codes'!$A:$B,2,0)</f>
        <v>1200000414</v>
      </c>
      <c r="Q151" s="99">
        <f t="shared" si="24"/>
        <v>0</v>
      </c>
    </row>
    <row r="152" spans="1:17" s="98" customFormat="1" ht="26.25" customHeight="1" x14ac:dyDescent="0.2">
      <c r="A152" s="86">
        <f t="shared" si="25"/>
        <v>20</v>
      </c>
      <c r="B152" s="87" t="s">
        <v>366</v>
      </c>
      <c r="C152" s="88" t="s">
        <v>237</v>
      </c>
      <c r="D152" s="89"/>
      <c r="E152" s="89"/>
      <c r="F152" s="89"/>
      <c r="G152" s="91"/>
      <c r="H152" s="89"/>
      <c r="I152" s="92"/>
      <c r="J152" s="93"/>
      <c r="K152" s="94"/>
      <c r="L152" s="89"/>
      <c r="M152" s="89"/>
      <c r="N152" s="96"/>
      <c r="O152" s="97">
        <f t="shared" si="23"/>
        <v>0</v>
      </c>
      <c r="P152" s="98">
        <f>+VLOOKUP(B152,'[153]m codes'!$A:$B,2,0)</f>
        <v>1200000415</v>
      </c>
      <c r="Q152" s="99">
        <f t="shared" si="24"/>
        <v>0</v>
      </c>
    </row>
    <row r="153" spans="1:17" s="98" customFormat="1" ht="26.25" customHeight="1" x14ac:dyDescent="0.2">
      <c r="A153" s="86">
        <f t="shared" si="25"/>
        <v>21</v>
      </c>
      <c r="B153" s="87" t="s">
        <v>367</v>
      </c>
      <c r="C153" s="88" t="s">
        <v>237</v>
      </c>
      <c r="D153" s="89"/>
      <c r="E153" s="89"/>
      <c r="F153" s="89"/>
      <c r="G153" s="91">
        <f t="shared" ref="G153" si="26">+E153-F153</f>
        <v>0</v>
      </c>
      <c r="H153" s="89">
        <f t="shared" ref="H153:H154" si="27">D153-E153</f>
        <v>0</v>
      </c>
      <c r="I153" s="92"/>
      <c r="J153" s="93"/>
      <c r="K153" s="94"/>
      <c r="L153" s="89"/>
      <c r="M153" s="89"/>
      <c r="N153" s="96"/>
      <c r="O153" s="97">
        <f t="shared" si="23"/>
        <v>0</v>
      </c>
      <c r="P153" s="98">
        <f>+VLOOKUP(B153,'[153]m codes'!$A:$B,2,0)</f>
        <v>200001364</v>
      </c>
      <c r="Q153" s="99">
        <f t="shared" si="24"/>
        <v>0</v>
      </c>
    </row>
    <row r="154" spans="1:17" s="98" customFormat="1" ht="26.25" customHeight="1" x14ac:dyDescent="0.2">
      <c r="A154" s="149">
        <f t="shared" si="25"/>
        <v>22</v>
      </c>
      <c r="B154" s="150"/>
      <c r="C154" s="89"/>
      <c r="D154" s="89"/>
      <c r="E154" s="89"/>
      <c r="F154" s="89"/>
      <c r="G154" s="91"/>
      <c r="H154" s="89">
        <f t="shared" si="27"/>
        <v>0</v>
      </c>
      <c r="I154" s="92"/>
      <c r="J154" s="93"/>
      <c r="K154" s="94"/>
      <c r="L154" s="95"/>
      <c r="M154" s="89"/>
      <c r="N154" s="96"/>
      <c r="O154" s="97">
        <f t="shared" si="23"/>
        <v>0</v>
      </c>
      <c r="P154" s="98" t="e">
        <f>+VLOOKUP(B154,'[153]m codes'!$A:$B,2,0)</f>
        <v>#N/A</v>
      </c>
      <c r="Q154" s="99">
        <f t="shared" si="24"/>
        <v>0</v>
      </c>
    </row>
    <row r="155" spans="1:17" s="112" customFormat="1" ht="26.25" customHeight="1" x14ac:dyDescent="0.25">
      <c r="A155" s="151"/>
      <c r="B155" s="109" t="s">
        <v>290</v>
      </c>
      <c r="C155" s="109"/>
      <c r="D155" s="103"/>
      <c r="E155" s="103"/>
      <c r="F155" s="103"/>
      <c r="G155" s="104"/>
      <c r="H155" s="103"/>
      <c r="I155" s="105"/>
      <c r="J155" s="106"/>
      <c r="K155" s="107"/>
      <c r="L155" s="108"/>
      <c r="M155" s="109"/>
      <c r="N155" s="110"/>
      <c r="O155" s="111"/>
      <c r="Q155" s="113"/>
    </row>
    <row r="156" spans="1:17" x14ac:dyDescent="0.25">
      <c r="A156" s="152"/>
      <c r="B156" s="153"/>
      <c r="C156" s="153"/>
      <c r="D156" s="152"/>
      <c r="E156" s="152"/>
      <c r="F156" s="152"/>
      <c r="G156" s="152"/>
      <c r="H156" s="152"/>
      <c r="I156" s="154"/>
      <c r="J156" s="153"/>
      <c r="K156" s="155"/>
      <c r="L156" s="156"/>
      <c r="M156" s="156"/>
      <c r="N156" s="157"/>
      <c r="O156" s="153"/>
      <c r="Q156" s="158"/>
    </row>
    <row r="157" spans="1:17" x14ac:dyDescent="0.25">
      <c r="A157" s="152"/>
      <c r="B157" s="153"/>
      <c r="C157" s="153"/>
      <c r="D157" s="152"/>
      <c r="E157" s="152"/>
      <c r="F157" s="152"/>
      <c r="G157" s="152"/>
      <c r="H157" s="152"/>
      <c r="I157" s="154"/>
      <c r="J157" s="153"/>
      <c r="K157" s="155"/>
      <c r="L157" s="156"/>
      <c r="M157" s="156"/>
      <c r="N157" s="157"/>
      <c r="O157" s="153"/>
      <c r="Q157" s="158"/>
    </row>
    <row r="158" spans="1:17" x14ac:dyDescent="0.25">
      <c r="A158" s="152"/>
      <c r="B158" s="153"/>
      <c r="C158" s="153"/>
      <c r="D158" s="152"/>
      <c r="E158" s="152"/>
      <c r="F158" s="152"/>
      <c r="G158" s="152"/>
      <c r="H158" s="152"/>
      <c r="I158" s="154"/>
      <c r="J158" s="153"/>
      <c r="K158" s="155"/>
      <c r="L158" s="156"/>
      <c r="M158" s="156"/>
      <c r="N158" s="157"/>
      <c r="O158" s="153"/>
      <c r="Q158" s="158"/>
    </row>
    <row r="159" spans="1:17" s="163" customFormat="1" ht="14.25" x14ac:dyDescent="0.25">
      <c r="A159" s="258" t="s">
        <v>368</v>
      </c>
      <c r="B159" s="258"/>
      <c r="C159" s="258"/>
      <c r="D159" s="258"/>
      <c r="E159" s="258"/>
      <c r="F159" s="258"/>
      <c r="G159" s="258"/>
      <c r="H159" s="258"/>
      <c r="I159" s="258"/>
      <c r="J159" s="258"/>
      <c r="K159" s="159"/>
      <c r="L159" s="160"/>
      <c r="M159" s="160"/>
      <c r="N159" s="161"/>
      <c r="O159" s="162"/>
      <c r="Q159" s="164"/>
    </row>
    <row r="162" spans="2:17" x14ac:dyDescent="0.25">
      <c r="B162" s="165"/>
      <c r="D162"/>
      <c r="E162"/>
      <c r="F162"/>
      <c r="G162"/>
      <c r="H162"/>
      <c r="I162"/>
      <c r="K162"/>
      <c r="L162"/>
      <c r="M162"/>
      <c r="N162"/>
      <c r="O162"/>
      <c r="Q162"/>
    </row>
    <row r="163" spans="2:17" ht="15.75" x14ac:dyDescent="0.25">
      <c r="B163" s="166" t="s">
        <v>369</v>
      </c>
      <c r="D163"/>
      <c r="E163"/>
      <c r="F163"/>
      <c r="G163"/>
      <c r="H163"/>
      <c r="I163"/>
      <c r="K163"/>
      <c r="L163"/>
      <c r="M163"/>
      <c r="N163"/>
      <c r="O163"/>
      <c r="Q163"/>
    </row>
    <row r="164" spans="2:17" x14ac:dyDescent="0.25">
      <c r="B164" s="165"/>
      <c r="D164"/>
      <c r="E164"/>
      <c r="F164"/>
      <c r="G164"/>
      <c r="H164"/>
      <c r="I164"/>
      <c r="K164"/>
      <c r="L164"/>
      <c r="M164"/>
      <c r="N164"/>
      <c r="O164"/>
      <c r="Q164"/>
    </row>
    <row r="165" spans="2:17" x14ac:dyDescent="0.25">
      <c r="B165" s="165"/>
      <c r="D165"/>
      <c r="E165"/>
      <c r="F165"/>
      <c r="G165"/>
      <c r="H165"/>
      <c r="I165"/>
      <c r="K165"/>
      <c r="L165"/>
      <c r="M165"/>
      <c r="N165"/>
      <c r="O165"/>
      <c r="Q165"/>
    </row>
    <row r="166" spans="2:17" x14ac:dyDescent="0.25">
      <c r="B166" s="165"/>
      <c r="D166"/>
      <c r="E166"/>
      <c r="F166"/>
      <c r="G166"/>
      <c r="H166"/>
      <c r="I166"/>
      <c r="K166"/>
      <c r="L166"/>
      <c r="M166"/>
      <c r="N166"/>
      <c r="O166"/>
      <c r="Q166"/>
    </row>
    <row r="167" spans="2:17" x14ac:dyDescent="0.25">
      <c r="B167" s="165"/>
      <c r="D167"/>
      <c r="E167"/>
      <c r="F167"/>
      <c r="G167"/>
      <c r="H167"/>
      <c r="I167"/>
      <c r="K167"/>
      <c r="L167"/>
      <c r="M167"/>
      <c r="N167"/>
      <c r="O167"/>
      <c r="Q167"/>
    </row>
    <row r="168" spans="2:17" x14ac:dyDescent="0.25">
      <c r="B168" s="165"/>
      <c r="D168"/>
      <c r="E168"/>
      <c r="F168"/>
      <c r="G168"/>
      <c r="H168"/>
      <c r="I168"/>
      <c r="K168"/>
      <c r="L168"/>
      <c r="M168"/>
      <c r="N168"/>
      <c r="O168"/>
      <c r="Q168"/>
    </row>
    <row r="169" spans="2:17" x14ac:dyDescent="0.25">
      <c r="B169" s="165"/>
      <c r="D169"/>
      <c r="E169"/>
      <c r="F169"/>
      <c r="G169"/>
      <c r="H169"/>
      <c r="I169"/>
      <c r="K169"/>
      <c r="L169"/>
      <c r="M169"/>
      <c r="N169"/>
      <c r="O169"/>
      <c r="Q169"/>
    </row>
    <row r="170" spans="2:17" x14ac:dyDescent="0.25">
      <c r="B170" s="165"/>
      <c r="D170"/>
      <c r="E170"/>
      <c r="F170"/>
      <c r="G170"/>
      <c r="H170"/>
      <c r="I170"/>
      <c r="K170"/>
      <c r="L170"/>
      <c r="M170"/>
      <c r="N170"/>
      <c r="O170"/>
      <c r="Q170"/>
    </row>
    <row r="171" spans="2:17" x14ac:dyDescent="0.25">
      <c r="B171" s="165"/>
      <c r="D171"/>
      <c r="E171"/>
      <c r="F171"/>
      <c r="G171"/>
      <c r="H171"/>
      <c r="I171"/>
      <c r="K171"/>
      <c r="L171"/>
      <c r="M171"/>
      <c r="N171"/>
      <c r="O171"/>
      <c r="Q171"/>
    </row>
    <row r="172" spans="2:17" x14ac:dyDescent="0.25">
      <c r="B172" s="165"/>
      <c r="D172"/>
      <c r="E172"/>
      <c r="F172"/>
      <c r="G172"/>
      <c r="H172"/>
      <c r="I172"/>
      <c r="K172"/>
      <c r="L172"/>
      <c r="M172"/>
      <c r="N172"/>
      <c r="O172"/>
      <c r="Q172"/>
    </row>
    <row r="173" spans="2:17" x14ac:dyDescent="0.25">
      <c r="B173" s="165"/>
      <c r="D173"/>
      <c r="E173"/>
      <c r="F173"/>
      <c r="G173"/>
      <c r="H173"/>
      <c r="I173"/>
      <c r="K173"/>
      <c r="L173"/>
      <c r="M173"/>
      <c r="N173"/>
      <c r="O173"/>
      <c r="Q173"/>
    </row>
    <row r="174" spans="2:17" x14ac:dyDescent="0.25">
      <c r="B174" s="165"/>
      <c r="D174"/>
      <c r="E174"/>
      <c r="F174"/>
      <c r="G174"/>
      <c r="H174"/>
      <c r="I174"/>
      <c r="K174"/>
      <c r="L174"/>
      <c r="M174"/>
      <c r="N174"/>
      <c r="O174"/>
      <c r="Q174"/>
    </row>
    <row r="175" spans="2:17" x14ac:dyDescent="0.25">
      <c r="B175" s="165"/>
      <c r="D175"/>
      <c r="E175"/>
      <c r="F175"/>
      <c r="G175"/>
      <c r="H175"/>
      <c r="I175"/>
      <c r="K175"/>
      <c r="L175"/>
      <c r="M175"/>
      <c r="N175"/>
      <c r="O175"/>
      <c r="Q175"/>
    </row>
    <row r="176" spans="2:17" x14ac:dyDescent="0.25">
      <c r="B176" s="165"/>
      <c r="D176"/>
      <c r="E176"/>
      <c r="F176"/>
      <c r="G176"/>
      <c r="H176"/>
      <c r="I176"/>
      <c r="K176"/>
      <c r="L176"/>
      <c r="M176"/>
      <c r="N176"/>
      <c r="O176"/>
      <c r="Q176"/>
    </row>
    <row r="177" spans="2:17" x14ac:dyDescent="0.25">
      <c r="B177" s="165"/>
      <c r="D177"/>
      <c r="E177"/>
      <c r="F177"/>
      <c r="G177"/>
      <c r="H177"/>
      <c r="I177"/>
      <c r="K177"/>
      <c r="L177"/>
      <c r="M177"/>
      <c r="N177"/>
      <c r="O177"/>
      <c r="Q177"/>
    </row>
    <row r="178" spans="2:17" x14ac:dyDescent="0.25">
      <c r="B178" s="165"/>
      <c r="D178"/>
      <c r="E178"/>
      <c r="F178"/>
      <c r="G178"/>
      <c r="H178"/>
      <c r="I178"/>
      <c r="K178"/>
      <c r="L178"/>
      <c r="M178"/>
      <c r="N178"/>
      <c r="O178"/>
      <c r="Q178"/>
    </row>
    <row r="179" spans="2:17" x14ac:dyDescent="0.25">
      <c r="B179" s="165"/>
      <c r="D179"/>
      <c r="E179"/>
      <c r="F179"/>
      <c r="G179"/>
      <c r="H179"/>
      <c r="I179"/>
      <c r="K179"/>
      <c r="L179"/>
      <c r="M179"/>
      <c r="N179"/>
      <c r="O179"/>
      <c r="Q179"/>
    </row>
    <row r="180" spans="2:17" x14ac:dyDescent="0.25">
      <c r="B180" s="165"/>
      <c r="D180"/>
      <c r="E180"/>
      <c r="F180"/>
      <c r="G180"/>
      <c r="H180"/>
      <c r="I180"/>
      <c r="K180"/>
      <c r="L180"/>
      <c r="M180"/>
      <c r="N180"/>
      <c r="O180"/>
      <c r="Q180"/>
    </row>
    <row r="181" spans="2:17" x14ac:dyDescent="0.25">
      <c r="B181" s="165"/>
      <c r="D181"/>
      <c r="E181"/>
      <c r="F181"/>
      <c r="G181"/>
      <c r="H181"/>
      <c r="I181"/>
      <c r="K181"/>
      <c r="L181"/>
      <c r="M181"/>
      <c r="N181"/>
      <c r="O181"/>
      <c r="Q181"/>
    </row>
    <row r="182" spans="2:17" x14ac:dyDescent="0.25">
      <c r="B182" s="165"/>
      <c r="D182"/>
      <c r="E182"/>
      <c r="F182"/>
      <c r="G182"/>
      <c r="H182"/>
      <c r="I182"/>
      <c r="K182"/>
      <c r="L182"/>
      <c r="M182"/>
      <c r="N182"/>
      <c r="O182"/>
      <c r="Q182"/>
    </row>
    <row r="183" spans="2:17" x14ac:dyDescent="0.25">
      <c r="B183" s="165"/>
      <c r="D183"/>
      <c r="E183"/>
      <c r="F183"/>
      <c r="G183"/>
      <c r="H183"/>
      <c r="I183"/>
      <c r="K183"/>
      <c r="L183"/>
      <c r="M183"/>
      <c r="N183"/>
      <c r="O183"/>
      <c r="Q183"/>
    </row>
    <row r="184" spans="2:17" x14ac:dyDescent="0.25">
      <c r="B184" s="165"/>
      <c r="D184"/>
      <c r="E184"/>
      <c r="F184"/>
      <c r="G184"/>
      <c r="H184"/>
      <c r="I184"/>
      <c r="K184"/>
      <c r="L184"/>
      <c r="M184"/>
      <c r="N184"/>
      <c r="O184"/>
      <c r="Q184"/>
    </row>
    <row r="185" spans="2:17" x14ac:dyDescent="0.25">
      <c r="B185" s="165"/>
      <c r="D185"/>
      <c r="E185"/>
      <c r="F185"/>
      <c r="G185"/>
      <c r="H185"/>
      <c r="I185"/>
      <c r="K185"/>
      <c r="L185"/>
      <c r="M185"/>
      <c r="N185"/>
      <c r="O185"/>
      <c r="Q185"/>
    </row>
    <row r="186" spans="2:17" x14ac:dyDescent="0.25">
      <c r="B186" s="165"/>
      <c r="D186"/>
      <c r="E186"/>
      <c r="F186"/>
      <c r="G186"/>
      <c r="H186"/>
      <c r="I186"/>
      <c r="K186"/>
      <c r="L186"/>
      <c r="M186"/>
      <c r="N186"/>
      <c r="O186"/>
      <c r="Q186"/>
    </row>
    <row r="187" spans="2:17" x14ac:dyDescent="0.25">
      <c r="B187" s="165"/>
      <c r="D187"/>
      <c r="E187"/>
      <c r="F187"/>
      <c r="G187"/>
      <c r="H187"/>
      <c r="I187"/>
      <c r="K187"/>
      <c r="L187"/>
      <c r="M187"/>
      <c r="N187"/>
      <c r="O187"/>
      <c r="Q187"/>
    </row>
    <row r="188" spans="2:17" x14ac:dyDescent="0.25">
      <c r="B188" s="165"/>
      <c r="D188"/>
      <c r="E188"/>
      <c r="F188"/>
      <c r="G188"/>
      <c r="H188"/>
      <c r="I188"/>
      <c r="K188"/>
      <c r="L188"/>
      <c r="M188"/>
      <c r="N188"/>
      <c r="O188"/>
      <c r="Q188"/>
    </row>
    <row r="189" spans="2:17" x14ac:dyDescent="0.25">
      <c r="B189" s="165"/>
      <c r="D189"/>
      <c r="E189"/>
      <c r="F189"/>
      <c r="G189"/>
      <c r="H189"/>
      <c r="I189"/>
      <c r="K189"/>
      <c r="L189"/>
      <c r="M189"/>
      <c r="N189"/>
      <c r="O189"/>
      <c r="Q189"/>
    </row>
    <row r="190" spans="2:17" x14ac:dyDescent="0.25">
      <c r="B190" s="165"/>
      <c r="D190"/>
      <c r="E190"/>
      <c r="F190"/>
      <c r="G190"/>
      <c r="H190"/>
      <c r="I190"/>
      <c r="K190"/>
      <c r="L190"/>
      <c r="M190"/>
      <c r="N190"/>
      <c r="O190"/>
      <c r="Q190"/>
    </row>
    <row r="191" spans="2:17" x14ac:dyDescent="0.25">
      <c r="B191" s="165"/>
      <c r="D191"/>
      <c r="E191"/>
      <c r="F191"/>
      <c r="G191"/>
      <c r="H191"/>
      <c r="I191"/>
      <c r="K191"/>
      <c r="L191"/>
      <c r="M191"/>
      <c r="N191"/>
      <c r="O191"/>
      <c r="Q191"/>
    </row>
    <row r="192" spans="2:17" x14ac:dyDescent="0.25">
      <c r="B192" s="165"/>
      <c r="D192"/>
      <c r="E192"/>
      <c r="F192"/>
      <c r="G192"/>
      <c r="H192"/>
      <c r="I192"/>
      <c r="K192"/>
      <c r="L192"/>
      <c r="M192"/>
      <c r="N192"/>
      <c r="O192"/>
      <c r="Q192"/>
    </row>
    <row r="193" spans="2:17" x14ac:dyDescent="0.25">
      <c r="B193" s="165"/>
      <c r="D193"/>
      <c r="E193"/>
      <c r="F193"/>
      <c r="G193"/>
      <c r="H193"/>
      <c r="I193"/>
      <c r="K193"/>
      <c r="L193"/>
      <c r="M193"/>
      <c r="N193"/>
      <c r="O193"/>
      <c r="Q193"/>
    </row>
    <row r="194" spans="2:17" x14ac:dyDescent="0.25">
      <c r="B194" s="165"/>
      <c r="D194"/>
      <c r="E194"/>
      <c r="F194"/>
      <c r="G194"/>
      <c r="H194"/>
      <c r="I194"/>
      <c r="K194"/>
      <c r="L194"/>
      <c r="M194"/>
      <c r="N194"/>
      <c r="O194"/>
      <c r="Q194"/>
    </row>
    <row r="195" spans="2:17" x14ac:dyDescent="0.25">
      <c r="B195" s="165"/>
      <c r="D195"/>
      <c r="E195"/>
      <c r="F195"/>
      <c r="G195"/>
      <c r="H195"/>
      <c r="I195"/>
      <c r="K195"/>
      <c r="L195"/>
      <c r="M195"/>
      <c r="N195"/>
      <c r="O195"/>
      <c r="Q195"/>
    </row>
    <row r="196" spans="2:17" x14ac:dyDescent="0.25">
      <c r="B196" s="165"/>
      <c r="D196"/>
      <c r="E196"/>
      <c r="F196"/>
      <c r="G196"/>
      <c r="H196"/>
      <c r="I196"/>
      <c r="K196"/>
      <c r="L196"/>
      <c r="M196"/>
      <c r="N196"/>
      <c r="O196"/>
      <c r="Q196"/>
    </row>
    <row r="197" spans="2:17" x14ac:dyDescent="0.25">
      <c r="B197" s="165"/>
      <c r="D197"/>
      <c r="E197"/>
      <c r="F197"/>
      <c r="G197"/>
      <c r="H197"/>
      <c r="I197"/>
      <c r="K197"/>
      <c r="L197"/>
      <c r="M197"/>
      <c r="N197"/>
      <c r="O197"/>
      <c r="Q197"/>
    </row>
    <row r="198" spans="2:17" x14ac:dyDescent="0.25">
      <c r="B198" s="165"/>
      <c r="D198"/>
      <c r="E198"/>
      <c r="F198"/>
      <c r="G198"/>
      <c r="H198"/>
      <c r="I198"/>
      <c r="K198"/>
      <c r="L198"/>
      <c r="M198"/>
      <c r="N198"/>
      <c r="O198"/>
      <c r="Q198"/>
    </row>
    <row r="199" spans="2:17" x14ac:dyDescent="0.25">
      <c r="B199" s="165"/>
      <c r="D199"/>
      <c r="E199"/>
      <c r="F199"/>
      <c r="G199"/>
      <c r="H199"/>
      <c r="I199"/>
      <c r="K199"/>
      <c r="L199"/>
      <c r="M199"/>
      <c r="N199"/>
      <c r="O199"/>
      <c r="Q199"/>
    </row>
    <row r="200" spans="2:17" x14ac:dyDescent="0.25">
      <c r="B200" s="165"/>
      <c r="D200"/>
      <c r="E200"/>
      <c r="F200"/>
      <c r="G200"/>
      <c r="H200"/>
      <c r="I200"/>
      <c r="K200"/>
      <c r="L200"/>
      <c r="M200"/>
      <c r="N200"/>
      <c r="O200"/>
      <c r="Q200"/>
    </row>
    <row r="201" spans="2:17" x14ac:dyDescent="0.25">
      <c r="B201" s="165"/>
      <c r="D201"/>
      <c r="E201"/>
      <c r="F201"/>
      <c r="G201"/>
      <c r="H201"/>
      <c r="I201"/>
      <c r="K201"/>
      <c r="L201"/>
      <c r="M201"/>
      <c r="N201"/>
      <c r="O201"/>
      <c r="Q201"/>
    </row>
    <row r="202" spans="2:17" x14ac:dyDescent="0.25">
      <c r="B202" s="165"/>
      <c r="D202"/>
      <c r="E202"/>
      <c r="F202"/>
      <c r="G202"/>
      <c r="H202"/>
      <c r="I202"/>
      <c r="K202"/>
      <c r="L202"/>
      <c r="M202"/>
      <c r="N202"/>
      <c r="O202"/>
      <c r="Q202"/>
    </row>
    <row r="203" spans="2:17" x14ac:dyDescent="0.25">
      <c r="B203" s="165"/>
      <c r="D203"/>
      <c r="E203"/>
      <c r="F203"/>
      <c r="G203"/>
      <c r="H203"/>
      <c r="I203"/>
      <c r="K203"/>
      <c r="L203"/>
      <c r="M203"/>
      <c r="N203"/>
      <c r="O203"/>
      <c r="Q203"/>
    </row>
  </sheetData>
  <mergeCells count="13">
    <mergeCell ref="J6:J7"/>
    <mergeCell ref="K6:O6"/>
    <mergeCell ref="A159:J159"/>
    <mergeCell ref="A1:J1"/>
    <mergeCell ref="A2:J2"/>
    <mergeCell ref="A3:J3"/>
    <mergeCell ref="G4:J4"/>
    <mergeCell ref="G5:J5"/>
    <mergeCell ref="A6:A7"/>
    <mergeCell ref="B6:B7"/>
    <mergeCell ref="C6:C7"/>
    <mergeCell ref="E6:G6"/>
    <mergeCell ref="H6:H7"/>
  </mergeCells>
  <conditionalFormatting sqref="C59:F64 C154:G154 H1:I3 I10:I13 I153:I154 H6:I9 C153:F153 H10:H18">
    <cfRule type="cellIs" dxfId="59" priority="45" operator="lessThan">
      <formula>0</formula>
    </cfRule>
  </conditionalFormatting>
  <conditionalFormatting sqref="C14:E16 C18:F18 I18 I14:I16">
    <cfRule type="cellIs" dxfId="58" priority="42" operator="lessThan">
      <formula>0</formula>
    </cfRule>
  </conditionalFormatting>
  <conditionalFormatting sqref="C22:F29 I22:I29">
    <cfRule type="cellIs" dxfId="57" priority="41" operator="lessThan">
      <formula>0</formula>
    </cfRule>
  </conditionalFormatting>
  <conditionalFormatting sqref="C32:F58 I32:I58">
    <cfRule type="cellIs" dxfId="56" priority="40" operator="lessThan">
      <formula>0</formula>
    </cfRule>
  </conditionalFormatting>
  <conditionalFormatting sqref="C67:F74 I67:I74">
    <cfRule type="cellIs" dxfId="55" priority="39" operator="lessThan">
      <formula>0</formula>
    </cfRule>
  </conditionalFormatting>
  <conditionalFormatting sqref="C77:F104 I77:I104">
    <cfRule type="cellIs" dxfId="54" priority="38" operator="lessThan">
      <formula>0</formula>
    </cfRule>
  </conditionalFormatting>
  <conditionalFormatting sqref="C107:F114 I107:I114">
    <cfRule type="cellIs" dxfId="53" priority="37" operator="lessThan">
      <formula>0</formula>
    </cfRule>
  </conditionalFormatting>
  <conditionalFormatting sqref="C117:F123 I117:I123">
    <cfRule type="cellIs" dxfId="52" priority="35" operator="lessThan">
      <formula>0</formula>
    </cfRule>
  </conditionalFormatting>
  <conditionalFormatting sqref="C126:F130 I126:I130">
    <cfRule type="cellIs" dxfId="51" priority="36" operator="lessThan">
      <formula>0</formula>
    </cfRule>
  </conditionalFormatting>
  <conditionalFormatting sqref="C133:F151 I133:I151">
    <cfRule type="cellIs" dxfId="50" priority="34" operator="lessThan">
      <formula>0</formula>
    </cfRule>
  </conditionalFormatting>
  <conditionalFormatting sqref="H20:I21 I59:I65 H66:I66 H75:I76 I105 H106:I106 I115 H116:I116 H125:I125 I131 I19 H10:H18 C9:E13 G9:H13">
    <cfRule type="cellIs" dxfId="49" priority="47" operator="lessThan">
      <formula>0</formula>
    </cfRule>
  </conditionalFormatting>
  <conditionalFormatting sqref="H31:I31 I30">
    <cfRule type="cellIs" dxfId="48" priority="46" operator="lessThan">
      <formula>0</formula>
    </cfRule>
  </conditionalFormatting>
  <conditionalFormatting sqref="H155:I1048576">
    <cfRule type="cellIs" dxfId="47" priority="43" operator="lessThan">
      <formula>0</formula>
    </cfRule>
  </conditionalFormatting>
  <conditionalFormatting sqref="I124">
    <cfRule type="cellIs" dxfId="46" priority="44" operator="lessThan">
      <formula>0</formula>
    </cfRule>
  </conditionalFormatting>
  <conditionalFormatting sqref="C152:F152 I152">
    <cfRule type="cellIs" dxfId="45" priority="33" operator="lessThan">
      <formula>0</formula>
    </cfRule>
  </conditionalFormatting>
  <conditionalFormatting sqref="C17:E17 I17">
    <cfRule type="cellIs" dxfId="44" priority="32" operator="lessThan">
      <formula>0</formula>
    </cfRule>
  </conditionalFormatting>
  <conditionalFormatting sqref="K3:K5">
    <cfRule type="cellIs" dxfId="43" priority="31" operator="lessThan">
      <formula>0</formula>
    </cfRule>
  </conditionalFormatting>
  <conditionalFormatting sqref="H22:H29">
    <cfRule type="cellIs" dxfId="42" priority="29" operator="lessThan">
      <formula>0</formula>
    </cfRule>
  </conditionalFormatting>
  <conditionalFormatting sqref="H22:H29">
    <cfRule type="cellIs" dxfId="41" priority="30" operator="lessThan">
      <formula>0</formula>
    </cfRule>
  </conditionalFormatting>
  <conditionalFormatting sqref="H32:H64">
    <cfRule type="cellIs" dxfId="40" priority="27" operator="lessThan">
      <formula>0</formula>
    </cfRule>
  </conditionalFormatting>
  <conditionalFormatting sqref="H32:H64">
    <cfRule type="cellIs" dxfId="39" priority="28" operator="lessThan">
      <formula>0</formula>
    </cfRule>
  </conditionalFormatting>
  <conditionalFormatting sqref="H67:H68 H70:H74">
    <cfRule type="cellIs" dxfId="38" priority="25" operator="lessThan">
      <formula>0</formula>
    </cfRule>
  </conditionalFormatting>
  <conditionalFormatting sqref="H67:H68 H70:H74">
    <cfRule type="cellIs" dxfId="37" priority="26" operator="lessThan">
      <formula>0</formula>
    </cfRule>
  </conditionalFormatting>
  <conditionalFormatting sqref="H69">
    <cfRule type="cellIs" dxfId="36" priority="23" operator="lessThan">
      <formula>0</formula>
    </cfRule>
  </conditionalFormatting>
  <conditionalFormatting sqref="H69">
    <cfRule type="cellIs" dxfId="35" priority="24" operator="lessThan">
      <formula>0</formula>
    </cfRule>
  </conditionalFormatting>
  <conditionalFormatting sqref="H77:H104">
    <cfRule type="cellIs" dxfId="34" priority="21" operator="lessThan">
      <formula>0</formula>
    </cfRule>
  </conditionalFormatting>
  <conditionalFormatting sqref="H77:H104">
    <cfRule type="cellIs" dxfId="33" priority="22" operator="lessThan">
      <formula>0</formula>
    </cfRule>
  </conditionalFormatting>
  <conditionalFormatting sqref="H107:H114">
    <cfRule type="cellIs" dxfId="32" priority="19" operator="lessThan">
      <formula>0</formula>
    </cfRule>
  </conditionalFormatting>
  <conditionalFormatting sqref="H107:H114">
    <cfRule type="cellIs" dxfId="31" priority="20" operator="lessThan">
      <formula>0</formula>
    </cfRule>
  </conditionalFormatting>
  <conditionalFormatting sqref="H117:H123">
    <cfRule type="cellIs" dxfId="30" priority="17" operator="lessThan">
      <formula>0</formula>
    </cfRule>
  </conditionalFormatting>
  <conditionalFormatting sqref="H117:H123">
    <cfRule type="cellIs" dxfId="29" priority="18" operator="lessThan">
      <formula>0</formula>
    </cfRule>
  </conditionalFormatting>
  <conditionalFormatting sqref="H126:H130">
    <cfRule type="cellIs" dxfId="28" priority="15" operator="lessThan">
      <formula>0</formula>
    </cfRule>
  </conditionalFormatting>
  <conditionalFormatting sqref="H126:H130">
    <cfRule type="cellIs" dxfId="27" priority="16" operator="lessThan">
      <formula>0</formula>
    </cfRule>
  </conditionalFormatting>
  <conditionalFormatting sqref="H133:H154">
    <cfRule type="cellIs" dxfId="26" priority="13" operator="lessThan">
      <formula>0</formula>
    </cfRule>
  </conditionalFormatting>
  <conditionalFormatting sqref="H133:H154">
    <cfRule type="cellIs" dxfId="25" priority="14" operator="lessThan">
      <formula>0</formula>
    </cfRule>
  </conditionalFormatting>
  <conditionalFormatting sqref="G14:G18">
    <cfRule type="cellIs" dxfId="24" priority="12" operator="lessThan">
      <formula>0</formula>
    </cfRule>
  </conditionalFormatting>
  <conditionalFormatting sqref="G22:G29">
    <cfRule type="cellIs" dxfId="23" priority="11" operator="lessThan">
      <formula>0</formula>
    </cfRule>
  </conditionalFormatting>
  <conditionalFormatting sqref="G32:G64">
    <cfRule type="cellIs" dxfId="22" priority="10" operator="lessThan">
      <formula>0</formula>
    </cfRule>
  </conditionalFormatting>
  <conditionalFormatting sqref="G67:G74">
    <cfRule type="cellIs" dxfId="21" priority="9" operator="lessThan">
      <formula>0</formula>
    </cfRule>
  </conditionalFormatting>
  <conditionalFormatting sqref="G77:G104">
    <cfRule type="cellIs" dxfId="20" priority="8" operator="lessThan">
      <formula>0</formula>
    </cfRule>
  </conditionalFormatting>
  <conditionalFormatting sqref="G107:G114">
    <cfRule type="cellIs" dxfId="19" priority="7" operator="lessThan">
      <formula>0</formula>
    </cfRule>
  </conditionalFormatting>
  <conditionalFormatting sqref="G117:G123">
    <cfRule type="cellIs" dxfId="18" priority="6" operator="lessThan">
      <formula>0</formula>
    </cfRule>
  </conditionalFormatting>
  <conditionalFormatting sqref="G126:G130">
    <cfRule type="cellIs" dxfId="17" priority="5" operator="lessThan">
      <formula>0</formula>
    </cfRule>
  </conditionalFormatting>
  <conditionalFormatting sqref="G133:G153">
    <cfRule type="cellIs" dxfId="16" priority="4" operator="lessThan">
      <formula>0</formula>
    </cfRule>
  </conditionalFormatting>
  <conditionalFormatting sqref="F9:F17">
    <cfRule type="cellIs" dxfId="15" priority="3" operator="lessThan">
      <formula>0</formula>
    </cfRule>
  </conditionalFormatting>
  <conditionalFormatting sqref="F9:F17">
    <cfRule type="cellIs" dxfId="14" priority="2" operator="lessThan">
      <formula>0</formula>
    </cfRule>
  </conditionalFormatting>
  <conditionalFormatting sqref="F9:F17">
    <cfRule type="cellIs" dxfId="13" priority="1"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5" max="14" man="1"/>
    <brk id="13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0"/>
  <sheetViews>
    <sheetView view="pageBreakPreview" topLeftCell="A10" zoomScaleNormal="100" zoomScaleSheetLayoutView="100" workbookViewId="0">
      <selection activeCell="E5" sqref="E5"/>
    </sheetView>
  </sheetViews>
  <sheetFormatPr defaultRowHeight="15" x14ac:dyDescent="0.25"/>
  <cols>
    <col min="1" max="1" width="8.7109375" customWidth="1"/>
    <col min="2" max="2" width="53.42578125" customWidth="1"/>
    <col min="3" max="3" width="6.5703125" customWidth="1"/>
    <col min="4" max="4" width="13.7109375" style="167" bestFit="1" customWidth="1"/>
    <col min="5" max="5" width="15.85546875" style="167" customWidth="1"/>
    <col min="6" max="7" width="14.140625" style="167" customWidth="1"/>
    <col min="8" max="8" width="32.85546875" style="167" customWidth="1"/>
    <col min="9" max="9" width="12.28515625" style="168" customWidth="1"/>
    <col min="10" max="10" width="12" customWidth="1"/>
    <col min="11" max="11" width="12.5703125" style="169" hidden="1" customWidth="1"/>
    <col min="12" max="12" width="9.28515625" style="170" hidden="1" customWidth="1"/>
    <col min="13" max="13" width="11.140625" style="170" hidden="1" customWidth="1"/>
    <col min="14" max="14" width="7.5703125" style="171" hidden="1" customWidth="1"/>
    <col min="15" max="15" width="15.28515625" style="172" hidden="1" customWidth="1"/>
    <col min="16" max="16" width="12" hidden="1" customWidth="1"/>
    <col min="17" max="17" width="14" style="173" hidden="1" customWidth="1"/>
  </cols>
  <sheetData>
    <row r="1" spans="1:21" s="45" customFormat="1" ht="22.5" customHeight="1" x14ac:dyDescent="0.25">
      <c r="A1" s="259" t="s">
        <v>192</v>
      </c>
      <c r="B1" s="259"/>
      <c r="C1" s="259"/>
      <c r="D1" s="259"/>
      <c r="E1" s="259"/>
      <c r="F1" s="259"/>
      <c r="G1" s="259"/>
      <c r="H1" s="259"/>
      <c r="I1" s="259"/>
      <c r="J1" s="259"/>
      <c r="K1" s="39"/>
      <c r="L1" s="40"/>
      <c r="M1" s="40" t="s">
        <v>193</v>
      </c>
      <c r="N1" s="41"/>
      <c r="O1" s="42"/>
      <c r="P1" s="43"/>
      <c r="Q1" s="44"/>
      <c r="R1" s="43"/>
      <c r="S1" s="43"/>
    </row>
    <row r="2" spans="1:21" s="45" customFormat="1" ht="18.75" customHeight="1" x14ac:dyDescent="0.25">
      <c r="A2" s="260" t="s">
        <v>194</v>
      </c>
      <c r="B2" s="260"/>
      <c r="C2" s="260"/>
      <c r="D2" s="260"/>
      <c r="E2" s="260"/>
      <c r="F2" s="260"/>
      <c r="G2" s="260"/>
      <c r="H2" s="260"/>
      <c r="I2" s="260"/>
      <c r="J2" s="260"/>
      <c r="K2" s="46"/>
      <c r="L2" s="47"/>
      <c r="M2" s="47"/>
      <c r="N2" s="48"/>
      <c r="O2" s="49"/>
      <c r="P2" s="50"/>
      <c r="Q2" s="51"/>
      <c r="R2" s="50"/>
      <c r="S2" s="50"/>
    </row>
    <row r="3" spans="1:21" s="45" customFormat="1" ht="21.75" customHeight="1" x14ac:dyDescent="0.25">
      <c r="A3" s="260" t="s">
        <v>195</v>
      </c>
      <c r="B3" s="260"/>
      <c r="C3" s="260"/>
      <c r="D3" s="260"/>
      <c r="E3" s="260"/>
      <c r="F3" s="260"/>
      <c r="G3" s="260"/>
      <c r="H3" s="260"/>
      <c r="I3" s="260"/>
      <c r="J3" s="260"/>
      <c r="K3" s="52"/>
      <c r="L3" s="53"/>
      <c r="M3" s="47"/>
      <c r="N3" s="48"/>
      <c r="O3" s="49"/>
      <c r="P3" s="50"/>
      <c r="Q3" s="51"/>
      <c r="R3" s="50"/>
      <c r="S3" s="50"/>
    </row>
    <row r="4" spans="1:21" s="45" customFormat="1" ht="27.75" customHeight="1" x14ac:dyDescent="0.25">
      <c r="A4" s="54"/>
      <c r="B4" s="55" t="s">
        <v>370</v>
      </c>
      <c r="C4" s="54"/>
      <c r="D4" s="57" t="s">
        <v>197</v>
      </c>
      <c r="E4" s="54" t="s">
        <v>379</v>
      </c>
      <c r="F4" s="57" t="s">
        <v>198</v>
      </c>
      <c r="G4" s="270" t="s">
        <v>371</v>
      </c>
      <c r="H4" s="270"/>
      <c r="I4" s="270"/>
      <c r="J4" s="270"/>
      <c r="K4" s="59"/>
      <c r="L4" s="53"/>
      <c r="M4" s="47"/>
      <c r="N4" s="48"/>
      <c r="O4" s="49"/>
      <c r="P4" s="50"/>
      <c r="Q4" s="51"/>
      <c r="R4" s="50"/>
      <c r="S4" s="50"/>
    </row>
    <row r="5" spans="1:21" s="45" customFormat="1" ht="27.75" customHeight="1" x14ac:dyDescent="0.25">
      <c r="A5" s="54"/>
      <c r="B5" s="55" t="s">
        <v>200</v>
      </c>
      <c r="C5" s="174"/>
      <c r="D5" s="57" t="s">
        <v>201</v>
      </c>
      <c r="E5" s="174"/>
      <c r="F5" s="57" t="s">
        <v>202</v>
      </c>
      <c r="G5" s="270" t="s">
        <v>203</v>
      </c>
      <c r="H5" s="270"/>
      <c r="I5" s="270"/>
      <c r="J5" s="270"/>
      <c r="K5" s="59"/>
      <c r="L5" s="53"/>
      <c r="M5" s="47"/>
      <c r="N5" s="47"/>
      <c r="O5" s="49"/>
      <c r="P5" s="50"/>
      <c r="Q5" s="51"/>
      <c r="R5" s="50"/>
      <c r="S5" s="50"/>
    </row>
    <row r="6" spans="1:21" s="64" customFormat="1" ht="15" customHeight="1" x14ac:dyDescent="0.2">
      <c r="A6" s="264" t="s">
        <v>204</v>
      </c>
      <c r="B6" s="265" t="s">
        <v>205</v>
      </c>
      <c r="C6" s="265" t="s">
        <v>206</v>
      </c>
      <c r="D6" s="264" t="s">
        <v>372</v>
      </c>
      <c r="E6" s="264"/>
      <c r="F6" s="264"/>
      <c r="G6" s="264"/>
      <c r="H6" s="264"/>
      <c r="I6" s="271" t="s">
        <v>373</v>
      </c>
      <c r="J6" s="264" t="s">
        <v>209</v>
      </c>
      <c r="K6" s="257" t="s">
        <v>210</v>
      </c>
      <c r="L6" s="257"/>
      <c r="M6" s="257"/>
      <c r="N6" s="257"/>
      <c r="O6" s="257"/>
      <c r="Q6" s="65"/>
    </row>
    <row r="7" spans="1:21" s="64" customFormat="1" ht="42" customHeight="1" x14ac:dyDescent="0.2">
      <c r="A7" s="264"/>
      <c r="B7" s="265"/>
      <c r="C7" s="265"/>
      <c r="D7" s="264"/>
      <c r="E7" s="264"/>
      <c r="F7" s="264"/>
      <c r="G7" s="264"/>
      <c r="H7" s="264"/>
      <c r="I7" s="272"/>
      <c r="J7" s="264"/>
      <c r="K7" s="175" t="s">
        <v>215</v>
      </c>
      <c r="L7" s="69" t="s">
        <v>215</v>
      </c>
      <c r="M7" s="70" t="s">
        <v>215</v>
      </c>
      <c r="N7" s="71" t="s">
        <v>215</v>
      </c>
      <c r="O7" s="72" t="s">
        <v>216</v>
      </c>
      <c r="Q7" s="73" t="s">
        <v>217</v>
      </c>
    </row>
    <row r="8" spans="1:21" s="121" customFormat="1" x14ac:dyDescent="0.25">
      <c r="A8" s="74" t="s">
        <v>233</v>
      </c>
      <c r="B8" s="75" t="s">
        <v>234</v>
      </c>
      <c r="C8" s="75"/>
      <c r="D8" s="114"/>
      <c r="E8" s="114"/>
      <c r="F8" s="114"/>
      <c r="G8" s="114"/>
      <c r="H8" s="114"/>
      <c r="I8" s="78"/>
      <c r="J8" s="118"/>
      <c r="K8" s="117"/>
      <c r="L8" s="117"/>
      <c r="M8" s="118"/>
      <c r="N8" s="119"/>
      <c r="O8" s="120"/>
      <c r="Q8" s="85"/>
    </row>
    <row r="9" spans="1:21" s="131" customFormat="1" ht="14.25" x14ac:dyDescent="0.2">
      <c r="A9" s="122"/>
      <c r="B9" s="123" t="s">
        <v>235</v>
      </c>
      <c r="C9" s="123"/>
      <c r="D9" s="124"/>
      <c r="E9" s="124"/>
      <c r="F9" s="124"/>
      <c r="G9" s="124"/>
      <c r="H9" s="124"/>
      <c r="I9" s="125"/>
      <c r="J9" s="129"/>
      <c r="K9" s="128"/>
      <c r="L9" s="128"/>
      <c r="M9" s="129"/>
      <c r="N9" s="130"/>
      <c r="O9" s="97">
        <f t="shared" ref="O9:O17" si="0">SUM(K9:N9)</f>
        <v>0</v>
      </c>
      <c r="Q9" s="99">
        <f t="shared" ref="Q9:Q60" si="1">+O9-F9</f>
        <v>0</v>
      </c>
    </row>
    <row r="10" spans="1:21" s="135" customFormat="1" ht="53.25" customHeight="1" x14ac:dyDescent="0.2">
      <c r="A10" s="132">
        <v>1</v>
      </c>
      <c r="B10" s="133" t="s">
        <v>236</v>
      </c>
      <c r="C10" s="88" t="s">
        <v>237</v>
      </c>
      <c r="D10" s="273" t="s">
        <v>374</v>
      </c>
      <c r="E10" s="273"/>
      <c r="F10" s="273"/>
      <c r="G10" s="273"/>
      <c r="H10" s="273"/>
      <c r="I10" s="92">
        <v>35</v>
      </c>
      <c r="J10" s="89"/>
      <c r="K10" s="95"/>
      <c r="L10" s="95"/>
      <c r="M10" s="89"/>
      <c r="N10" s="96"/>
      <c r="O10" s="134">
        <f t="shared" si="0"/>
        <v>0</v>
      </c>
      <c r="P10" s="135">
        <f>+VLOOKUP(B10,'[153]m codes'!$A:$B,2,0)</f>
        <v>200030286</v>
      </c>
      <c r="Q10" s="89">
        <f t="shared" si="1"/>
        <v>0</v>
      </c>
    </row>
    <row r="11" spans="1:21" s="98" customFormat="1" ht="28.5" x14ac:dyDescent="0.2">
      <c r="A11" s="86">
        <f>+A10+1</f>
        <v>2</v>
      </c>
      <c r="B11" s="87" t="s">
        <v>238</v>
      </c>
      <c r="C11" s="88" t="s">
        <v>237</v>
      </c>
      <c r="D11" s="274"/>
      <c r="E11" s="275"/>
      <c r="F11" s="275"/>
      <c r="G11" s="275"/>
      <c r="H11" s="275"/>
      <c r="I11" s="176"/>
      <c r="J11" s="89"/>
      <c r="K11" s="95"/>
      <c r="L11" s="95"/>
      <c r="M11" s="89"/>
      <c r="N11" s="96"/>
      <c r="O11" s="97">
        <f t="shared" si="0"/>
        <v>0</v>
      </c>
      <c r="P11" s="98">
        <f>+VLOOKUP(B11,'[153]m codes'!$A:$B,2,0)</f>
        <v>200030287</v>
      </c>
      <c r="Q11" s="136">
        <f>+O11-F12</f>
        <v>0</v>
      </c>
      <c r="U11" s="135"/>
    </row>
    <row r="12" spans="1:21" s="98" customFormat="1" ht="28.5" x14ac:dyDescent="0.2">
      <c r="A12" s="86">
        <f t="shared" ref="A12:A17" si="2">+A11+1</f>
        <v>3</v>
      </c>
      <c r="B12" s="87" t="s">
        <v>239</v>
      </c>
      <c r="C12" s="88" t="s">
        <v>237</v>
      </c>
      <c r="D12" s="273" t="s">
        <v>375</v>
      </c>
      <c r="E12" s="273"/>
      <c r="F12" s="273"/>
      <c r="G12" s="273"/>
      <c r="H12" s="273"/>
      <c r="I12" s="92">
        <v>1</v>
      </c>
      <c r="J12" s="89"/>
      <c r="K12" s="95"/>
      <c r="L12" s="95"/>
      <c r="M12" s="89"/>
      <c r="N12" s="96"/>
      <c r="O12" s="97">
        <f t="shared" si="0"/>
        <v>0</v>
      </c>
      <c r="P12" s="98">
        <f>+VLOOKUP(B12,'[153]m codes'!$A:$B,2,0)</f>
        <v>200030288</v>
      </c>
      <c r="Q12" s="136" t="e">
        <f>+O12-#REF!</f>
        <v>#REF!</v>
      </c>
      <c r="U12" s="135"/>
    </row>
    <row r="13" spans="1:21" s="98" customFormat="1" ht="28.5" x14ac:dyDescent="0.2">
      <c r="A13" s="86">
        <f t="shared" si="2"/>
        <v>4</v>
      </c>
      <c r="B13" s="87" t="s">
        <v>240</v>
      </c>
      <c r="C13" s="88" t="s">
        <v>237</v>
      </c>
      <c r="D13" s="273" t="s">
        <v>376</v>
      </c>
      <c r="E13" s="273"/>
      <c r="F13" s="273"/>
      <c r="G13" s="273"/>
      <c r="H13" s="273"/>
      <c r="I13" s="92">
        <v>1</v>
      </c>
      <c r="J13" s="89"/>
      <c r="K13" s="95"/>
      <c r="L13" s="95"/>
      <c r="M13" s="89"/>
      <c r="N13" s="96"/>
      <c r="O13" s="97">
        <f t="shared" si="0"/>
        <v>0</v>
      </c>
      <c r="P13" s="98">
        <f>+VLOOKUP(B13,'[153]m codes'!$A:$B,2,0)</f>
        <v>200030289</v>
      </c>
      <c r="Q13" s="136">
        <f t="shared" si="1"/>
        <v>0</v>
      </c>
      <c r="U13" s="135"/>
    </row>
    <row r="14" spans="1:21" s="98" customFormat="1" ht="28.5" x14ac:dyDescent="0.2">
      <c r="A14" s="86">
        <f t="shared" si="2"/>
        <v>5</v>
      </c>
      <c r="B14" s="87" t="s">
        <v>241</v>
      </c>
      <c r="C14" s="88" t="s">
        <v>237</v>
      </c>
      <c r="D14" s="273"/>
      <c r="E14" s="273"/>
      <c r="F14" s="273"/>
      <c r="G14" s="273"/>
      <c r="H14" s="273"/>
      <c r="I14" s="92"/>
      <c r="J14" s="89"/>
      <c r="K14" s="95"/>
      <c r="L14" s="95"/>
      <c r="M14" s="89"/>
      <c r="N14" s="96"/>
      <c r="O14" s="97">
        <f t="shared" si="0"/>
        <v>0</v>
      </c>
      <c r="P14" s="98">
        <f>+VLOOKUP(B14,'[153]m codes'!$A:$B,2,0)</f>
        <v>200032212</v>
      </c>
      <c r="Q14" s="136">
        <f t="shared" si="1"/>
        <v>0</v>
      </c>
      <c r="U14" s="135"/>
    </row>
    <row r="15" spans="1:21" s="98" customFormat="1" ht="28.5" x14ac:dyDescent="0.2">
      <c r="A15" s="86">
        <f t="shared" si="2"/>
        <v>6</v>
      </c>
      <c r="B15" s="87" t="s">
        <v>242</v>
      </c>
      <c r="C15" s="88" t="s">
        <v>237</v>
      </c>
      <c r="D15" s="273"/>
      <c r="E15" s="273"/>
      <c r="F15" s="273"/>
      <c r="G15" s="273"/>
      <c r="H15" s="273"/>
      <c r="I15" s="92"/>
      <c r="J15" s="89"/>
      <c r="K15" s="95"/>
      <c r="L15" s="95"/>
      <c r="M15" s="89"/>
      <c r="N15" s="96"/>
      <c r="O15" s="97">
        <f t="shared" si="0"/>
        <v>0</v>
      </c>
      <c r="P15" s="98">
        <f>+VLOOKUP(B15,'[153]m codes'!$A:$B,2,0)</f>
        <v>200030291</v>
      </c>
      <c r="Q15" s="136">
        <f t="shared" si="1"/>
        <v>0</v>
      </c>
      <c r="U15" s="135"/>
    </row>
    <row r="16" spans="1:21" s="98" customFormat="1" ht="28.5" x14ac:dyDescent="0.2">
      <c r="A16" s="86">
        <f t="shared" si="2"/>
        <v>7</v>
      </c>
      <c r="B16" s="87" t="s">
        <v>243</v>
      </c>
      <c r="C16" s="88" t="s">
        <v>237</v>
      </c>
      <c r="D16" s="273"/>
      <c r="E16" s="273"/>
      <c r="F16" s="273"/>
      <c r="G16" s="273"/>
      <c r="H16" s="273"/>
      <c r="I16" s="92"/>
      <c r="J16" s="89"/>
      <c r="K16" s="95"/>
      <c r="L16" s="95"/>
      <c r="M16" s="89"/>
      <c r="N16" s="96"/>
      <c r="O16" s="97">
        <f t="shared" si="0"/>
        <v>0</v>
      </c>
      <c r="P16" s="98">
        <f>+VLOOKUP(B16,'[153]m codes'!$A:$B,2,0)</f>
        <v>200030293</v>
      </c>
      <c r="Q16" s="136">
        <f t="shared" si="1"/>
        <v>0</v>
      </c>
      <c r="U16" s="135"/>
    </row>
    <row r="17" spans="1:21" s="98" customFormat="1" ht="14.25" x14ac:dyDescent="0.2">
      <c r="A17" s="86">
        <f t="shared" si="2"/>
        <v>8</v>
      </c>
      <c r="B17" s="87" t="s">
        <v>244</v>
      </c>
      <c r="C17" s="88" t="s">
        <v>237</v>
      </c>
      <c r="D17" s="273"/>
      <c r="E17" s="273"/>
      <c r="F17" s="273"/>
      <c r="G17" s="273"/>
      <c r="H17" s="273"/>
      <c r="I17" s="92"/>
      <c r="J17" s="89"/>
      <c r="K17" s="95"/>
      <c r="L17" s="95"/>
      <c r="M17" s="89"/>
      <c r="N17" s="96"/>
      <c r="O17" s="97">
        <f t="shared" si="0"/>
        <v>0</v>
      </c>
      <c r="P17" s="98">
        <f>+VLOOKUP(B17,'[153]m codes'!$A:$B,2,0)</f>
        <v>200030300</v>
      </c>
      <c r="Q17" s="99">
        <f t="shared" si="1"/>
        <v>0</v>
      </c>
      <c r="U17" s="135"/>
    </row>
    <row r="18" spans="1:21" x14ac:dyDescent="0.25">
      <c r="A18" s="122" t="s">
        <v>245</v>
      </c>
      <c r="B18" s="123" t="s">
        <v>246</v>
      </c>
      <c r="C18" s="123"/>
      <c r="D18" s="273"/>
      <c r="E18" s="273"/>
      <c r="F18" s="273"/>
      <c r="G18" s="273"/>
      <c r="H18" s="273"/>
      <c r="I18" s="92"/>
      <c r="J18" s="129"/>
      <c r="K18" s="128"/>
      <c r="L18" s="128"/>
      <c r="M18" s="129"/>
      <c r="N18" s="130"/>
      <c r="O18" s="137"/>
      <c r="Q18" s="99">
        <f t="shared" si="1"/>
        <v>0</v>
      </c>
    </row>
    <row r="19" spans="1:21" s="98" customFormat="1" ht="14.25" x14ac:dyDescent="0.2">
      <c r="A19" s="86">
        <v>1</v>
      </c>
      <c r="B19" s="87" t="s">
        <v>247</v>
      </c>
      <c r="C19" s="88" t="s">
        <v>237</v>
      </c>
      <c r="D19" s="273"/>
      <c r="E19" s="273"/>
      <c r="F19" s="273"/>
      <c r="G19" s="273"/>
      <c r="H19" s="273"/>
      <c r="I19" s="92"/>
      <c r="J19" s="89"/>
      <c r="K19" s="95"/>
      <c r="L19" s="95"/>
      <c r="M19" s="89"/>
      <c r="N19" s="96"/>
      <c r="O19" s="97">
        <f t="shared" ref="O19:O51" si="3">SUM(K19:N19)</f>
        <v>0</v>
      </c>
      <c r="P19" s="98">
        <f>+VLOOKUP(B19,'[153]m codes'!$A:$B,2,0)</f>
        <v>200032593</v>
      </c>
      <c r="Q19" s="99">
        <f t="shared" si="1"/>
        <v>0</v>
      </c>
    </row>
    <row r="20" spans="1:21" s="98" customFormat="1" ht="14.25" x14ac:dyDescent="0.2">
      <c r="A20" s="86">
        <f>+A19+1</f>
        <v>2</v>
      </c>
      <c r="B20" s="87" t="s">
        <v>248</v>
      </c>
      <c r="C20" s="88" t="s">
        <v>237</v>
      </c>
      <c r="D20" s="273"/>
      <c r="E20" s="273"/>
      <c r="F20" s="273"/>
      <c r="G20" s="273"/>
      <c r="H20" s="273"/>
      <c r="I20" s="92"/>
      <c r="J20" s="89"/>
      <c r="K20" s="95"/>
      <c r="L20" s="95"/>
      <c r="M20" s="89"/>
      <c r="N20" s="96"/>
      <c r="O20" s="97">
        <f t="shared" si="3"/>
        <v>0</v>
      </c>
      <c r="P20" s="98">
        <f>+VLOOKUP(B20,'[153]m codes'!$A:$B,2,0)</f>
        <v>200032575</v>
      </c>
      <c r="Q20" s="99">
        <f t="shared" si="1"/>
        <v>0</v>
      </c>
    </row>
    <row r="21" spans="1:21" s="98" customFormat="1" ht="14.25" x14ac:dyDescent="0.2">
      <c r="A21" s="86">
        <f t="shared" ref="A21:A51" si="4">+A20+1</f>
        <v>3</v>
      </c>
      <c r="B21" s="87" t="s">
        <v>249</v>
      </c>
      <c r="C21" s="88" t="s">
        <v>237</v>
      </c>
      <c r="D21" s="273"/>
      <c r="E21" s="273"/>
      <c r="F21" s="273"/>
      <c r="G21" s="273"/>
      <c r="H21" s="273"/>
      <c r="I21" s="92"/>
      <c r="J21" s="89"/>
      <c r="K21" s="95"/>
      <c r="L21" s="95"/>
      <c r="M21" s="89"/>
      <c r="N21" s="96"/>
      <c r="O21" s="97">
        <f t="shared" si="3"/>
        <v>0</v>
      </c>
      <c r="P21" s="98">
        <f>+VLOOKUP(B21,'[153]m codes'!$A:$B,2,0)</f>
        <v>200032202</v>
      </c>
      <c r="Q21" s="99">
        <f t="shared" si="1"/>
        <v>0</v>
      </c>
    </row>
    <row r="22" spans="1:21" s="98" customFormat="1" ht="14.25" x14ac:dyDescent="0.2">
      <c r="A22" s="86">
        <f t="shared" si="4"/>
        <v>4</v>
      </c>
      <c r="B22" s="87" t="s">
        <v>250</v>
      </c>
      <c r="C22" s="88" t="s">
        <v>237</v>
      </c>
      <c r="D22" s="273"/>
      <c r="E22" s="273"/>
      <c r="F22" s="273"/>
      <c r="G22" s="273"/>
      <c r="H22" s="273"/>
      <c r="I22" s="92"/>
      <c r="J22" s="89"/>
      <c r="K22" s="95"/>
      <c r="L22" s="95"/>
      <c r="M22" s="89"/>
      <c r="N22" s="96"/>
      <c r="O22" s="97">
        <f t="shared" si="3"/>
        <v>0</v>
      </c>
      <c r="P22" s="98">
        <f>+VLOOKUP(B22,'[153]m codes'!$A:$B,2,0)</f>
        <v>200032233</v>
      </c>
      <c r="Q22" s="99">
        <f t="shared" si="1"/>
        <v>0</v>
      </c>
    </row>
    <row r="23" spans="1:21" s="98" customFormat="1" ht="28.5" x14ac:dyDescent="0.2">
      <c r="A23" s="86">
        <f t="shared" si="4"/>
        <v>5</v>
      </c>
      <c r="B23" s="87" t="s">
        <v>251</v>
      </c>
      <c r="C23" s="88" t="s">
        <v>237</v>
      </c>
      <c r="D23" s="273"/>
      <c r="E23" s="273"/>
      <c r="F23" s="273"/>
      <c r="G23" s="273"/>
      <c r="H23" s="273"/>
      <c r="I23" s="92"/>
      <c r="J23" s="89"/>
      <c r="K23" s="95"/>
      <c r="L23" s="95"/>
      <c r="M23" s="89"/>
      <c r="N23" s="96"/>
      <c r="O23" s="97">
        <f t="shared" si="3"/>
        <v>0</v>
      </c>
      <c r="P23" s="98">
        <f>+VLOOKUP(B23,'[153]m codes'!$A:$B,2,0)</f>
        <v>200032203</v>
      </c>
      <c r="Q23" s="99">
        <f t="shared" si="1"/>
        <v>0</v>
      </c>
    </row>
    <row r="24" spans="1:21" s="98" customFormat="1" ht="14.25" x14ac:dyDescent="0.2">
      <c r="A24" s="86">
        <f t="shared" si="4"/>
        <v>6</v>
      </c>
      <c r="B24" s="87" t="s">
        <v>252</v>
      </c>
      <c r="C24" s="88" t="s">
        <v>237</v>
      </c>
      <c r="D24" s="273"/>
      <c r="E24" s="273"/>
      <c r="F24" s="273"/>
      <c r="G24" s="273"/>
      <c r="H24" s="273"/>
      <c r="I24" s="92"/>
      <c r="J24" s="89"/>
      <c r="K24" s="95"/>
      <c r="L24" s="95"/>
      <c r="M24" s="89"/>
      <c r="N24" s="96"/>
      <c r="O24" s="97">
        <f t="shared" si="3"/>
        <v>0</v>
      </c>
      <c r="P24" s="98">
        <f>+VLOOKUP(B24,'[153]m codes'!$A:$B,2,0)</f>
        <v>200032204</v>
      </c>
      <c r="Q24" s="99">
        <f t="shared" si="1"/>
        <v>0</v>
      </c>
    </row>
    <row r="25" spans="1:21" s="98" customFormat="1" ht="28.5" x14ac:dyDescent="0.2">
      <c r="A25" s="86">
        <f t="shared" si="4"/>
        <v>7</v>
      </c>
      <c r="B25" s="87" t="s">
        <v>253</v>
      </c>
      <c r="C25" s="88" t="s">
        <v>237</v>
      </c>
      <c r="D25" s="273"/>
      <c r="E25" s="273"/>
      <c r="F25" s="273"/>
      <c r="G25" s="273"/>
      <c r="H25" s="273"/>
      <c r="I25" s="92"/>
      <c r="J25" s="89"/>
      <c r="K25" s="95"/>
      <c r="L25" s="95"/>
      <c r="M25" s="89"/>
      <c r="N25" s="96"/>
      <c r="O25" s="97">
        <f t="shared" si="3"/>
        <v>0</v>
      </c>
      <c r="P25" s="98">
        <f>+VLOOKUP(B25,'[153]m codes'!$A:$B,2,0)</f>
        <v>200032234</v>
      </c>
      <c r="Q25" s="99">
        <f t="shared" si="1"/>
        <v>0</v>
      </c>
    </row>
    <row r="26" spans="1:21" s="98" customFormat="1" ht="28.5" x14ac:dyDescent="0.2">
      <c r="A26" s="86">
        <f t="shared" si="4"/>
        <v>8</v>
      </c>
      <c r="B26" s="87" t="s">
        <v>254</v>
      </c>
      <c r="C26" s="88" t="s">
        <v>237</v>
      </c>
      <c r="D26" s="273"/>
      <c r="E26" s="273"/>
      <c r="F26" s="273"/>
      <c r="G26" s="273"/>
      <c r="H26" s="273"/>
      <c r="I26" s="92"/>
      <c r="J26" s="89"/>
      <c r="K26" s="95"/>
      <c r="L26" s="95"/>
      <c r="M26" s="89"/>
      <c r="N26" s="96"/>
      <c r="O26" s="97">
        <f t="shared" si="3"/>
        <v>0</v>
      </c>
      <c r="P26" s="98">
        <f>+VLOOKUP(B26,'[153]m codes'!$A:$B,2,0)</f>
        <v>200032205</v>
      </c>
      <c r="Q26" s="99">
        <f t="shared" si="1"/>
        <v>0</v>
      </c>
    </row>
    <row r="27" spans="1:21" s="98" customFormat="1" ht="28.5" x14ac:dyDescent="0.2">
      <c r="A27" s="86">
        <f t="shared" si="4"/>
        <v>9</v>
      </c>
      <c r="B27" s="87" t="s">
        <v>255</v>
      </c>
      <c r="C27" s="88" t="s">
        <v>237</v>
      </c>
      <c r="D27" s="273"/>
      <c r="E27" s="273"/>
      <c r="F27" s="273"/>
      <c r="G27" s="273"/>
      <c r="H27" s="273"/>
      <c r="I27" s="92"/>
      <c r="J27" s="89"/>
      <c r="K27" s="95"/>
      <c r="L27" s="95"/>
      <c r="M27" s="89"/>
      <c r="N27" s="96"/>
      <c r="O27" s="97">
        <f t="shared" si="3"/>
        <v>0</v>
      </c>
      <c r="P27" s="98">
        <f>+VLOOKUP(B27,'[153]m codes'!$A:$B,2,0)</f>
        <v>200032206</v>
      </c>
      <c r="Q27" s="99">
        <f t="shared" si="1"/>
        <v>0</v>
      </c>
    </row>
    <row r="28" spans="1:21" s="98" customFormat="1" ht="28.5" x14ac:dyDescent="0.2">
      <c r="A28" s="86">
        <f t="shared" si="4"/>
        <v>10</v>
      </c>
      <c r="B28" s="87" t="s">
        <v>256</v>
      </c>
      <c r="C28" s="88" t="s">
        <v>237</v>
      </c>
      <c r="D28" s="273"/>
      <c r="E28" s="273"/>
      <c r="F28" s="273"/>
      <c r="G28" s="273"/>
      <c r="H28" s="273"/>
      <c r="I28" s="92"/>
      <c r="J28" s="89"/>
      <c r="K28" s="95"/>
      <c r="L28" s="95"/>
      <c r="M28" s="89"/>
      <c r="N28" s="96"/>
      <c r="O28" s="97">
        <f t="shared" si="3"/>
        <v>0</v>
      </c>
      <c r="P28" s="98">
        <f>+VLOOKUP(B28,'[153]m codes'!$A:$B,2,0)</f>
        <v>200032207</v>
      </c>
      <c r="Q28" s="99">
        <f t="shared" si="1"/>
        <v>0</v>
      </c>
    </row>
    <row r="29" spans="1:21" s="98" customFormat="1" ht="28.5" x14ac:dyDescent="0.2">
      <c r="A29" s="86">
        <f t="shared" si="4"/>
        <v>11</v>
      </c>
      <c r="B29" s="87" t="s">
        <v>257</v>
      </c>
      <c r="C29" s="88" t="s">
        <v>237</v>
      </c>
      <c r="D29" s="273"/>
      <c r="E29" s="273"/>
      <c r="F29" s="273"/>
      <c r="G29" s="273"/>
      <c r="H29" s="273"/>
      <c r="I29" s="92"/>
      <c r="J29" s="89"/>
      <c r="K29" s="95"/>
      <c r="L29" s="95"/>
      <c r="M29" s="89"/>
      <c r="N29" s="96"/>
      <c r="O29" s="97">
        <f t="shared" si="3"/>
        <v>0</v>
      </c>
      <c r="P29" s="98">
        <f>+VLOOKUP(B29,'[153]m codes'!$A:$B,2,0)</f>
        <v>200032235</v>
      </c>
      <c r="Q29" s="99">
        <f t="shared" si="1"/>
        <v>0</v>
      </c>
    </row>
    <row r="30" spans="1:21" s="98" customFormat="1" ht="28.5" x14ac:dyDescent="0.2">
      <c r="A30" s="86">
        <f t="shared" si="4"/>
        <v>12</v>
      </c>
      <c r="B30" s="87" t="s">
        <v>258</v>
      </c>
      <c r="C30" s="88" t="s">
        <v>237</v>
      </c>
      <c r="D30" s="273"/>
      <c r="E30" s="273"/>
      <c r="F30" s="273"/>
      <c r="G30" s="273"/>
      <c r="H30" s="273"/>
      <c r="I30" s="92"/>
      <c r="J30" s="89"/>
      <c r="K30" s="95"/>
      <c r="L30" s="95"/>
      <c r="M30" s="89"/>
      <c r="N30" s="96"/>
      <c r="O30" s="97">
        <f t="shared" si="3"/>
        <v>0</v>
      </c>
      <c r="P30" s="98">
        <f>+VLOOKUP(B30,'[153]m codes'!$A:$B,2,0)</f>
        <v>200032208</v>
      </c>
      <c r="Q30" s="99">
        <f t="shared" si="1"/>
        <v>0</v>
      </c>
    </row>
    <row r="31" spans="1:21" s="98" customFormat="1" ht="28.5" x14ac:dyDescent="0.2">
      <c r="A31" s="86">
        <f t="shared" si="4"/>
        <v>13</v>
      </c>
      <c r="B31" s="87" t="s">
        <v>259</v>
      </c>
      <c r="C31" s="88" t="s">
        <v>237</v>
      </c>
      <c r="D31" s="273"/>
      <c r="E31" s="273"/>
      <c r="F31" s="273"/>
      <c r="G31" s="273"/>
      <c r="H31" s="273"/>
      <c r="I31" s="92"/>
      <c r="J31" s="89"/>
      <c r="K31" s="95"/>
      <c r="L31" s="95"/>
      <c r="M31" s="89"/>
      <c r="N31" s="96"/>
      <c r="O31" s="97">
        <f t="shared" si="3"/>
        <v>0</v>
      </c>
      <c r="P31" s="98">
        <f>+VLOOKUP(B31,'[153]m codes'!$A:$B,2,0)</f>
        <v>200032209</v>
      </c>
      <c r="Q31" s="99">
        <f t="shared" si="1"/>
        <v>0</v>
      </c>
    </row>
    <row r="32" spans="1:21" s="98" customFormat="1" ht="28.5" x14ac:dyDescent="0.2">
      <c r="A32" s="86">
        <f t="shared" si="4"/>
        <v>14</v>
      </c>
      <c r="B32" s="87" t="s">
        <v>260</v>
      </c>
      <c r="C32" s="88" t="s">
        <v>237</v>
      </c>
      <c r="D32" s="273"/>
      <c r="E32" s="273"/>
      <c r="F32" s="273"/>
      <c r="G32" s="273"/>
      <c r="H32" s="273"/>
      <c r="I32" s="92"/>
      <c r="J32" s="89"/>
      <c r="K32" s="95"/>
      <c r="L32" s="95"/>
      <c r="M32" s="89"/>
      <c r="N32" s="96"/>
      <c r="O32" s="97">
        <f t="shared" si="3"/>
        <v>0</v>
      </c>
      <c r="P32" s="98">
        <f>+VLOOKUP(B32,'[153]m codes'!$A:$B,2,0)</f>
        <v>200032210</v>
      </c>
      <c r="Q32" s="99">
        <f t="shared" si="1"/>
        <v>0</v>
      </c>
    </row>
    <row r="33" spans="1:17" s="98" customFormat="1" ht="28.5" x14ac:dyDescent="0.2">
      <c r="A33" s="86">
        <f t="shared" si="4"/>
        <v>15</v>
      </c>
      <c r="B33" s="87" t="s">
        <v>261</v>
      </c>
      <c r="C33" s="88" t="s">
        <v>237</v>
      </c>
      <c r="D33" s="273"/>
      <c r="E33" s="273"/>
      <c r="F33" s="273"/>
      <c r="G33" s="273"/>
      <c r="H33" s="273"/>
      <c r="I33" s="92"/>
      <c r="J33" s="89"/>
      <c r="K33" s="95"/>
      <c r="L33" s="95"/>
      <c r="M33" s="89"/>
      <c r="N33" s="96"/>
      <c r="O33" s="97">
        <f t="shared" si="3"/>
        <v>0</v>
      </c>
      <c r="P33" s="98">
        <f>+VLOOKUP(B33,'[153]m codes'!$A:$B,2,0)</f>
        <v>200032211</v>
      </c>
      <c r="Q33" s="99">
        <f t="shared" si="1"/>
        <v>0</v>
      </c>
    </row>
    <row r="34" spans="1:17" s="98" customFormat="1" ht="14.25" x14ac:dyDescent="0.2">
      <c r="A34" s="86">
        <f t="shared" si="4"/>
        <v>16</v>
      </c>
      <c r="B34" s="87" t="s">
        <v>262</v>
      </c>
      <c r="C34" s="88" t="s">
        <v>237</v>
      </c>
      <c r="D34" s="273"/>
      <c r="E34" s="273"/>
      <c r="F34" s="273"/>
      <c r="G34" s="273"/>
      <c r="H34" s="273"/>
      <c r="I34" s="92"/>
      <c r="J34" s="89"/>
      <c r="K34" s="95"/>
      <c r="L34" s="95"/>
      <c r="M34" s="89"/>
      <c r="N34" s="96"/>
      <c r="O34" s="97">
        <f t="shared" si="3"/>
        <v>0</v>
      </c>
      <c r="P34" s="98">
        <f>+VLOOKUP(B34,'[153]m codes'!$A:$B,2,0)</f>
        <v>200032236</v>
      </c>
      <c r="Q34" s="99">
        <f t="shared" si="1"/>
        <v>0</v>
      </c>
    </row>
    <row r="35" spans="1:17" s="98" customFormat="1" ht="28.5" x14ac:dyDescent="0.2">
      <c r="A35" s="86">
        <f t="shared" si="4"/>
        <v>17</v>
      </c>
      <c r="B35" s="87" t="s">
        <v>263</v>
      </c>
      <c r="C35" s="88" t="s">
        <v>237</v>
      </c>
      <c r="D35" s="273"/>
      <c r="E35" s="273"/>
      <c r="F35" s="273"/>
      <c r="G35" s="273"/>
      <c r="H35" s="273"/>
      <c r="I35" s="92"/>
      <c r="J35" s="89"/>
      <c r="K35" s="95"/>
      <c r="L35" s="95"/>
      <c r="M35" s="89"/>
      <c r="N35" s="96"/>
      <c r="O35" s="97">
        <f t="shared" si="3"/>
        <v>0</v>
      </c>
      <c r="P35" s="98">
        <f>+VLOOKUP(B35,'[153]m codes'!$A:$B,2,0)</f>
        <v>200032213</v>
      </c>
      <c r="Q35" s="136">
        <f t="shared" si="1"/>
        <v>0</v>
      </c>
    </row>
    <row r="36" spans="1:17" s="98" customFormat="1" ht="28.5" x14ac:dyDescent="0.2">
      <c r="A36" s="86">
        <f t="shared" si="4"/>
        <v>18</v>
      </c>
      <c r="B36" s="87" t="s">
        <v>264</v>
      </c>
      <c r="C36" s="88" t="s">
        <v>237</v>
      </c>
      <c r="D36" s="273"/>
      <c r="E36" s="273"/>
      <c r="F36" s="273"/>
      <c r="G36" s="273"/>
      <c r="H36" s="273"/>
      <c r="I36" s="92"/>
      <c r="J36" s="89"/>
      <c r="K36" s="95"/>
      <c r="L36" s="95"/>
      <c r="M36" s="89"/>
      <c r="N36" s="96"/>
      <c r="O36" s="97">
        <f t="shared" si="3"/>
        <v>0</v>
      </c>
      <c r="P36" s="98">
        <f>+VLOOKUP(B36,'[153]m codes'!$A:$B,2,0)</f>
        <v>200032214</v>
      </c>
      <c r="Q36" s="99">
        <f t="shared" si="1"/>
        <v>0</v>
      </c>
    </row>
    <row r="37" spans="1:17" s="98" customFormat="1" ht="28.5" x14ac:dyDescent="0.2">
      <c r="A37" s="86">
        <f t="shared" si="4"/>
        <v>19</v>
      </c>
      <c r="B37" s="87" t="s">
        <v>265</v>
      </c>
      <c r="C37" s="88" t="s">
        <v>237</v>
      </c>
      <c r="D37" s="273"/>
      <c r="E37" s="273"/>
      <c r="F37" s="273"/>
      <c r="G37" s="273"/>
      <c r="H37" s="273"/>
      <c r="I37" s="92"/>
      <c r="J37" s="89"/>
      <c r="K37" s="95"/>
      <c r="L37" s="95"/>
      <c r="M37" s="89"/>
      <c r="N37" s="96"/>
      <c r="O37" s="97">
        <f t="shared" si="3"/>
        <v>0</v>
      </c>
      <c r="P37" s="98">
        <f>+VLOOKUP(B37,'[153]m codes'!$A:$B,2,0)</f>
        <v>200032215</v>
      </c>
      <c r="Q37" s="99">
        <f t="shared" si="1"/>
        <v>0</v>
      </c>
    </row>
    <row r="38" spans="1:17" s="98" customFormat="1" ht="14.25" x14ac:dyDescent="0.2">
      <c r="A38" s="86">
        <f t="shared" si="4"/>
        <v>20</v>
      </c>
      <c r="B38" s="87" t="s">
        <v>266</v>
      </c>
      <c r="C38" s="88" t="s">
        <v>237</v>
      </c>
      <c r="D38" s="273"/>
      <c r="E38" s="273"/>
      <c r="F38" s="273"/>
      <c r="G38" s="273"/>
      <c r="H38" s="273"/>
      <c r="I38" s="92"/>
      <c r="J38" s="89"/>
      <c r="K38" s="95"/>
      <c r="L38" s="95"/>
      <c r="M38" s="89"/>
      <c r="N38" s="96"/>
      <c r="O38" s="97">
        <f t="shared" si="3"/>
        <v>0</v>
      </c>
      <c r="P38" s="98">
        <f>+VLOOKUP(B38,'[153]m codes'!$A:$B,2,0)</f>
        <v>200032216</v>
      </c>
      <c r="Q38" s="99">
        <f t="shared" si="1"/>
        <v>0</v>
      </c>
    </row>
    <row r="39" spans="1:17" s="98" customFormat="1" ht="14.25" x14ac:dyDescent="0.2">
      <c r="A39" s="86">
        <f t="shared" si="4"/>
        <v>21</v>
      </c>
      <c r="B39" s="87" t="s">
        <v>267</v>
      </c>
      <c r="C39" s="88" t="s">
        <v>237</v>
      </c>
      <c r="D39" s="273"/>
      <c r="E39" s="273"/>
      <c r="F39" s="273"/>
      <c r="G39" s="273"/>
      <c r="H39" s="273"/>
      <c r="I39" s="92"/>
      <c r="J39" s="89"/>
      <c r="K39" s="95"/>
      <c r="L39" s="95"/>
      <c r="M39" s="89"/>
      <c r="N39" s="96"/>
      <c r="O39" s="97">
        <f t="shared" si="3"/>
        <v>0</v>
      </c>
      <c r="P39" s="98">
        <f>+VLOOKUP(B39,'[153]m codes'!$A:$B,2,0)</f>
        <v>200030290</v>
      </c>
      <c r="Q39" s="99">
        <f t="shared" si="1"/>
        <v>0</v>
      </c>
    </row>
    <row r="40" spans="1:17" s="98" customFormat="1" ht="28.5" x14ac:dyDescent="0.2">
      <c r="A40" s="86">
        <f t="shared" si="4"/>
        <v>22</v>
      </c>
      <c r="B40" s="87" t="s">
        <v>268</v>
      </c>
      <c r="C40" s="88" t="s">
        <v>237</v>
      </c>
      <c r="D40" s="273"/>
      <c r="E40" s="273"/>
      <c r="F40" s="273"/>
      <c r="G40" s="273"/>
      <c r="H40" s="273"/>
      <c r="I40" s="92"/>
      <c r="J40" s="89"/>
      <c r="K40" s="95"/>
      <c r="L40" s="95"/>
      <c r="M40" s="89"/>
      <c r="N40" s="96"/>
      <c r="O40" s="97">
        <f t="shared" si="3"/>
        <v>0</v>
      </c>
      <c r="P40" s="98">
        <f>+VLOOKUP(B40,'[153]m codes'!$A:$B,2,0)</f>
        <v>200032237</v>
      </c>
      <c r="Q40" s="99">
        <f t="shared" si="1"/>
        <v>0</v>
      </c>
    </row>
    <row r="41" spans="1:17" s="98" customFormat="1" ht="28.5" x14ac:dyDescent="0.2">
      <c r="A41" s="86">
        <f t="shared" si="4"/>
        <v>23</v>
      </c>
      <c r="B41" s="87" t="s">
        <v>269</v>
      </c>
      <c r="C41" s="88" t="s">
        <v>237</v>
      </c>
      <c r="D41" s="273"/>
      <c r="E41" s="273"/>
      <c r="F41" s="273"/>
      <c r="G41" s="273"/>
      <c r="H41" s="273"/>
      <c r="I41" s="92"/>
      <c r="J41" s="89"/>
      <c r="K41" s="95"/>
      <c r="L41" s="95"/>
      <c r="M41" s="89"/>
      <c r="N41" s="96"/>
      <c r="O41" s="97">
        <f t="shared" si="3"/>
        <v>0</v>
      </c>
      <c r="P41" s="98">
        <f>+VLOOKUP(B41,'[153]m codes'!$A:$B,2,0)</f>
        <v>200032217</v>
      </c>
      <c r="Q41" s="99">
        <f t="shared" si="1"/>
        <v>0</v>
      </c>
    </row>
    <row r="42" spans="1:17" s="98" customFormat="1" ht="28.5" x14ac:dyDescent="0.2">
      <c r="A42" s="86">
        <f t="shared" si="4"/>
        <v>24</v>
      </c>
      <c r="B42" s="87" t="s">
        <v>270</v>
      </c>
      <c r="C42" s="88" t="s">
        <v>237</v>
      </c>
      <c r="D42" s="273"/>
      <c r="E42" s="273"/>
      <c r="F42" s="273"/>
      <c r="G42" s="273"/>
      <c r="H42" s="273"/>
      <c r="I42" s="92"/>
      <c r="J42" s="89"/>
      <c r="K42" s="95"/>
      <c r="L42" s="95"/>
      <c r="M42" s="89"/>
      <c r="N42" s="96"/>
      <c r="O42" s="97">
        <f t="shared" si="3"/>
        <v>0</v>
      </c>
      <c r="P42" s="98">
        <f>+VLOOKUP(B42,'[153]m codes'!$A:$B,2,0)</f>
        <v>200032218</v>
      </c>
      <c r="Q42" s="99">
        <f t="shared" si="1"/>
        <v>0</v>
      </c>
    </row>
    <row r="43" spans="1:17" s="98" customFormat="1" ht="28.5" x14ac:dyDescent="0.2">
      <c r="A43" s="86">
        <f t="shared" si="4"/>
        <v>25</v>
      </c>
      <c r="B43" s="87" t="s">
        <v>271</v>
      </c>
      <c r="C43" s="88" t="s">
        <v>237</v>
      </c>
      <c r="D43" s="273"/>
      <c r="E43" s="273"/>
      <c r="F43" s="273"/>
      <c r="G43" s="273"/>
      <c r="H43" s="273"/>
      <c r="I43" s="92"/>
      <c r="J43" s="89"/>
      <c r="K43" s="95"/>
      <c r="L43" s="95"/>
      <c r="M43" s="89"/>
      <c r="N43" s="96"/>
      <c r="O43" s="97">
        <f t="shared" si="3"/>
        <v>0</v>
      </c>
      <c r="P43" s="98">
        <f>+VLOOKUP(B43,'[153]m codes'!$A:$B,2,0)</f>
        <v>200032219</v>
      </c>
      <c r="Q43" s="99">
        <f t="shared" si="1"/>
        <v>0</v>
      </c>
    </row>
    <row r="44" spans="1:17" s="98" customFormat="1" ht="28.5" x14ac:dyDescent="0.2">
      <c r="A44" s="86">
        <f t="shared" si="4"/>
        <v>26</v>
      </c>
      <c r="B44" s="87" t="s">
        <v>272</v>
      </c>
      <c r="C44" s="88" t="s">
        <v>237</v>
      </c>
      <c r="D44" s="273"/>
      <c r="E44" s="273"/>
      <c r="F44" s="273"/>
      <c r="G44" s="273"/>
      <c r="H44" s="273"/>
      <c r="I44" s="92"/>
      <c r="J44" s="89"/>
      <c r="K44" s="95"/>
      <c r="L44" s="95"/>
      <c r="M44" s="89"/>
      <c r="N44" s="96"/>
      <c r="O44" s="97">
        <f t="shared" si="3"/>
        <v>0</v>
      </c>
      <c r="P44" s="98">
        <f>+VLOOKUP(B44,'[153]m codes'!$A:$B,2,0)</f>
        <v>200030292</v>
      </c>
      <c r="Q44" s="99">
        <f t="shared" si="1"/>
        <v>0</v>
      </c>
    </row>
    <row r="45" spans="1:17" s="98" customFormat="1" ht="28.5" x14ac:dyDescent="0.2">
      <c r="A45" s="86">
        <f t="shared" si="4"/>
        <v>27</v>
      </c>
      <c r="B45" s="87" t="s">
        <v>273</v>
      </c>
      <c r="C45" s="88" t="s">
        <v>237</v>
      </c>
      <c r="D45" s="273"/>
      <c r="E45" s="273"/>
      <c r="F45" s="273"/>
      <c r="G45" s="273"/>
      <c r="H45" s="273"/>
      <c r="I45" s="92"/>
      <c r="J45" s="89"/>
      <c r="K45" s="95"/>
      <c r="L45" s="95"/>
      <c r="M45" s="89"/>
      <c r="N45" s="96"/>
      <c r="O45" s="97">
        <f t="shared" si="3"/>
        <v>0</v>
      </c>
      <c r="P45" s="98">
        <f>+VLOOKUP(B45,'[153]m codes'!$A:$B,2,0)</f>
        <v>200032220</v>
      </c>
      <c r="Q45" s="99">
        <f t="shared" si="1"/>
        <v>0</v>
      </c>
    </row>
    <row r="46" spans="1:17" s="98" customFormat="1" ht="28.5" x14ac:dyDescent="0.2">
      <c r="A46" s="86">
        <f t="shared" si="4"/>
        <v>28</v>
      </c>
      <c r="B46" s="87" t="s">
        <v>274</v>
      </c>
      <c r="C46" s="88" t="s">
        <v>237</v>
      </c>
      <c r="D46" s="273"/>
      <c r="E46" s="273"/>
      <c r="F46" s="273"/>
      <c r="G46" s="273"/>
      <c r="H46" s="273"/>
      <c r="I46" s="92"/>
      <c r="J46" s="89"/>
      <c r="K46" s="95"/>
      <c r="L46" s="95"/>
      <c r="M46" s="89"/>
      <c r="N46" s="96"/>
      <c r="O46" s="97">
        <f t="shared" si="3"/>
        <v>0</v>
      </c>
      <c r="P46" s="98">
        <f>+VLOOKUP(B46,'[153]m codes'!$A:$B,2,0)</f>
        <v>200032222</v>
      </c>
      <c r="Q46" s="99">
        <f t="shared" si="1"/>
        <v>0</v>
      </c>
    </row>
    <row r="47" spans="1:17" s="98" customFormat="1" ht="14.25" x14ac:dyDescent="0.2">
      <c r="A47" s="86">
        <f t="shared" si="4"/>
        <v>29</v>
      </c>
      <c r="B47" s="87" t="s">
        <v>275</v>
      </c>
      <c r="C47" s="88" t="s">
        <v>237</v>
      </c>
      <c r="D47" s="273"/>
      <c r="E47" s="273"/>
      <c r="F47" s="273"/>
      <c r="G47" s="273"/>
      <c r="H47" s="273"/>
      <c r="I47" s="92"/>
      <c r="J47" s="89"/>
      <c r="K47" s="95"/>
      <c r="L47" s="95"/>
      <c r="M47" s="89"/>
      <c r="N47" s="96"/>
      <c r="O47" s="97">
        <f t="shared" si="3"/>
        <v>0</v>
      </c>
      <c r="P47" s="98">
        <f>+VLOOKUP(B47,'[153]m codes'!$A:$B,2,0)</f>
        <v>200030297</v>
      </c>
      <c r="Q47" s="99">
        <f t="shared" si="1"/>
        <v>0</v>
      </c>
    </row>
    <row r="48" spans="1:17" s="98" customFormat="1" ht="14.25" x14ac:dyDescent="0.2">
      <c r="A48" s="86">
        <f t="shared" si="4"/>
        <v>30</v>
      </c>
      <c r="B48" s="87" t="s">
        <v>276</v>
      </c>
      <c r="C48" s="88" t="s">
        <v>237</v>
      </c>
      <c r="D48" s="273"/>
      <c r="E48" s="273"/>
      <c r="F48" s="273"/>
      <c r="G48" s="273"/>
      <c r="H48" s="273"/>
      <c r="I48" s="92"/>
      <c r="J48" s="89"/>
      <c r="K48" s="95"/>
      <c r="L48" s="95"/>
      <c r="M48" s="89"/>
      <c r="N48" s="96"/>
      <c r="O48" s="97">
        <f t="shared" si="3"/>
        <v>0</v>
      </c>
      <c r="P48" s="98">
        <f>+VLOOKUP(B48,'[153]m codes'!$A:$B,2,0)</f>
        <v>200030298</v>
      </c>
      <c r="Q48" s="99">
        <f t="shared" si="1"/>
        <v>0</v>
      </c>
    </row>
    <row r="49" spans="1:17" s="98" customFormat="1" ht="28.5" x14ac:dyDescent="0.2">
      <c r="A49" s="86">
        <f t="shared" si="4"/>
        <v>31</v>
      </c>
      <c r="B49" s="87" t="s">
        <v>277</v>
      </c>
      <c r="C49" s="88" t="s">
        <v>237</v>
      </c>
      <c r="D49" s="273"/>
      <c r="E49" s="273"/>
      <c r="F49" s="273"/>
      <c r="G49" s="273"/>
      <c r="H49" s="273"/>
      <c r="I49" s="92"/>
      <c r="J49" s="89"/>
      <c r="K49" s="95"/>
      <c r="L49" s="95"/>
      <c r="M49" s="89"/>
      <c r="N49" s="96"/>
      <c r="O49" s="97">
        <f t="shared" si="3"/>
        <v>0</v>
      </c>
      <c r="P49" s="98">
        <f>+VLOOKUP(B49,'[153]m codes'!$A:$B,2,0)</f>
        <v>200032223</v>
      </c>
      <c r="Q49" s="99">
        <f t="shared" si="1"/>
        <v>0</v>
      </c>
    </row>
    <row r="50" spans="1:17" s="98" customFormat="1" ht="28.5" x14ac:dyDescent="0.2">
      <c r="A50" s="86">
        <f t="shared" si="4"/>
        <v>32</v>
      </c>
      <c r="B50" s="87" t="s">
        <v>278</v>
      </c>
      <c r="C50" s="88" t="s">
        <v>237</v>
      </c>
      <c r="D50" s="273"/>
      <c r="E50" s="273"/>
      <c r="F50" s="273"/>
      <c r="G50" s="273"/>
      <c r="H50" s="273"/>
      <c r="I50" s="92"/>
      <c r="J50" s="89"/>
      <c r="K50" s="95"/>
      <c r="L50" s="95"/>
      <c r="M50" s="89"/>
      <c r="N50" s="96"/>
      <c r="O50" s="97">
        <f t="shared" si="3"/>
        <v>0</v>
      </c>
      <c r="P50" s="98">
        <f>+VLOOKUP(B50,'[153]m codes'!$A:$B,2,0)</f>
        <v>200032225</v>
      </c>
      <c r="Q50" s="99">
        <f t="shared" si="1"/>
        <v>0</v>
      </c>
    </row>
    <row r="51" spans="1:17" s="98" customFormat="1" ht="28.5" x14ac:dyDescent="0.2">
      <c r="A51" s="86">
        <f t="shared" si="4"/>
        <v>33</v>
      </c>
      <c r="B51" s="87" t="s">
        <v>279</v>
      </c>
      <c r="C51" s="88" t="s">
        <v>237</v>
      </c>
      <c r="D51" s="273"/>
      <c r="E51" s="273"/>
      <c r="F51" s="273"/>
      <c r="G51" s="273"/>
      <c r="H51" s="273"/>
      <c r="I51" s="92"/>
      <c r="J51" s="89"/>
      <c r="K51" s="95"/>
      <c r="L51" s="95"/>
      <c r="M51" s="89"/>
      <c r="N51" s="96"/>
      <c r="O51" s="97">
        <f t="shared" si="3"/>
        <v>0</v>
      </c>
      <c r="P51" s="98">
        <f>+VLOOKUP(B51,'[153]m codes'!$A:$B,2,0)</f>
        <v>200032228</v>
      </c>
      <c r="Q51" s="99">
        <f t="shared" si="1"/>
        <v>0</v>
      </c>
    </row>
    <row r="52" spans="1:17" x14ac:dyDescent="0.25">
      <c r="A52" s="122" t="s">
        <v>280</v>
      </c>
      <c r="B52" s="123" t="s">
        <v>281</v>
      </c>
      <c r="C52" s="123"/>
      <c r="D52" s="273"/>
      <c r="E52" s="273"/>
      <c r="F52" s="273"/>
      <c r="G52" s="273"/>
      <c r="H52" s="273"/>
      <c r="I52" s="92"/>
      <c r="J52" s="129"/>
      <c r="K52" s="128"/>
      <c r="L52" s="128"/>
      <c r="M52" s="129"/>
      <c r="N52" s="130"/>
      <c r="O52" s="137"/>
      <c r="P52" s="98"/>
      <c r="Q52" s="99">
        <f t="shared" si="1"/>
        <v>0</v>
      </c>
    </row>
    <row r="53" spans="1:17" s="98" customFormat="1" ht="14.25" x14ac:dyDescent="0.2">
      <c r="A53" s="86">
        <v>1</v>
      </c>
      <c r="B53" s="87" t="s">
        <v>282</v>
      </c>
      <c r="C53" s="88" t="s">
        <v>237</v>
      </c>
      <c r="D53" s="273"/>
      <c r="E53" s="273"/>
      <c r="F53" s="273"/>
      <c r="G53" s="273"/>
      <c r="H53" s="273"/>
      <c r="I53" s="92"/>
      <c r="J53" s="89"/>
      <c r="K53" s="95"/>
      <c r="L53" s="95"/>
      <c r="M53" s="89"/>
      <c r="N53" s="96"/>
      <c r="O53" s="97">
        <f t="shared" ref="O53:O60" si="5">SUM(K53:N53)</f>
        <v>0</v>
      </c>
      <c r="P53" s="98">
        <f>+VLOOKUP(B53,'[153]m codes'!$A:$B,2,0)</f>
        <v>200030301</v>
      </c>
      <c r="Q53" s="99">
        <f t="shared" si="1"/>
        <v>0</v>
      </c>
    </row>
    <row r="54" spans="1:17" s="98" customFormat="1" ht="14.25" x14ac:dyDescent="0.2">
      <c r="A54" s="86">
        <f>+A53+1</f>
        <v>2</v>
      </c>
      <c r="B54" s="87" t="s">
        <v>283</v>
      </c>
      <c r="C54" s="88" t="s">
        <v>237</v>
      </c>
      <c r="D54" s="273"/>
      <c r="E54" s="273"/>
      <c r="F54" s="273"/>
      <c r="G54" s="273"/>
      <c r="H54" s="273"/>
      <c r="I54" s="92"/>
      <c r="J54" s="89"/>
      <c r="K54" s="95"/>
      <c r="L54" s="95"/>
      <c r="M54" s="89"/>
      <c r="N54" s="96"/>
      <c r="O54" s="97">
        <f t="shared" si="5"/>
        <v>0</v>
      </c>
      <c r="P54" s="98">
        <f>+VLOOKUP(B54,'[153]m codes'!$A:$B,2,0)</f>
        <v>200030302</v>
      </c>
      <c r="Q54" s="99">
        <f t="shared" si="1"/>
        <v>0</v>
      </c>
    </row>
    <row r="55" spans="1:17" s="98" customFormat="1" ht="14.25" x14ac:dyDescent="0.2">
      <c r="A55" s="86">
        <f t="shared" ref="A55:A60" si="6">+A54+1</f>
        <v>3</v>
      </c>
      <c r="B55" s="87" t="s">
        <v>284</v>
      </c>
      <c r="C55" s="88" t="s">
        <v>237</v>
      </c>
      <c r="D55" s="273"/>
      <c r="E55" s="273"/>
      <c r="F55" s="273"/>
      <c r="G55" s="273"/>
      <c r="H55" s="273"/>
      <c r="I55" s="92"/>
      <c r="J55" s="89"/>
      <c r="K55" s="95"/>
      <c r="L55" s="95"/>
      <c r="M55" s="89"/>
      <c r="N55" s="96"/>
      <c r="O55" s="97">
        <f t="shared" si="5"/>
        <v>0</v>
      </c>
      <c r="P55" s="98">
        <f>+VLOOKUP(B55,'[153]m codes'!$A:$B,2,0)</f>
        <v>200030303</v>
      </c>
      <c r="Q55" s="99">
        <f t="shared" si="1"/>
        <v>0</v>
      </c>
    </row>
    <row r="56" spans="1:17" s="98" customFormat="1" ht="14.25" x14ac:dyDescent="0.2">
      <c r="A56" s="86">
        <f t="shared" si="6"/>
        <v>4</v>
      </c>
      <c r="B56" s="87" t="s">
        <v>285</v>
      </c>
      <c r="C56" s="88" t="s">
        <v>237</v>
      </c>
      <c r="D56" s="273"/>
      <c r="E56" s="273"/>
      <c r="F56" s="273"/>
      <c r="G56" s="273"/>
      <c r="H56" s="273"/>
      <c r="I56" s="92"/>
      <c r="J56" s="89"/>
      <c r="K56" s="95"/>
      <c r="L56" s="95"/>
      <c r="M56" s="89"/>
      <c r="N56" s="96"/>
      <c r="O56" s="97">
        <f t="shared" si="5"/>
        <v>0</v>
      </c>
      <c r="P56" s="98">
        <f>+VLOOKUP(B56,'[153]m codes'!$A:$B,2,0)</f>
        <v>200030304</v>
      </c>
      <c r="Q56" s="99">
        <f t="shared" si="1"/>
        <v>0</v>
      </c>
    </row>
    <row r="57" spans="1:17" s="98" customFormat="1" ht="28.5" x14ac:dyDescent="0.2">
      <c r="A57" s="86">
        <f t="shared" si="6"/>
        <v>5</v>
      </c>
      <c r="B57" s="87" t="s">
        <v>286</v>
      </c>
      <c r="C57" s="88" t="s">
        <v>237</v>
      </c>
      <c r="D57" s="273"/>
      <c r="E57" s="273"/>
      <c r="F57" s="273"/>
      <c r="G57" s="273"/>
      <c r="H57" s="273"/>
      <c r="I57" s="92"/>
      <c r="J57" s="89"/>
      <c r="K57" s="95"/>
      <c r="L57" s="95"/>
      <c r="M57" s="89"/>
      <c r="N57" s="96"/>
      <c r="O57" s="97">
        <f t="shared" si="5"/>
        <v>0</v>
      </c>
      <c r="P57" s="98">
        <f>+VLOOKUP(B57,'[153]m codes'!$A:$B,2,0)</f>
        <v>200032584</v>
      </c>
      <c r="Q57" s="99">
        <f t="shared" si="1"/>
        <v>0</v>
      </c>
    </row>
    <row r="58" spans="1:17" s="98" customFormat="1" ht="14.25" x14ac:dyDescent="0.2">
      <c r="A58" s="86">
        <f t="shared" si="6"/>
        <v>6</v>
      </c>
      <c r="B58" s="87" t="s">
        <v>287</v>
      </c>
      <c r="C58" s="88" t="s">
        <v>237</v>
      </c>
      <c r="D58" s="273"/>
      <c r="E58" s="273"/>
      <c r="F58" s="273"/>
      <c r="G58" s="273"/>
      <c r="H58" s="273"/>
      <c r="I58" s="92"/>
      <c r="J58" s="89"/>
      <c r="K58" s="95"/>
      <c r="L58" s="95"/>
      <c r="M58" s="89"/>
      <c r="N58" s="96"/>
      <c r="O58" s="97">
        <f t="shared" si="5"/>
        <v>0</v>
      </c>
      <c r="P58" s="98">
        <f>+VLOOKUP(B58,'[153]m codes'!$A:$B,2,0)</f>
        <v>200030305</v>
      </c>
      <c r="Q58" s="99">
        <f t="shared" si="1"/>
        <v>0</v>
      </c>
    </row>
    <row r="59" spans="1:17" s="98" customFormat="1" ht="14.25" x14ac:dyDescent="0.2">
      <c r="A59" s="86">
        <f t="shared" si="6"/>
        <v>7</v>
      </c>
      <c r="B59" s="87" t="s">
        <v>288</v>
      </c>
      <c r="C59" s="88" t="s">
        <v>237</v>
      </c>
      <c r="D59" s="273"/>
      <c r="E59" s="273"/>
      <c r="F59" s="273"/>
      <c r="G59" s="273"/>
      <c r="H59" s="273"/>
      <c r="I59" s="92"/>
      <c r="J59" s="89"/>
      <c r="K59" s="95"/>
      <c r="L59" s="95"/>
      <c r="M59" s="89"/>
      <c r="N59" s="96"/>
      <c r="O59" s="97">
        <f t="shared" si="5"/>
        <v>0</v>
      </c>
      <c r="P59" s="98">
        <f>+VLOOKUP(B59,'[153]m codes'!$A:$B,2,0)</f>
        <v>200030306</v>
      </c>
      <c r="Q59" s="99">
        <f t="shared" si="1"/>
        <v>0</v>
      </c>
    </row>
    <row r="60" spans="1:17" s="98" customFormat="1" ht="14.25" x14ac:dyDescent="0.2">
      <c r="A60" s="86">
        <f t="shared" si="6"/>
        <v>8</v>
      </c>
      <c r="B60" s="87" t="s">
        <v>289</v>
      </c>
      <c r="C60" s="88" t="s">
        <v>237</v>
      </c>
      <c r="D60" s="273"/>
      <c r="E60" s="273"/>
      <c r="F60" s="273"/>
      <c r="G60" s="273"/>
      <c r="H60" s="273"/>
      <c r="I60" s="92"/>
      <c r="J60" s="89"/>
      <c r="K60" s="95"/>
      <c r="L60" s="95"/>
      <c r="M60" s="89"/>
      <c r="N60" s="96"/>
      <c r="O60" s="97">
        <f t="shared" si="5"/>
        <v>0</v>
      </c>
      <c r="P60" s="98">
        <f>+VLOOKUP(B60,'[153]m codes'!$A:$B,2,0)</f>
        <v>200030308</v>
      </c>
      <c r="Q60" s="99">
        <f t="shared" si="1"/>
        <v>0</v>
      </c>
    </row>
    <row r="61" spans="1:17" x14ac:dyDescent="0.25">
      <c r="A61" s="122" t="s">
        <v>291</v>
      </c>
      <c r="B61" s="123" t="s">
        <v>292</v>
      </c>
      <c r="C61" s="123"/>
      <c r="D61" s="273"/>
      <c r="E61" s="273"/>
      <c r="F61" s="273"/>
      <c r="G61" s="273"/>
      <c r="H61" s="273"/>
      <c r="I61" s="92"/>
      <c r="J61" s="129"/>
      <c r="K61" s="128"/>
      <c r="L61" s="128"/>
      <c r="M61" s="129"/>
      <c r="N61" s="130"/>
      <c r="O61" s="137"/>
      <c r="Q61" s="85"/>
    </row>
    <row r="62" spans="1:17" s="98" customFormat="1" ht="28.5" x14ac:dyDescent="0.2">
      <c r="A62" s="86">
        <v>1</v>
      </c>
      <c r="B62" s="87" t="s">
        <v>293</v>
      </c>
      <c r="C62" s="88" t="s">
        <v>237</v>
      </c>
      <c r="D62" s="273"/>
      <c r="E62" s="273"/>
      <c r="F62" s="273"/>
      <c r="G62" s="273"/>
      <c r="H62" s="273"/>
      <c r="I62" s="92"/>
      <c r="J62" s="89"/>
      <c r="K62" s="95"/>
      <c r="L62" s="95"/>
      <c r="M62" s="89"/>
      <c r="N62" s="96"/>
      <c r="O62" s="97">
        <f t="shared" ref="O62:O89" si="7">SUM(K62:N62)</f>
        <v>0</v>
      </c>
      <c r="P62" s="98">
        <f>+VLOOKUP(B62,'[153]m codes'!$A:$B,2,0)</f>
        <v>200030309</v>
      </c>
      <c r="Q62" s="99">
        <f t="shared" ref="Q62:Q89" si="8">+O62-F62</f>
        <v>0</v>
      </c>
    </row>
    <row r="63" spans="1:17" s="98" customFormat="1" ht="28.5" x14ac:dyDescent="0.2">
      <c r="A63" s="86">
        <f>+A62+1</f>
        <v>2</v>
      </c>
      <c r="B63" s="87" t="s">
        <v>294</v>
      </c>
      <c r="C63" s="88" t="s">
        <v>237</v>
      </c>
      <c r="D63" s="273"/>
      <c r="E63" s="273"/>
      <c r="F63" s="273"/>
      <c r="G63" s="273"/>
      <c r="H63" s="273"/>
      <c r="I63" s="92"/>
      <c r="J63" s="89"/>
      <c r="K63" s="95"/>
      <c r="L63" s="95"/>
      <c r="M63" s="89"/>
      <c r="N63" s="96"/>
      <c r="O63" s="97">
        <f t="shared" si="7"/>
        <v>0</v>
      </c>
      <c r="P63" s="98">
        <f>+VLOOKUP(B63,'[153]m codes'!$A:$B,2,0)</f>
        <v>200030311</v>
      </c>
      <c r="Q63" s="136">
        <f t="shared" si="8"/>
        <v>0</v>
      </c>
    </row>
    <row r="64" spans="1:17" s="98" customFormat="1" ht="28.5" x14ac:dyDescent="0.2">
      <c r="A64" s="86">
        <f t="shared" ref="A64:A89" si="9">+A63+1</f>
        <v>3</v>
      </c>
      <c r="B64" s="87" t="s">
        <v>295</v>
      </c>
      <c r="C64" s="88" t="s">
        <v>237</v>
      </c>
      <c r="D64" s="273"/>
      <c r="E64" s="273"/>
      <c r="F64" s="273"/>
      <c r="G64" s="273"/>
      <c r="H64" s="273"/>
      <c r="I64" s="92"/>
      <c r="J64" s="89"/>
      <c r="K64" s="95"/>
      <c r="L64" s="95"/>
      <c r="M64" s="89"/>
      <c r="N64" s="96"/>
      <c r="O64" s="97">
        <f t="shared" si="7"/>
        <v>0</v>
      </c>
      <c r="P64" s="98">
        <f>+VLOOKUP(B64,'[153]m codes'!$A:$B,2,0)</f>
        <v>200030310</v>
      </c>
      <c r="Q64" s="99">
        <f t="shared" si="8"/>
        <v>0</v>
      </c>
    </row>
    <row r="65" spans="1:17" s="98" customFormat="1" ht="28.5" x14ac:dyDescent="0.2">
      <c r="A65" s="86">
        <f t="shared" si="9"/>
        <v>4</v>
      </c>
      <c r="B65" s="87" t="s">
        <v>296</v>
      </c>
      <c r="C65" s="88" t="s">
        <v>237</v>
      </c>
      <c r="D65" s="273"/>
      <c r="E65" s="273"/>
      <c r="F65" s="273"/>
      <c r="G65" s="273"/>
      <c r="H65" s="273"/>
      <c r="I65" s="92"/>
      <c r="J65" s="89"/>
      <c r="K65" s="95"/>
      <c r="L65" s="95"/>
      <c r="M65" s="89"/>
      <c r="N65" s="96"/>
      <c r="O65" s="97">
        <f t="shared" si="7"/>
        <v>0</v>
      </c>
      <c r="P65" s="98">
        <f>+VLOOKUP(B65,'[153]m codes'!$A:$B,2,0)</f>
        <v>200030314</v>
      </c>
      <c r="Q65" s="99">
        <f t="shared" si="8"/>
        <v>0</v>
      </c>
    </row>
    <row r="66" spans="1:17" s="98" customFormat="1" ht="28.5" x14ac:dyDescent="0.2">
      <c r="A66" s="86">
        <f t="shared" si="9"/>
        <v>5</v>
      </c>
      <c r="B66" s="87" t="s">
        <v>297</v>
      </c>
      <c r="C66" s="88" t="s">
        <v>237</v>
      </c>
      <c r="D66" s="273"/>
      <c r="E66" s="273"/>
      <c r="F66" s="273"/>
      <c r="G66" s="273"/>
      <c r="H66" s="273"/>
      <c r="I66" s="92"/>
      <c r="J66" s="89"/>
      <c r="K66" s="95"/>
      <c r="L66" s="95"/>
      <c r="M66" s="89"/>
      <c r="N66" s="96"/>
      <c r="O66" s="97">
        <f t="shared" si="7"/>
        <v>0</v>
      </c>
      <c r="P66" s="98">
        <f>+VLOOKUP(B66,'[153]m codes'!$A:$B,2,0)</f>
        <v>200030312</v>
      </c>
      <c r="Q66" s="99">
        <f t="shared" si="8"/>
        <v>0</v>
      </c>
    </row>
    <row r="67" spans="1:17" s="98" customFormat="1" ht="28.5" x14ac:dyDescent="0.2">
      <c r="A67" s="86">
        <f t="shared" si="9"/>
        <v>6</v>
      </c>
      <c r="B67" s="87" t="s">
        <v>298</v>
      </c>
      <c r="C67" s="88" t="s">
        <v>237</v>
      </c>
      <c r="D67" s="273"/>
      <c r="E67" s="273"/>
      <c r="F67" s="273"/>
      <c r="G67" s="273"/>
      <c r="H67" s="273"/>
      <c r="I67" s="92"/>
      <c r="J67" s="89"/>
      <c r="K67" s="95"/>
      <c r="L67" s="95"/>
      <c r="M67" s="89"/>
      <c r="N67" s="96"/>
      <c r="O67" s="97">
        <f t="shared" si="7"/>
        <v>0</v>
      </c>
      <c r="P67" s="98">
        <f>+VLOOKUP(B67,'[153]m codes'!$A:$B,2,0)</f>
        <v>200030313</v>
      </c>
      <c r="Q67" s="99">
        <f t="shared" si="8"/>
        <v>0</v>
      </c>
    </row>
    <row r="68" spans="1:17" s="98" customFormat="1" ht="14.25" x14ac:dyDescent="0.2">
      <c r="A68" s="86">
        <f t="shared" si="9"/>
        <v>7</v>
      </c>
      <c r="B68" s="87" t="s">
        <v>299</v>
      </c>
      <c r="C68" s="88" t="s">
        <v>237</v>
      </c>
      <c r="D68" s="273"/>
      <c r="E68" s="273"/>
      <c r="F68" s="273"/>
      <c r="G68" s="273"/>
      <c r="H68" s="273"/>
      <c r="I68" s="92"/>
      <c r="J68" s="89"/>
      <c r="K68" s="95"/>
      <c r="L68" s="95"/>
      <c r="M68" s="89"/>
      <c r="N68" s="96"/>
      <c r="O68" s="97">
        <f t="shared" si="7"/>
        <v>0</v>
      </c>
      <c r="P68" s="98">
        <f>+VLOOKUP(B68,'[153]m codes'!$A:$B,2,0)</f>
        <v>200032241</v>
      </c>
      <c r="Q68" s="99">
        <f t="shared" si="8"/>
        <v>0</v>
      </c>
    </row>
    <row r="69" spans="1:17" s="98" customFormat="1" ht="14.25" x14ac:dyDescent="0.2">
      <c r="A69" s="86">
        <f t="shared" si="9"/>
        <v>8</v>
      </c>
      <c r="B69" s="87" t="s">
        <v>300</v>
      </c>
      <c r="C69" s="88" t="s">
        <v>237</v>
      </c>
      <c r="D69" s="273"/>
      <c r="E69" s="273"/>
      <c r="F69" s="273"/>
      <c r="G69" s="273"/>
      <c r="H69" s="273"/>
      <c r="I69" s="92"/>
      <c r="J69" s="89"/>
      <c r="K69" s="95"/>
      <c r="L69" s="95"/>
      <c r="M69" s="89"/>
      <c r="N69" s="96"/>
      <c r="O69" s="97">
        <f t="shared" si="7"/>
        <v>0</v>
      </c>
      <c r="P69" s="98">
        <f>+VLOOKUP(B69,'[153]m codes'!$A:$B,2,0)</f>
        <v>200032239</v>
      </c>
      <c r="Q69" s="99">
        <f t="shared" si="8"/>
        <v>0</v>
      </c>
    </row>
    <row r="70" spans="1:17" s="98" customFormat="1" ht="14.25" x14ac:dyDescent="0.2">
      <c r="A70" s="86">
        <f t="shared" si="9"/>
        <v>9</v>
      </c>
      <c r="B70" s="87" t="s">
        <v>301</v>
      </c>
      <c r="C70" s="88" t="s">
        <v>237</v>
      </c>
      <c r="D70" s="273"/>
      <c r="E70" s="273"/>
      <c r="F70" s="273"/>
      <c r="G70" s="273"/>
      <c r="H70" s="273"/>
      <c r="I70" s="92"/>
      <c r="J70" s="89"/>
      <c r="K70" s="95"/>
      <c r="L70" s="95"/>
      <c r="M70" s="89"/>
      <c r="N70" s="96"/>
      <c r="O70" s="97">
        <f t="shared" si="7"/>
        <v>0</v>
      </c>
      <c r="P70" s="98">
        <f>+VLOOKUP(B70,'[153]m codes'!$A:$B,2,0)</f>
        <v>200032240</v>
      </c>
      <c r="Q70" s="99">
        <f t="shared" si="8"/>
        <v>0</v>
      </c>
    </row>
    <row r="71" spans="1:17" s="98" customFormat="1" ht="14.25" x14ac:dyDescent="0.2">
      <c r="A71" s="86">
        <f t="shared" si="9"/>
        <v>10</v>
      </c>
      <c r="B71" s="87" t="s">
        <v>302</v>
      </c>
      <c r="C71" s="88" t="s">
        <v>237</v>
      </c>
      <c r="D71" s="273"/>
      <c r="E71" s="273"/>
      <c r="F71" s="273"/>
      <c r="G71" s="273"/>
      <c r="H71" s="273"/>
      <c r="I71" s="92"/>
      <c r="J71" s="89"/>
      <c r="K71" s="95"/>
      <c r="L71" s="95"/>
      <c r="M71" s="89"/>
      <c r="N71" s="96"/>
      <c r="O71" s="97">
        <f t="shared" si="7"/>
        <v>0</v>
      </c>
      <c r="P71" s="98">
        <f>+VLOOKUP(B71,'[153]m codes'!$A:$B,2,0)</f>
        <v>200032242</v>
      </c>
      <c r="Q71" s="99">
        <f t="shared" si="8"/>
        <v>0</v>
      </c>
    </row>
    <row r="72" spans="1:17" s="98" customFormat="1" ht="14.25" x14ac:dyDescent="0.2">
      <c r="A72" s="86">
        <f t="shared" si="9"/>
        <v>11</v>
      </c>
      <c r="B72" s="87" t="s">
        <v>303</v>
      </c>
      <c r="C72" s="88" t="s">
        <v>237</v>
      </c>
      <c r="D72" s="273"/>
      <c r="E72" s="273"/>
      <c r="F72" s="273"/>
      <c r="G72" s="273"/>
      <c r="H72" s="273"/>
      <c r="I72" s="92"/>
      <c r="J72" s="89"/>
      <c r="K72" s="95"/>
      <c r="L72" s="95"/>
      <c r="M72" s="89"/>
      <c r="N72" s="96"/>
      <c r="O72" s="97">
        <f t="shared" si="7"/>
        <v>0</v>
      </c>
      <c r="P72" s="98">
        <f>+VLOOKUP(B72,'[153]m codes'!$A:$B,2,0)</f>
        <v>200030320</v>
      </c>
      <c r="Q72" s="99">
        <f t="shared" si="8"/>
        <v>0</v>
      </c>
    </row>
    <row r="73" spans="1:17" s="98" customFormat="1" ht="14.25" x14ac:dyDescent="0.2">
      <c r="A73" s="86">
        <f t="shared" si="9"/>
        <v>12</v>
      </c>
      <c r="B73" s="87" t="s">
        <v>304</v>
      </c>
      <c r="C73" s="88" t="s">
        <v>237</v>
      </c>
      <c r="D73" s="273"/>
      <c r="E73" s="273"/>
      <c r="F73" s="273"/>
      <c r="G73" s="273"/>
      <c r="H73" s="273"/>
      <c r="I73" s="92"/>
      <c r="J73" s="89"/>
      <c r="K73" s="95"/>
      <c r="L73" s="95"/>
      <c r="M73" s="89"/>
      <c r="N73" s="96"/>
      <c r="O73" s="97">
        <f t="shared" si="7"/>
        <v>0</v>
      </c>
      <c r="P73" s="98">
        <f>+VLOOKUP(B73,'[153]m codes'!$A:$B,2,0)</f>
        <v>200032243</v>
      </c>
      <c r="Q73" s="99">
        <f t="shared" si="8"/>
        <v>0</v>
      </c>
    </row>
    <row r="74" spans="1:17" s="98" customFormat="1" ht="14.25" x14ac:dyDescent="0.2">
      <c r="A74" s="86">
        <f t="shared" si="9"/>
        <v>13</v>
      </c>
      <c r="B74" s="87" t="s">
        <v>305</v>
      </c>
      <c r="C74" s="88" t="s">
        <v>237</v>
      </c>
      <c r="D74" s="273"/>
      <c r="E74" s="273"/>
      <c r="F74" s="273"/>
      <c r="G74" s="273"/>
      <c r="H74" s="273"/>
      <c r="I74" s="92"/>
      <c r="J74" s="89"/>
      <c r="K74" s="95"/>
      <c r="L74" s="95"/>
      <c r="M74" s="89"/>
      <c r="N74" s="96"/>
      <c r="O74" s="97">
        <f t="shared" si="7"/>
        <v>0</v>
      </c>
      <c r="P74" s="98">
        <f>+VLOOKUP(B74,'[153]m codes'!$A:$B,2,0)</f>
        <v>200030317</v>
      </c>
      <c r="Q74" s="99">
        <f t="shared" si="8"/>
        <v>0</v>
      </c>
    </row>
    <row r="75" spans="1:17" s="98" customFormat="1" ht="28.5" x14ac:dyDescent="0.2">
      <c r="A75" s="86">
        <f t="shared" si="9"/>
        <v>14</v>
      </c>
      <c r="B75" s="87" t="s">
        <v>306</v>
      </c>
      <c r="C75" s="88" t="s">
        <v>237</v>
      </c>
      <c r="D75" s="273"/>
      <c r="E75" s="273"/>
      <c r="F75" s="273"/>
      <c r="G75" s="273"/>
      <c r="H75" s="273"/>
      <c r="I75" s="92"/>
      <c r="J75" s="89"/>
      <c r="K75" s="95"/>
      <c r="L75" s="95"/>
      <c r="M75" s="89"/>
      <c r="N75" s="96"/>
      <c r="O75" s="97">
        <f t="shared" si="7"/>
        <v>0</v>
      </c>
      <c r="P75" s="98">
        <f>+VLOOKUP(B75,'[153]m codes'!$A:$B,2,0)</f>
        <v>200030315</v>
      </c>
      <c r="Q75" s="99">
        <f t="shared" si="8"/>
        <v>0</v>
      </c>
    </row>
    <row r="76" spans="1:17" s="98" customFormat="1" ht="28.5" x14ac:dyDescent="0.2">
      <c r="A76" s="86">
        <f t="shared" si="9"/>
        <v>15</v>
      </c>
      <c r="B76" s="87" t="s">
        <v>307</v>
      </c>
      <c r="C76" s="88" t="s">
        <v>237</v>
      </c>
      <c r="D76" s="273"/>
      <c r="E76" s="273"/>
      <c r="F76" s="273"/>
      <c r="G76" s="273"/>
      <c r="H76" s="273"/>
      <c r="I76" s="92"/>
      <c r="J76" s="89"/>
      <c r="K76" s="95"/>
      <c r="L76" s="95"/>
      <c r="M76" s="89"/>
      <c r="N76" s="96"/>
      <c r="O76" s="97">
        <f t="shared" si="7"/>
        <v>0</v>
      </c>
      <c r="P76" s="98">
        <f>+VLOOKUP(B76,'[153]m codes'!$A:$B,2,0)</f>
        <v>200030316</v>
      </c>
      <c r="Q76" s="99">
        <f t="shared" si="8"/>
        <v>0</v>
      </c>
    </row>
    <row r="77" spans="1:17" s="98" customFormat="1" ht="14.25" x14ac:dyDescent="0.2">
      <c r="A77" s="86">
        <f t="shared" si="9"/>
        <v>16</v>
      </c>
      <c r="B77" s="87" t="s">
        <v>308</v>
      </c>
      <c r="C77" s="88" t="s">
        <v>237</v>
      </c>
      <c r="D77" s="273"/>
      <c r="E77" s="273"/>
      <c r="F77" s="273"/>
      <c r="G77" s="273"/>
      <c r="H77" s="273"/>
      <c r="I77" s="92"/>
      <c r="J77" s="89"/>
      <c r="K77" s="95"/>
      <c r="L77" s="95"/>
      <c r="M77" s="89"/>
      <c r="N77" s="96"/>
      <c r="O77" s="97">
        <f t="shared" si="7"/>
        <v>0</v>
      </c>
      <c r="P77" s="98">
        <f>+VLOOKUP(B77,'[153]m codes'!$A:$B,2,0)</f>
        <v>200032247</v>
      </c>
      <c r="Q77" s="99">
        <f t="shared" si="8"/>
        <v>0</v>
      </c>
    </row>
    <row r="78" spans="1:17" s="98" customFormat="1" ht="14.25" x14ac:dyDescent="0.2">
      <c r="A78" s="86">
        <f t="shared" si="9"/>
        <v>17</v>
      </c>
      <c r="B78" s="87" t="s">
        <v>309</v>
      </c>
      <c r="C78" s="88" t="s">
        <v>237</v>
      </c>
      <c r="D78" s="273"/>
      <c r="E78" s="273"/>
      <c r="F78" s="273"/>
      <c r="G78" s="273"/>
      <c r="H78" s="273"/>
      <c r="I78" s="92"/>
      <c r="J78" s="89"/>
      <c r="K78" s="95"/>
      <c r="L78" s="95"/>
      <c r="M78" s="89"/>
      <c r="N78" s="96"/>
      <c r="O78" s="97">
        <f t="shared" si="7"/>
        <v>0</v>
      </c>
      <c r="P78" s="98">
        <f>+VLOOKUP(B78,'[153]m codes'!$A:$B,2,0)</f>
        <v>200032246</v>
      </c>
      <c r="Q78" s="99">
        <f t="shared" si="8"/>
        <v>0</v>
      </c>
    </row>
    <row r="79" spans="1:17" s="98" customFormat="1" ht="14.25" x14ac:dyDescent="0.2">
      <c r="A79" s="86">
        <f t="shared" si="9"/>
        <v>18</v>
      </c>
      <c r="B79" s="87" t="s">
        <v>310</v>
      </c>
      <c r="C79" s="88" t="s">
        <v>237</v>
      </c>
      <c r="D79" s="273"/>
      <c r="E79" s="273"/>
      <c r="F79" s="273"/>
      <c r="G79" s="273"/>
      <c r="H79" s="273"/>
      <c r="I79" s="92"/>
      <c r="J79" s="89"/>
      <c r="K79" s="95"/>
      <c r="L79" s="95"/>
      <c r="M79" s="89"/>
      <c r="N79" s="96"/>
      <c r="O79" s="97">
        <f t="shared" si="7"/>
        <v>0</v>
      </c>
      <c r="P79" s="98">
        <f>+VLOOKUP(B79,'[153]m codes'!$A:$B,2,0)</f>
        <v>200032245</v>
      </c>
      <c r="Q79" s="99">
        <f t="shared" si="8"/>
        <v>0</v>
      </c>
    </row>
    <row r="80" spans="1:17" s="98" customFormat="1" ht="28.5" x14ac:dyDescent="0.2">
      <c r="A80" s="86">
        <f t="shared" si="9"/>
        <v>19</v>
      </c>
      <c r="B80" s="87" t="s">
        <v>311</v>
      </c>
      <c r="C80" s="88" t="s">
        <v>237</v>
      </c>
      <c r="D80" s="273"/>
      <c r="E80" s="273"/>
      <c r="F80" s="273"/>
      <c r="G80" s="273"/>
      <c r="H80" s="273"/>
      <c r="I80" s="92"/>
      <c r="J80" s="89"/>
      <c r="K80" s="95"/>
      <c r="L80" s="95"/>
      <c r="M80" s="89"/>
      <c r="N80" s="96"/>
      <c r="O80" s="97">
        <f t="shared" si="7"/>
        <v>0</v>
      </c>
      <c r="P80" s="98">
        <f>+VLOOKUP(B80,'[153]m codes'!$A:$B,2,0)</f>
        <v>200030319</v>
      </c>
      <c r="Q80" s="99">
        <f t="shared" si="8"/>
        <v>0</v>
      </c>
    </row>
    <row r="81" spans="1:17" s="98" customFormat="1" ht="14.25" x14ac:dyDescent="0.2">
      <c r="A81" s="86">
        <f t="shared" si="9"/>
        <v>20</v>
      </c>
      <c r="B81" s="87" t="s">
        <v>312</v>
      </c>
      <c r="C81" s="88" t="s">
        <v>237</v>
      </c>
      <c r="D81" s="273"/>
      <c r="E81" s="273"/>
      <c r="F81" s="273"/>
      <c r="G81" s="273"/>
      <c r="H81" s="273"/>
      <c r="I81" s="92"/>
      <c r="J81" s="89"/>
      <c r="K81" s="95"/>
      <c r="L81" s="95"/>
      <c r="M81" s="89"/>
      <c r="N81" s="96"/>
      <c r="O81" s="97">
        <f t="shared" si="7"/>
        <v>0</v>
      </c>
      <c r="P81" s="98">
        <f>+VLOOKUP(B81,'[153]m codes'!$A:$B,2,0)</f>
        <v>200032244</v>
      </c>
      <c r="Q81" s="99">
        <f t="shared" si="8"/>
        <v>0</v>
      </c>
    </row>
    <row r="82" spans="1:17" s="98" customFormat="1" ht="28.5" x14ac:dyDescent="0.2">
      <c r="A82" s="86">
        <f t="shared" si="9"/>
        <v>21</v>
      </c>
      <c r="B82" s="87" t="s">
        <v>313</v>
      </c>
      <c r="C82" s="88" t="s">
        <v>237</v>
      </c>
      <c r="D82" s="273"/>
      <c r="E82" s="273"/>
      <c r="F82" s="273"/>
      <c r="G82" s="273"/>
      <c r="H82" s="273"/>
      <c r="I82" s="92"/>
      <c r="J82" s="89"/>
      <c r="K82" s="95"/>
      <c r="L82" s="95"/>
      <c r="M82" s="89"/>
      <c r="N82" s="96"/>
      <c r="O82" s="97">
        <f t="shared" si="7"/>
        <v>0</v>
      </c>
      <c r="P82" s="98">
        <f>+VLOOKUP(B82,'[153]m codes'!$A:$B,2,0)</f>
        <v>200030318</v>
      </c>
      <c r="Q82" s="99">
        <f t="shared" si="8"/>
        <v>0</v>
      </c>
    </row>
    <row r="83" spans="1:17" s="98" customFormat="1" ht="14.25" x14ac:dyDescent="0.2">
      <c r="A83" s="86">
        <f t="shared" si="9"/>
        <v>22</v>
      </c>
      <c r="B83" s="87" t="s">
        <v>314</v>
      </c>
      <c r="C83" s="88" t="s">
        <v>237</v>
      </c>
      <c r="D83" s="273"/>
      <c r="E83" s="273"/>
      <c r="F83" s="273"/>
      <c r="G83" s="273"/>
      <c r="H83" s="273"/>
      <c r="I83" s="92"/>
      <c r="J83" s="89"/>
      <c r="K83" s="95"/>
      <c r="L83" s="95"/>
      <c r="M83" s="89"/>
      <c r="N83" s="96"/>
      <c r="O83" s="97">
        <f t="shared" si="7"/>
        <v>0</v>
      </c>
      <c r="P83" s="98">
        <f>+VLOOKUP(B83,'[153]m codes'!$A:$B,2,0)</f>
        <v>200032249</v>
      </c>
      <c r="Q83" s="99">
        <f t="shared" si="8"/>
        <v>0</v>
      </c>
    </row>
    <row r="84" spans="1:17" s="98" customFormat="1" ht="28.5" x14ac:dyDescent="0.2">
      <c r="A84" s="86">
        <f t="shared" si="9"/>
        <v>23</v>
      </c>
      <c r="B84" s="87" t="s">
        <v>315</v>
      </c>
      <c r="C84" s="88" t="s">
        <v>237</v>
      </c>
      <c r="D84" s="273"/>
      <c r="E84" s="273"/>
      <c r="F84" s="273"/>
      <c r="G84" s="273"/>
      <c r="H84" s="273"/>
      <c r="I84" s="92"/>
      <c r="J84" s="89"/>
      <c r="K84" s="95"/>
      <c r="L84" s="95"/>
      <c r="M84" s="89"/>
      <c r="N84" s="96"/>
      <c r="O84" s="97">
        <f t="shared" si="7"/>
        <v>0</v>
      </c>
      <c r="P84" s="98">
        <f>+VLOOKUP(B84,'[153]m codes'!$A:$B,2,0)</f>
        <v>200030326</v>
      </c>
      <c r="Q84" s="99">
        <f t="shared" si="8"/>
        <v>0</v>
      </c>
    </row>
    <row r="85" spans="1:17" s="98" customFormat="1" ht="14.25" x14ac:dyDescent="0.2">
      <c r="A85" s="86">
        <f t="shared" si="9"/>
        <v>24</v>
      </c>
      <c r="B85" s="87" t="s">
        <v>316</v>
      </c>
      <c r="C85" s="88" t="s">
        <v>237</v>
      </c>
      <c r="D85" s="273"/>
      <c r="E85" s="273"/>
      <c r="F85" s="273"/>
      <c r="G85" s="273"/>
      <c r="H85" s="273"/>
      <c r="I85" s="92"/>
      <c r="J85" s="89"/>
      <c r="K85" s="95"/>
      <c r="L85" s="95"/>
      <c r="M85" s="89"/>
      <c r="N85" s="96"/>
      <c r="O85" s="97">
        <f t="shared" si="7"/>
        <v>0</v>
      </c>
      <c r="P85" s="98">
        <f>+VLOOKUP(B85,'[153]m codes'!$A:$B,2,0)</f>
        <v>200032248</v>
      </c>
      <c r="Q85" s="99">
        <f t="shared" si="8"/>
        <v>0</v>
      </c>
    </row>
    <row r="86" spans="1:17" s="98" customFormat="1" ht="28.5" x14ac:dyDescent="0.2">
      <c r="A86" s="86">
        <f t="shared" si="9"/>
        <v>25</v>
      </c>
      <c r="B86" s="87" t="s">
        <v>317</v>
      </c>
      <c r="C86" s="88" t="s">
        <v>237</v>
      </c>
      <c r="D86" s="273"/>
      <c r="E86" s="273"/>
      <c r="F86" s="273"/>
      <c r="G86" s="273"/>
      <c r="H86" s="273"/>
      <c r="I86" s="92"/>
      <c r="J86" s="89"/>
      <c r="K86" s="95"/>
      <c r="L86" s="95"/>
      <c r="M86" s="89"/>
      <c r="N86" s="96"/>
      <c r="O86" s="97">
        <f t="shared" si="7"/>
        <v>0</v>
      </c>
      <c r="P86" s="98">
        <f>+VLOOKUP(B86,'[153]m codes'!$A:$B,2,0)</f>
        <v>200030325</v>
      </c>
      <c r="Q86" s="99">
        <f t="shared" si="8"/>
        <v>0</v>
      </c>
    </row>
    <row r="87" spans="1:17" s="98" customFormat="1" ht="28.5" x14ac:dyDescent="0.2">
      <c r="A87" s="86">
        <f t="shared" si="9"/>
        <v>26</v>
      </c>
      <c r="B87" s="87" t="s">
        <v>318</v>
      </c>
      <c r="C87" s="88" t="s">
        <v>237</v>
      </c>
      <c r="D87" s="273"/>
      <c r="E87" s="273"/>
      <c r="F87" s="273"/>
      <c r="G87" s="273"/>
      <c r="H87" s="273"/>
      <c r="I87" s="92"/>
      <c r="J87" s="89"/>
      <c r="K87" s="95"/>
      <c r="L87" s="95"/>
      <c r="M87" s="89"/>
      <c r="N87" s="96"/>
      <c r="O87" s="97">
        <f t="shared" si="7"/>
        <v>0</v>
      </c>
      <c r="P87" s="98">
        <f>+VLOOKUP(B87,'[153]m codes'!$A:$B,2,0)</f>
        <v>200030328</v>
      </c>
      <c r="Q87" s="99">
        <f t="shared" si="8"/>
        <v>0</v>
      </c>
    </row>
    <row r="88" spans="1:17" s="98" customFormat="1" ht="28.5" x14ac:dyDescent="0.2">
      <c r="A88" s="86">
        <f t="shared" si="9"/>
        <v>27</v>
      </c>
      <c r="B88" s="87" t="s">
        <v>319</v>
      </c>
      <c r="C88" s="88" t="s">
        <v>237</v>
      </c>
      <c r="D88" s="273"/>
      <c r="E88" s="273"/>
      <c r="F88" s="273"/>
      <c r="G88" s="273"/>
      <c r="H88" s="273"/>
      <c r="I88" s="92"/>
      <c r="J88" s="89"/>
      <c r="K88" s="95"/>
      <c r="L88" s="95"/>
      <c r="M88" s="89"/>
      <c r="N88" s="96"/>
      <c r="O88" s="97">
        <f t="shared" si="7"/>
        <v>0</v>
      </c>
      <c r="P88" s="98">
        <f>+VLOOKUP(B88,'[153]m codes'!$A:$B,2,0)</f>
        <v>200030327</v>
      </c>
      <c r="Q88" s="99">
        <f t="shared" si="8"/>
        <v>0</v>
      </c>
    </row>
    <row r="89" spans="1:17" s="98" customFormat="1" ht="14.25" x14ac:dyDescent="0.2">
      <c r="A89" s="86">
        <f t="shared" si="9"/>
        <v>28</v>
      </c>
      <c r="B89" s="87" t="s">
        <v>320</v>
      </c>
      <c r="C89" s="88" t="s">
        <v>237</v>
      </c>
      <c r="D89" s="273"/>
      <c r="E89" s="273"/>
      <c r="F89" s="273"/>
      <c r="G89" s="273"/>
      <c r="H89" s="273"/>
      <c r="I89" s="92"/>
      <c r="J89" s="89"/>
      <c r="K89" s="95"/>
      <c r="L89" s="95"/>
      <c r="M89" s="89"/>
      <c r="N89" s="96"/>
      <c r="O89" s="97">
        <f t="shared" si="7"/>
        <v>0</v>
      </c>
      <c r="P89" s="98">
        <f>+VLOOKUP(B89,'[153]m codes'!$A:$B,2,0)</f>
        <v>200034192</v>
      </c>
      <c r="Q89" s="99">
        <f t="shared" si="8"/>
        <v>0</v>
      </c>
    </row>
    <row r="90" spans="1:17" x14ac:dyDescent="0.25">
      <c r="A90" s="122" t="s">
        <v>321</v>
      </c>
      <c r="B90" s="123" t="s">
        <v>322</v>
      </c>
      <c r="C90" s="123"/>
      <c r="D90" s="273"/>
      <c r="E90" s="273"/>
      <c r="F90" s="273"/>
      <c r="G90" s="273"/>
      <c r="H90" s="273"/>
      <c r="I90" s="92"/>
      <c r="J90" s="129"/>
      <c r="K90" s="128"/>
      <c r="L90" s="128"/>
      <c r="M90" s="129"/>
      <c r="N90" s="130"/>
      <c r="O90" s="137"/>
      <c r="Q90" s="85"/>
    </row>
    <row r="91" spans="1:17" s="98" customFormat="1" ht="14.25" x14ac:dyDescent="0.2">
      <c r="A91" s="86">
        <v>1</v>
      </c>
      <c r="B91" s="87" t="s">
        <v>323</v>
      </c>
      <c r="C91" s="88" t="s">
        <v>237</v>
      </c>
      <c r="D91" s="273"/>
      <c r="E91" s="273"/>
      <c r="F91" s="273"/>
      <c r="G91" s="273"/>
      <c r="H91" s="273"/>
      <c r="I91" s="92"/>
      <c r="J91" s="89"/>
      <c r="K91" s="95"/>
      <c r="L91" s="95"/>
      <c r="M91" s="89"/>
      <c r="N91" s="96"/>
      <c r="O91" s="97">
        <f t="shared" ref="O91:O98" si="10">SUM(K91:N91)</f>
        <v>0</v>
      </c>
      <c r="P91" s="98">
        <f>+VLOOKUP(B91,'[153]m codes'!$A:$B,2,0)</f>
        <v>200032193</v>
      </c>
      <c r="Q91" s="99">
        <f t="shared" ref="Q91:Q98" si="11">+O91-F91</f>
        <v>0</v>
      </c>
    </row>
    <row r="92" spans="1:17" s="98" customFormat="1" ht="14.25" x14ac:dyDescent="0.2">
      <c r="A92" s="86">
        <f>+A91+1</f>
        <v>2</v>
      </c>
      <c r="B92" s="87" t="s">
        <v>324</v>
      </c>
      <c r="C92" s="88" t="s">
        <v>237</v>
      </c>
      <c r="D92" s="273"/>
      <c r="E92" s="273"/>
      <c r="F92" s="273"/>
      <c r="G92" s="273"/>
      <c r="H92" s="273"/>
      <c r="I92" s="92"/>
      <c r="J92" s="89"/>
      <c r="K92" s="95"/>
      <c r="L92" s="95"/>
      <c r="M92" s="89"/>
      <c r="N92" s="96"/>
      <c r="O92" s="97">
        <f t="shared" si="10"/>
        <v>0</v>
      </c>
      <c r="P92" s="98">
        <f>+VLOOKUP(B92,'[153]m codes'!$A:$B,2,0)</f>
        <v>200032195</v>
      </c>
      <c r="Q92" s="99">
        <f t="shared" si="11"/>
        <v>0</v>
      </c>
    </row>
    <row r="93" spans="1:17" s="98" customFormat="1" ht="14.25" x14ac:dyDescent="0.2">
      <c r="A93" s="86">
        <f t="shared" ref="A93:A98" si="12">+A92+1</f>
        <v>3</v>
      </c>
      <c r="B93" s="87" t="s">
        <v>325</v>
      </c>
      <c r="C93" s="88" t="s">
        <v>237</v>
      </c>
      <c r="D93" s="273"/>
      <c r="E93" s="273"/>
      <c r="F93" s="273"/>
      <c r="G93" s="273"/>
      <c r="H93" s="273"/>
      <c r="I93" s="92"/>
      <c r="J93" s="89"/>
      <c r="K93" s="95"/>
      <c r="L93" s="95"/>
      <c r="M93" s="89"/>
      <c r="N93" s="96"/>
      <c r="O93" s="97">
        <f t="shared" si="10"/>
        <v>0</v>
      </c>
      <c r="P93" s="98">
        <f>+VLOOKUP(B93,'[153]m codes'!$A:$B,2,0)</f>
        <v>200032196</v>
      </c>
      <c r="Q93" s="99">
        <f t="shared" si="11"/>
        <v>0</v>
      </c>
    </row>
    <row r="94" spans="1:17" s="98" customFormat="1" ht="14.25" x14ac:dyDescent="0.2">
      <c r="A94" s="86">
        <f t="shared" si="12"/>
        <v>4</v>
      </c>
      <c r="B94" s="87" t="s">
        <v>326</v>
      </c>
      <c r="C94" s="88" t="s">
        <v>237</v>
      </c>
      <c r="D94" s="273"/>
      <c r="E94" s="273"/>
      <c r="F94" s="273"/>
      <c r="G94" s="273"/>
      <c r="H94" s="273"/>
      <c r="I94" s="92"/>
      <c r="J94" s="89"/>
      <c r="K94" s="95"/>
      <c r="L94" s="95"/>
      <c r="M94" s="89"/>
      <c r="N94" s="96"/>
      <c r="O94" s="97">
        <f t="shared" si="10"/>
        <v>0</v>
      </c>
      <c r="P94" s="98">
        <f>+VLOOKUP(B94,'[153]m codes'!$A:$B,2,0)</f>
        <v>200032194</v>
      </c>
      <c r="Q94" s="99">
        <f t="shared" si="11"/>
        <v>0</v>
      </c>
    </row>
    <row r="95" spans="1:17" s="98" customFormat="1" ht="28.5" x14ac:dyDescent="0.2">
      <c r="A95" s="86">
        <f t="shared" si="12"/>
        <v>5</v>
      </c>
      <c r="B95" s="87" t="s">
        <v>327</v>
      </c>
      <c r="C95" s="88" t="s">
        <v>237</v>
      </c>
      <c r="D95" s="273"/>
      <c r="E95" s="273"/>
      <c r="F95" s="273"/>
      <c r="G95" s="273"/>
      <c r="H95" s="273"/>
      <c r="I95" s="92"/>
      <c r="J95" s="89"/>
      <c r="K95" s="95"/>
      <c r="L95" s="95"/>
      <c r="M95" s="89"/>
      <c r="N95" s="96"/>
      <c r="O95" s="97">
        <f t="shared" si="10"/>
        <v>0</v>
      </c>
      <c r="P95" s="98">
        <f>+VLOOKUP(B95,'[153]m codes'!$A:$B,2,0)</f>
        <v>200030270</v>
      </c>
      <c r="Q95" s="99">
        <f t="shared" si="11"/>
        <v>0</v>
      </c>
    </row>
    <row r="96" spans="1:17" s="98" customFormat="1" ht="14.25" x14ac:dyDescent="0.2">
      <c r="A96" s="86">
        <f t="shared" si="12"/>
        <v>6</v>
      </c>
      <c r="B96" s="87" t="s">
        <v>328</v>
      </c>
      <c r="C96" s="88" t="s">
        <v>237</v>
      </c>
      <c r="D96" s="273"/>
      <c r="E96" s="273"/>
      <c r="F96" s="273"/>
      <c r="G96" s="273"/>
      <c r="H96" s="273"/>
      <c r="I96" s="92"/>
      <c r="J96" s="89"/>
      <c r="K96" s="95"/>
      <c r="L96" s="95"/>
      <c r="M96" s="89"/>
      <c r="N96" s="96"/>
      <c r="O96" s="97">
        <f t="shared" si="10"/>
        <v>0</v>
      </c>
      <c r="P96" s="98">
        <f>+VLOOKUP(B96,'[153]m codes'!$A:$B,2,0)</f>
        <v>200032197</v>
      </c>
      <c r="Q96" s="99">
        <f t="shared" si="11"/>
        <v>0</v>
      </c>
    </row>
    <row r="97" spans="1:17" s="98" customFormat="1" ht="28.5" x14ac:dyDescent="0.2">
      <c r="A97" s="86">
        <f t="shared" si="12"/>
        <v>7</v>
      </c>
      <c r="B97" s="87" t="s">
        <v>329</v>
      </c>
      <c r="C97" s="88" t="s">
        <v>237</v>
      </c>
      <c r="D97" s="273"/>
      <c r="E97" s="273"/>
      <c r="F97" s="273"/>
      <c r="G97" s="273"/>
      <c r="H97" s="273"/>
      <c r="I97" s="92"/>
      <c r="J97" s="89"/>
      <c r="K97" s="95"/>
      <c r="L97" s="95"/>
      <c r="M97" s="89"/>
      <c r="N97" s="96"/>
      <c r="O97" s="97">
        <f t="shared" si="10"/>
        <v>0</v>
      </c>
      <c r="P97" s="98">
        <f>+VLOOKUP(B97,'[153]m codes'!$A:$B,2,0)</f>
        <v>200030275</v>
      </c>
      <c r="Q97" s="99">
        <f t="shared" si="11"/>
        <v>0</v>
      </c>
    </row>
    <row r="98" spans="1:17" s="98" customFormat="1" ht="28.5" x14ac:dyDescent="0.2">
      <c r="A98" s="86">
        <f t="shared" si="12"/>
        <v>8</v>
      </c>
      <c r="B98" s="87" t="s">
        <v>330</v>
      </c>
      <c r="C98" s="88" t="s">
        <v>237</v>
      </c>
      <c r="D98" s="273"/>
      <c r="E98" s="273"/>
      <c r="F98" s="273"/>
      <c r="G98" s="273"/>
      <c r="H98" s="273"/>
      <c r="I98" s="92"/>
      <c r="J98" s="89"/>
      <c r="K98" s="95"/>
      <c r="L98" s="95"/>
      <c r="M98" s="89"/>
      <c r="N98" s="96"/>
      <c r="O98" s="97">
        <f t="shared" si="10"/>
        <v>0</v>
      </c>
      <c r="P98" s="98">
        <f>+VLOOKUP(B98,'[153]m codes'!$A:$B,2,0)</f>
        <v>200030276</v>
      </c>
      <c r="Q98" s="99">
        <f t="shared" si="11"/>
        <v>0</v>
      </c>
    </row>
    <row r="99" spans="1:17" x14ac:dyDescent="0.25">
      <c r="A99" s="122" t="s">
        <v>331</v>
      </c>
      <c r="B99" s="123" t="s">
        <v>332</v>
      </c>
      <c r="C99" s="123"/>
      <c r="D99" s="273"/>
      <c r="E99" s="273"/>
      <c r="F99" s="273"/>
      <c r="G99" s="273"/>
      <c r="H99" s="273"/>
      <c r="I99" s="92"/>
      <c r="J99" s="129"/>
      <c r="K99" s="128"/>
      <c r="L99" s="128"/>
      <c r="M99" s="129"/>
      <c r="N99" s="130"/>
      <c r="O99" s="137"/>
      <c r="Q99" s="85"/>
    </row>
    <row r="100" spans="1:17" s="98" customFormat="1" ht="14.25" x14ac:dyDescent="0.2">
      <c r="A100" s="86">
        <v>1</v>
      </c>
      <c r="B100" s="87" t="s">
        <v>333</v>
      </c>
      <c r="C100" s="88" t="s">
        <v>237</v>
      </c>
      <c r="D100" s="273"/>
      <c r="E100" s="273"/>
      <c r="F100" s="273"/>
      <c r="G100" s="273"/>
      <c r="H100" s="273"/>
      <c r="I100" s="92"/>
      <c r="J100" s="89"/>
      <c r="K100" s="95"/>
      <c r="L100" s="95"/>
      <c r="M100" s="89"/>
      <c r="N100" s="96"/>
      <c r="O100" s="97">
        <f t="shared" ref="O100:O106" si="13">SUM(K100:N100)</f>
        <v>0</v>
      </c>
      <c r="P100" s="98">
        <f>+VLOOKUP(B100,'[153]m codes'!$A:$B,2,0)</f>
        <v>200030266</v>
      </c>
      <c r="Q100" s="99">
        <f t="shared" ref="Q100:Q106" si="14">+O100-F100</f>
        <v>0</v>
      </c>
    </row>
    <row r="101" spans="1:17" s="98" customFormat="1" ht="14.25" x14ac:dyDescent="0.2">
      <c r="A101" s="86">
        <f>+A100+1</f>
        <v>2</v>
      </c>
      <c r="B101" s="87" t="s">
        <v>334</v>
      </c>
      <c r="C101" s="88" t="s">
        <v>237</v>
      </c>
      <c r="D101" s="273"/>
      <c r="E101" s="273"/>
      <c r="F101" s="273"/>
      <c r="G101" s="273"/>
      <c r="H101" s="273"/>
      <c r="I101" s="92"/>
      <c r="J101" s="89"/>
      <c r="K101" s="95"/>
      <c r="L101" s="95"/>
      <c r="M101" s="89"/>
      <c r="N101" s="96"/>
      <c r="O101" s="97">
        <f t="shared" si="13"/>
        <v>0</v>
      </c>
      <c r="P101" s="98">
        <f>+VLOOKUP(B101,'[153]m codes'!$A:$B,2,0)</f>
        <v>200030267</v>
      </c>
      <c r="Q101" s="99">
        <f t="shared" si="14"/>
        <v>0</v>
      </c>
    </row>
    <row r="102" spans="1:17" s="98" customFormat="1" ht="14.25" x14ac:dyDescent="0.2">
      <c r="A102" s="86">
        <f t="shared" ref="A102:A106" si="15">+A101+1</f>
        <v>3</v>
      </c>
      <c r="B102" s="87" t="s">
        <v>335</v>
      </c>
      <c r="C102" s="88" t="s">
        <v>237</v>
      </c>
      <c r="D102" s="273"/>
      <c r="E102" s="273"/>
      <c r="F102" s="273"/>
      <c r="G102" s="273"/>
      <c r="H102" s="273"/>
      <c r="I102" s="92"/>
      <c r="J102" s="89"/>
      <c r="K102" s="95"/>
      <c r="L102" s="95"/>
      <c r="M102" s="89"/>
      <c r="N102" s="96"/>
      <c r="O102" s="97">
        <f t="shared" si="13"/>
        <v>0</v>
      </c>
      <c r="P102" s="98">
        <f>+VLOOKUP(B102,'[153]m codes'!$A:$B,2,0)</f>
        <v>200030268</v>
      </c>
      <c r="Q102" s="99">
        <f t="shared" si="14"/>
        <v>0</v>
      </c>
    </row>
    <row r="103" spans="1:17" s="98" customFormat="1" ht="28.5" x14ac:dyDescent="0.2">
      <c r="A103" s="86">
        <f t="shared" si="15"/>
        <v>4</v>
      </c>
      <c r="B103" s="87" t="s">
        <v>336</v>
      </c>
      <c r="C103" s="88" t="s">
        <v>237</v>
      </c>
      <c r="D103" s="273"/>
      <c r="E103" s="273"/>
      <c r="F103" s="273"/>
      <c r="G103" s="273"/>
      <c r="H103" s="273"/>
      <c r="I103" s="92"/>
      <c r="J103" s="89"/>
      <c r="K103" s="95"/>
      <c r="L103" s="95"/>
      <c r="M103" s="89"/>
      <c r="N103" s="96"/>
      <c r="O103" s="97">
        <f t="shared" si="13"/>
        <v>0</v>
      </c>
      <c r="P103" s="98">
        <f>+VLOOKUP(B103,'[153]m codes'!$A:$B,2,0)</f>
        <v>200030269</v>
      </c>
      <c r="Q103" s="99">
        <f t="shared" si="14"/>
        <v>0</v>
      </c>
    </row>
    <row r="104" spans="1:17" s="98" customFormat="1" ht="28.5" x14ac:dyDescent="0.2">
      <c r="A104" s="86">
        <f t="shared" si="15"/>
        <v>5</v>
      </c>
      <c r="B104" s="87" t="s">
        <v>337</v>
      </c>
      <c r="C104" s="88" t="s">
        <v>237</v>
      </c>
      <c r="D104" s="273"/>
      <c r="E104" s="273"/>
      <c r="F104" s="273"/>
      <c r="G104" s="273"/>
      <c r="H104" s="273"/>
      <c r="I104" s="92"/>
      <c r="J104" s="89"/>
      <c r="K104" s="95"/>
      <c r="L104" s="95"/>
      <c r="M104" s="89"/>
      <c r="N104" s="96"/>
      <c r="O104" s="97">
        <f t="shared" si="13"/>
        <v>0</v>
      </c>
      <c r="P104" s="98">
        <f>+VLOOKUP(B104,'[153]m codes'!$A:$B,2,0)</f>
        <v>200030271</v>
      </c>
      <c r="Q104" s="99">
        <f t="shared" si="14"/>
        <v>0</v>
      </c>
    </row>
    <row r="105" spans="1:17" s="98" customFormat="1" ht="28.5" x14ac:dyDescent="0.2">
      <c r="A105" s="86">
        <f t="shared" si="15"/>
        <v>6</v>
      </c>
      <c r="B105" s="87" t="s">
        <v>338</v>
      </c>
      <c r="C105" s="88" t="s">
        <v>237</v>
      </c>
      <c r="D105" s="273"/>
      <c r="E105" s="273"/>
      <c r="F105" s="273"/>
      <c r="G105" s="273"/>
      <c r="H105" s="273"/>
      <c r="I105" s="92"/>
      <c r="J105" s="89"/>
      <c r="K105" s="95"/>
      <c r="L105" s="95"/>
      <c r="M105" s="89"/>
      <c r="N105" s="96"/>
      <c r="O105" s="97">
        <f t="shared" si="13"/>
        <v>0</v>
      </c>
      <c r="P105" s="98">
        <f>+VLOOKUP(B105,'[153]m codes'!$A:$B,2,0)</f>
        <v>200030272</v>
      </c>
      <c r="Q105" s="99">
        <f t="shared" si="14"/>
        <v>0</v>
      </c>
    </row>
    <row r="106" spans="1:17" s="98" customFormat="1" ht="28.5" x14ac:dyDescent="0.2">
      <c r="A106" s="86">
        <f t="shared" si="15"/>
        <v>7</v>
      </c>
      <c r="B106" s="87" t="s">
        <v>339</v>
      </c>
      <c r="C106" s="88" t="s">
        <v>237</v>
      </c>
      <c r="D106" s="273"/>
      <c r="E106" s="273"/>
      <c r="F106" s="273"/>
      <c r="G106" s="273"/>
      <c r="H106" s="273"/>
      <c r="I106" s="92"/>
      <c r="J106" s="89"/>
      <c r="K106" s="95"/>
      <c r="L106" s="95"/>
      <c r="M106" s="89"/>
      <c r="N106" s="96"/>
      <c r="O106" s="97">
        <f t="shared" si="13"/>
        <v>0</v>
      </c>
      <c r="P106" s="98">
        <f>+VLOOKUP(B106,'[153]m codes'!$A:$B,2,0)</f>
        <v>200030274</v>
      </c>
      <c r="Q106" s="99">
        <f t="shared" si="14"/>
        <v>0</v>
      </c>
    </row>
    <row r="107" spans="1:17" ht="20.25" customHeight="1" x14ac:dyDescent="0.25">
      <c r="A107" s="122" t="s">
        <v>340</v>
      </c>
      <c r="B107" s="123" t="s">
        <v>341</v>
      </c>
      <c r="C107" s="123"/>
      <c r="D107" s="273"/>
      <c r="E107" s="273"/>
      <c r="F107" s="273"/>
      <c r="G107" s="273"/>
      <c r="H107" s="273"/>
      <c r="I107" s="92"/>
      <c r="J107" s="129"/>
      <c r="K107" s="128"/>
      <c r="L107" s="128"/>
      <c r="M107" s="129"/>
      <c r="N107" s="130"/>
      <c r="O107" s="137"/>
      <c r="Q107" s="85"/>
    </row>
    <row r="108" spans="1:17" s="141" customFormat="1" ht="36.75" customHeight="1" x14ac:dyDescent="0.2">
      <c r="A108" s="140">
        <v>1</v>
      </c>
      <c r="B108" s="87" t="s">
        <v>342</v>
      </c>
      <c r="C108" s="88" t="s">
        <v>237</v>
      </c>
      <c r="D108" s="273" t="s">
        <v>377</v>
      </c>
      <c r="E108" s="273"/>
      <c r="F108" s="273"/>
      <c r="G108" s="273"/>
      <c r="H108" s="273"/>
      <c r="I108" s="92">
        <v>29</v>
      </c>
      <c r="J108" s="89"/>
      <c r="K108" s="95"/>
      <c r="L108" s="95"/>
      <c r="M108" s="89"/>
      <c r="N108" s="96"/>
      <c r="O108" s="134">
        <f>SUM(K108:N108)</f>
        <v>0</v>
      </c>
      <c r="P108" s="141">
        <f>+VLOOKUP(B108,'[153]m codes'!$A:$B,2,0)</f>
        <v>200030277</v>
      </c>
      <c r="Q108" s="99">
        <f>+O108-F108</f>
        <v>0</v>
      </c>
    </row>
    <row r="109" spans="1:17" s="98" customFormat="1" ht="14.25" x14ac:dyDescent="0.2">
      <c r="A109" s="86">
        <f>+A108+1</f>
        <v>2</v>
      </c>
      <c r="B109" s="87" t="s">
        <v>343</v>
      </c>
      <c r="C109" s="88" t="s">
        <v>237</v>
      </c>
      <c r="D109" s="273"/>
      <c r="E109" s="273"/>
      <c r="F109" s="273"/>
      <c r="G109" s="273"/>
      <c r="H109" s="273"/>
      <c r="I109" s="92"/>
      <c r="J109" s="89"/>
      <c r="K109" s="95"/>
      <c r="L109" s="95"/>
      <c r="M109" s="89"/>
      <c r="N109" s="96"/>
      <c r="O109" s="97">
        <f>SUM(K109:N109)</f>
        <v>0</v>
      </c>
      <c r="P109" s="98">
        <f>+VLOOKUP(B109,'[153]m codes'!$A:$B,2,0)</f>
        <v>200030278</v>
      </c>
      <c r="Q109" s="99">
        <f>+O109-F109</f>
        <v>0</v>
      </c>
    </row>
    <row r="110" spans="1:17" s="98" customFormat="1" ht="14.25" x14ac:dyDescent="0.2">
      <c r="A110" s="86">
        <f t="shared" ref="A110:A112" si="16">+A109+1</f>
        <v>3</v>
      </c>
      <c r="B110" s="87" t="s">
        <v>344</v>
      </c>
      <c r="C110" s="88" t="s">
        <v>237</v>
      </c>
      <c r="D110" s="273"/>
      <c r="E110" s="273"/>
      <c r="F110" s="273"/>
      <c r="G110" s="273"/>
      <c r="H110" s="273"/>
      <c r="I110" s="92"/>
      <c r="J110" s="89"/>
      <c r="K110" s="95"/>
      <c r="L110" s="95"/>
      <c r="M110" s="89"/>
      <c r="N110" s="96"/>
      <c r="O110" s="97">
        <f>SUM(K110:N110)</f>
        <v>0</v>
      </c>
      <c r="P110" s="98">
        <f>+VLOOKUP(B110,'[153]m codes'!$A:$B,2,0)</f>
        <v>200030279</v>
      </c>
      <c r="Q110" s="99">
        <f>+O110-F110</f>
        <v>0</v>
      </c>
    </row>
    <row r="111" spans="1:17" s="98" customFormat="1" ht="14.25" x14ac:dyDescent="0.2">
      <c r="A111" s="86">
        <f t="shared" si="16"/>
        <v>4</v>
      </c>
      <c r="B111" s="87" t="s">
        <v>345</v>
      </c>
      <c r="C111" s="88" t="s">
        <v>237</v>
      </c>
      <c r="D111" s="273"/>
      <c r="E111" s="273"/>
      <c r="F111" s="273"/>
      <c r="G111" s="273"/>
      <c r="H111" s="273"/>
      <c r="I111" s="92"/>
      <c r="J111" s="89"/>
      <c r="K111" s="95"/>
      <c r="L111" s="95"/>
      <c r="M111" s="89"/>
      <c r="N111" s="96"/>
      <c r="O111" s="97">
        <f>SUM(K111:N111)</f>
        <v>0</v>
      </c>
      <c r="P111" s="98">
        <f>+VLOOKUP(B111,'[153]m codes'!$A:$B,2,0)</f>
        <v>200030280</v>
      </c>
      <c r="Q111" s="99">
        <f>+O111-F111</f>
        <v>0</v>
      </c>
    </row>
    <row r="112" spans="1:17" s="98" customFormat="1" ht="14.25" x14ac:dyDescent="0.2">
      <c r="A112" s="86">
        <f t="shared" si="16"/>
        <v>5</v>
      </c>
      <c r="B112" s="87" t="s">
        <v>346</v>
      </c>
      <c r="C112" s="88" t="s">
        <v>237</v>
      </c>
      <c r="D112" s="273"/>
      <c r="E112" s="273"/>
      <c r="F112" s="273"/>
      <c r="G112" s="273"/>
      <c r="H112" s="273"/>
      <c r="I112" s="92"/>
      <c r="J112" s="89"/>
      <c r="K112" s="95"/>
      <c r="L112" s="95"/>
      <c r="M112" s="89"/>
      <c r="N112" s="96"/>
      <c r="O112" s="97">
        <f>SUM(K112:N112)</f>
        <v>0</v>
      </c>
      <c r="P112" s="98">
        <f>+VLOOKUP(B112,'[153]m codes'!$A:$B,2,0)</f>
        <v>200030282</v>
      </c>
      <c r="Q112" s="99">
        <f>+O112-F112</f>
        <v>0</v>
      </c>
    </row>
    <row r="113" spans="1:17" x14ac:dyDescent="0.25">
      <c r="A113" s="152"/>
      <c r="B113" s="153"/>
      <c r="C113" s="153"/>
      <c r="D113" s="152"/>
      <c r="E113" s="152"/>
      <c r="F113" s="152"/>
      <c r="G113" s="152"/>
      <c r="H113" s="152"/>
      <c r="I113" s="154"/>
      <c r="J113" s="153"/>
      <c r="K113" s="155"/>
      <c r="L113" s="156"/>
      <c r="M113" s="156"/>
      <c r="N113" s="157"/>
      <c r="O113" s="153"/>
      <c r="Q113" s="158"/>
    </row>
    <row r="114" spans="1:17" x14ac:dyDescent="0.25">
      <c r="A114" s="152"/>
      <c r="B114" s="153"/>
      <c r="C114" s="153"/>
      <c r="D114" s="152"/>
      <c r="E114" s="152"/>
      <c r="F114" s="152"/>
      <c r="G114" s="152"/>
      <c r="H114" s="152"/>
      <c r="I114" s="154"/>
      <c r="J114" s="153"/>
      <c r="K114" s="155"/>
      <c r="L114" s="156"/>
      <c r="M114" s="156"/>
      <c r="N114" s="157"/>
      <c r="O114" s="153"/>
      <c r="Q114" s="158"/>
    </row>
    <row r="115" spans="1:17" x14ac:dyDescent="0.25">
      <c r="A115" s="152"/>
      <c r="B115" s="153"/>
      <c r="C115" s="153"/>
      <c r="D115" s="152"/>
      <c r="E115" s="152"/>
      <c r="F115" s="152"/>
      <c r="G115" s="152"/>
      <c r="H115" s="152"/>
      <c r="I115" s="154"/>
      <c r="J115" s="153"/>
      <c r="K115" s="155"/>
      <c r="L115" s="156"/>
      <c r="M115" s="156"/>
      <c r="N115" s="157"/>
      <c r="O115" s="153"/>
      <c r="Q115" s="158"/>
    </row>
    <row r="116" spans="1:17" s="163" customFormat="1" ht="14.25" x14ac:dyDescent="0.25">
      <c r="A116" s="258" t="s">
        <v>368</v>
      </c>
      <c r="B116" s="258"/>
      <c r="C116" s="258"/>
      <c r="D116" s="258"/>
      <c r="E116" s="258"/>
      <c r="F116" s="258"/>
      <c r="G116" s="258"/>
      <c r="H116" s="258"/>
      <c r="I116" s="258"/>
      <c r="J116" s="258"/>
      <c r="K116" s="159"/>
      <c r="L116" s="160"/>
      <c r="M116" s="160"/>
      <c r="N116" s="161"/>
      <c r="O116" s="162"/>
      <c r="Q116" s="164"/>
    </row>
    <row r="119" spans="1:17" x14ac:dyDescent="0.25">
      <c r="B119" s="165"/>
      <c r="D119"/>
      <c r="E119"/>
      <c r="F119"/>
      <c r="G119"/>
      <c r="H119"/>
      <c r="I119"/>
      <c r="K119"/>
      <c r="L119"/>
      <c r="M119"/>
      <c r="N119"/>
      <c r="O119"/>
      <c r="Q119"/>
    </row>
    <row r="120" spans="1:17" ht="15.75" x14ac:dyDescent="0.25">
      <c r="B120" s="166" t="s">
        <v>369</v>
      </c>
      <c r="D120"/>
      <c r="E120"/>
      <c r="F120"/>
      <c r="G120"/>
      <c r="H120"/>
      <c r="I120"/>
      <c r="K120"/>
      <c r="L120"/>
      <c r="M120"/>
      <c r="N120"/>
      <c r="O120"/>
      <c r="Q120"/>
    </row>
    <row r="121" spans="1:17" x14ac:dyDescent="0.25">
      <c r="B121" s="165"/>
      <c r="D121"/>
      <c r="E121"/>
      <c r="F121"/>
      <c r="G121"/>
      <c r="H121"/>
      <c r="I121"/>
      <c r="K121"/>
      <c r="L121"/>
      <c r="M121"/>
      <c r="N121"/>
      <c r="O121"/>
      <c r="Q121"/>
    </row>
    <row r="122" spans="1:17" x14ac:dyDescent="0.25">
      <c r="B122" s="165"/>
      <c r="D122"/>
      <c r="E122"/>
      <c r="F122"/>
      <c r="G122"/>
      <c r="H122"/>
      <c r="I122"/>
      <c r="K122"/>
      <c r="L122"/>
      <c r="M122"/>
      <c r="N122"/>
      <c r="O122"/>
      <c r="Q122"/>
    </row>
    <row r="123" spans="1:17" x14ac:dyDescent="0.25">
      <c r="B123" s="165"/>
      <c r="D123"/>
      <c r="E123"/>
      <c r="F123"/>
      <c r="G123"/>
      <c r="H123"/>
      <c r="I123"/>
      <c r="K123"/>
      <c r="L123"/>
      <c r="M123"/>
      <c r="N123"/>
      <c r="O123"/>
      <c r="Q123"/>
    </row>
    <row r="124" spans="1:17" x14ac:dyDescent="0.25">
      <c r="B124" s="165"/>
      <c r="D124"/>
      <c r="E124"/>
      <c r="F124"/>
      <c r="G124"/>
      <c r="H124"/>
      <c r="I124"/>
      <c r="K124"/>
      <c r="L124"/>
      <c r="M124"/>
      <c r="N124"/>
      <c r="O124"/>
      <c r="Q124"/>
    </row>
    <row r="125" spans="1:17" x14ac:dyDescent="0.25">
      <c r="B125" s="165"/>
      <c r="D125"/>
      <c r="E125"/>
      <c r="F125"/>
      <c r="G125"/>
      <c r="H125"/>
      <c r="I125"/>
      <c r="K125"/>
      <c r="L125"/>
      <c r="M125"/>
      <c r="N125"/>
      <c r="O125"/>
      <c r="Q125"/>
    </row>
    <row r="126" spans="1:17" x14ac:dyDescent="0.25">
      <c r="B126" s="165"/>
      <c r="D126"/>
      <c r="E126"/>
      <c r="F126"/>
      <c r="G126"/>
      <c r="H126"/>
      <c r="I126"/>
      <c r="K126"/>
      <c r="L126"/>
      <c r="M126"/>
      <c r="N126"/>
      <c r="O126"/>
      <c r="Q126"/>
    </row>
    <row r="127" spans="1:17" x14ac:dyDescent="0.25">
      <c r="B127" s="165"/>
      <c r="D127"/>
      <c r="E127"/>
      <c r="F127"/>
      <c r="G127"/>
      <c r="H127"/>
      <c r="I127"/>
      <c r="K127"/>
      <c r="L127"/>
      <c r="M127"/>
      <c r="N127"/>
      <c r="O127"/>
      <c r="Q127"/>
    </row>
    <row r="128" spans="1:17" x14ac:dyDescent="0.25">
      <c r="B128" s="165"/>
      <c r="D128"/>
      <c r="E128"/>
      <c r="F128"/>
      <c r="G128"/>
      <c r="H128"/>
      <c r="I128"/>
      <c r="K128"/>
      <c r="L128"/>
      <c r="M128"/>
      <c r="N128"/>
      <c r="O128"/>
      <c r="Q128"/>
    </row>
    <row r="129" spans="2:17" x14ac:dyDescent="0.25">
      <c r="B129" s="165"/>
      <c r="D129"/>
      <c r="E129"/>
      <c r="F129"/>
      <c r="G129"/>
      <c r="H129"/>
      <c r="I129"/>
      <c r="K129"/>
      <c r="L129"/>
      <c r="M129"/>
      <c r="N129"/>
      <c r="O129"/>
      <c r="Q129"/>
    </row>
    <row r="130" spans="2:17" x14ac:dyDescent="0.25">
      <c r="B130" s="165"/>
      <c r="D130"/>
      <c r="E130"/>
      <c r="F130"/>
      <c r="G130"/>
      <c r="H130"/>
      <c r="I130"/>
      <c r="K130"/>
      <c r="L130"/>
      <c r="M130"/>
      <c r="N130"/>
      <c r="O130"/>
      <c r="Q130"/>
    </row>
    <row r="131" spans="2:17" x14ac:dyDescent="0.25">
      <c r="B131" s="165"/>
      <c r="D131"/>
      <c r="E131"/>
      <c r="F131"/>
      <c r="G131"/>
      <c r="H131"/>
      <c r="I131"/>
      <c r="K131"/>
      <c r="L131"/>
      <c r="M131"/>
      <c r="N131"/>
      <c r="O131"/>
      <c r="Q131"/>
    </row>
    <row r="132" spans="2:17" x14ac:dyDescent="0.25">
      <c r="B132" s="165"/>
      <c r="D132"/>
      <c r="E132"/>
      <c r="F132"/>
      <c r="G132"/>
      <c r="H132"/>
      <c r="I132"/>
      <c r="K132"/>
      <c r="L132"/>
      <c r="M132"/>
      <c r="N132"/>
      <c r="O132"/>
      <c r="Q132"/>
    </row>
    <row r="133" spans="2:17" x14ac:dyDescent="0.25">
      <c r="B133" s="165"/>
      <c r="D133"/>
      <c r="E133"/>
      <c r="F133"/>
      <c r="G133"/>
      <c r="H133"/>
      <c r="I133"/>
      <c r="K133"/>
      <c r="L133"/>
      <c r="M133"/>
      <c r="N133"/>
      <c r="O133"/>
      <c r="Q133"/>
    </row>
    <row r="134" spans="2:17" x14ac:dyDescent="0.25">
      <c r="B134" s="165"/>
      <c r="D134"/>
      <c r="E134"/>
      <c r="F134"/>
      <c r="G134"/>
      <c r="H134"/>
      <c r="I134"/>
      <c r="K134"/>
      <c r="L134"/>
      <c r="M134"/>
      <c r="N134"/>
      <c r="O134"/>
      <c r="Q134"/>
    </row>
    <row r="135" spans="2:17" x14ac:dyDescent="0.25">
      <c r="B135" s="165"/>
      <c r="D135"/>
      <c r="E135"/>
      <c r="F135"/>
      <c r="G135"/>
      <c r="H135"/>
      <c r="I135"/>
      <c r="K135"/>
      <c r="L135"/>
      <c r="M135"/>
      <c r="N135"/>
      <c r="O135"/>
      <c r="Q135"/>
    </row>
    <row r="136" spans="2:17" x14ac:dyDescent="0.25">
      <c r="B136" s="165"/>
      <c r="D136"/>
      <c r="E136"/>
      <c r="F136"/>
      <c r="G136"/>
      <c r="H136"/>
      <c r="I136"/>
      <c r="K136"/>
      <c r="L136"/>
      <c r="M136"/>
      <c r="N136"/>
      <c r="O136"/>
      <c r="Q136"/>
    </row>
    <row r="137" spans="2:17" x14ac:dyDescent="0.25">
      <c r="B137" s="165"/>
      <c r="D137"/>
      <c r="E137"/>
      <c r="F137"/>
      <c r="G137"/>
      <c r="H137"/>
      <c r="I137"/>
      <c r="K137"/>
      <c r="L137"/>
      <c r="M137"/>
      <c r="N137"/>
      <c r="O137"/>
      <c r="Q137"/>
    </row>
    <row r="138" spans="2:17" x14ac:dyDescent="0.25">
      <c r="B138" s="165"/>
      <c r="D138"/>
      <c r="E138"/>
      <c r="F138"/>
      <c r="G138"/>
      <c r="H138"/>
      <c r="I138"/>
      <c r="K138"/>
      <c r="L138"/>
      <c r="M138"/>
      <c r="N138"/>
      <c r="O138"/>
      <c r="Q138"/>
    </row>
    <row r="139" spans="2:17" x14ac:dyDescent="0.25">
      <c r="B139" s="165"/>
      <c r="D139"/>
      <c r="E139"/>
      <c r="F139"/>
      <c r="G139"/>
      <c r="H139"/>
      <c r="I139"/>
      <c r="K139"/>
      <c r="L139"/>
      <c r="M139"/>
      <c r="N139"/>
      <c r="O139"/>
      <c r="Q139"/>
    </row>
    <row r="140" spans="2:17" x14ac:dyDescent="0.25">
      <c r="B140" s="165"/>
      <c r="D140"/>
      <c r="E140"/>
      <c r="F140"/>
      <c r="G140"/>
      <c r="H140"/>
      <c r="I140"/>
      <c r="K140"/>
      <c r="L140"/>
      <c r="M140"/>
      <c r="N140"/>
      <c r="O140"/>
      <c r="Q140"/>
    </row>
    <row r="141" spans="2:17" x14ac:dyDescent="0.25">
      <c r="B141" s="165"/>
      <c r="D141"/>
      <c r="E141"/>
      <c r="F141"/>
      <c r="G141"/>
      <c r="H141"/>
      <c r="I141"/>
      <c r="K141"/>
      <c r="L141"/>
      <c r="M141"/>
      <c r="N141"/>
      <c r="O141"/>
      <c r="Q141"/>
    </row>
    <row r="142" spans="2:17" x14ac:dyDescent="0.25">
      <c r="B142" s="165"/>
      <c r="D142"/>
      <c r="E142"/>
      <c r="F142"/>
      <c r="G142"/>
      <c r="H142"/>
      <c r="I142"/>
      <c r="K142"/>
      <c r="L142"/>
      <c r="M142"/>
      <c r="N142"/>
      <c r="O142"/>
      <c r="Q142"/>
    </row>
    <row r="143" spans="2:17" x14ac:dyDescent="0.25">
      <c r="B143" s="165"/>
      <c r="D143"/>
      <c r="E143"/>
      <c r="F143"/>
      <c r="G143"/>
      <c r="H143"/>
      <c r="I143"/>
      <c r="K143"/>
      <c r="L143"/>
      <c r="M143"/>
      <c r="N143"/>
      <c r="O143"/>
      <c r="Q143"/>
    </row>
    <row r="144" spans="2:17" x14ac:dyDescent="0.25">
      <c r="B144" s="165"/>
      <c r="D144"/>
      <c r="E144"/>
      <c r="F144"/>
      <c r="G144"/>
      <c r="H144"/>
      <c r="I144"/>
      <c r="K144"/>
      <c r="L144"/>
      <c r="M144"/>
      <c r="N144"/>
      <c r="O144"/>
      <c r="Q144"/>
    </row>
    <row r="145" spans="2:17" x14ac:dyDescent="0.25">
      <c r="B145" s="165"/>
      <c r="D145"/>
      <c r="E145"/>
      <c r="F145"/>
      <c r="G145"/>
      <c r="H145"/>
      <c r="I145"/>
      <c r="K145"/>
      <c r="L145"/>
      <c r="M145"/>
      <c r="N145"/>
      <c r="O145"/>
      <c r="Q145"/>
    </row>
    <row r="146" spans="2:17" x14ac:dyDescent="0.25">
      <c r="B146" s="165"/>
      <c r="D146"/>
      <c r="E146"/>
      <c r="F146"/>
      <c r="G146"/>
      <c r="H146"/>
      <c r="I146"/>
      <c r="K146"/>
      <c r="L146"/>
      <c r="M146"/>
      <c r="N146"/>
      <c r="O146"/>
      <c r="Q146"/>
    </row>
    <row r="147" spans="2:17" x14ac:dyDescent="0.25">
      <c r="B147" s="165"/>
      <c r="D147"/>
      <c r="E147"/>
      <c r="F147"/>
      <c r="G147"/>
      <c r="H147"/>
      <c r="I147"/>
      <c r="K147"/>
      <c r="L147"/>
      <c r="M147"/>
      <c r="N147"/>
      <c r="O147"/>
      <c r="Q147"/>
    </row>
    <row r="148" spans="2:17" x14ac:dyDescent="0.25">
      <c r="B148" s="165"/>
      <c r="D148"/>
      <c r="E148"/>
      <c r="F148"/>
      <c r="G148"/>
      <c r="H148"/>
      <c r="I148"/>
      <c r="K148"/>
      <c r="L148"/>
      <c r="M148"/>
      <c r="N148"/>
      <c r="O148"/>
      <c r="Q148"/>
    </row>
    <row r="149" spans="2:17" x14ac:dyDescent="0.25">
      <c r="B149" s="165"/>
      <c r="D149"/>
      <c r="E149"/>
      <c r="F149"/>
      <c r="G149"/>
      <c r="H149"/>
      <c r="I149"/>
      <c r="K149"/>
      <c r="L149"/>
      <c r="M149"/>
      <c r="N149"/>
      <c r="O149"/>
      <c r="Q149"/>
    </row>
    <row r="150" spans="2:17" x14ac:dyDescent="0.25">
      <c r="B150" s="165"/>
      <c r="D150"/>
      <c r="E150"/>
      <c r="F150"/>
      <c r="G150"/>
      <c r="H150"/>
      <c r="I150"/>
      <c r="K150"/>
      <c r="L150"/>
      <c r="M150"/>
      <c r="N150"/>
      <c r="O150"/>
      <c r="Q150"/>
    </row>
    <row r="151" spans="2:17" x14ac:dyDescent="0.25">
      <c r="B151" s="165"/>
      <c r="D151"/>
      <c r="E151"/>
      <c r="F151"/>
      <c r="G151"/>
      <c r="H151"/>
      <c r="I151"/>
      <c r="K151"/>
      <c r="L151"/>
      <c r="M151"/>
      <c r="N151"/>
      <c r="O151"/>
      <c r="Q151"/>
    </row>
    <row r="152" spans="2:17" x14ac:dyDescent="0.25">
      <c r="B152" s="165"/>
      <c r="D152"/>
      <c r="E152"/>
      <c r="F152"/>
      <c r="G152"/>
      <c r="H152"/>
      <c r="I152"/>
      <c r="K152"/>
      <c r="L152"/>
      <c r="M152"/>
      <c r="N152"/>
      <c r="O152"/>
      <c r="Q152"/>
    </row>
    <row r="153" spans="2:17" x14ac:dyDescent="0.25">
      <c r="B153" s="165"/>
      <c r="D153"/>
      <c r="E153"/>
      <c r="F153"/>
      <c r="G153"/>
      <c r="H153"/>
      <c r="I153"/>
      <c r="K153"/>
      <c r="L153"/>
      <c r="M153"/>
      <c r="N153"/>
      <c r="O153"/>
      <c r="Q153"/>
    </row>
    <row r="154" spans="2:17" x14ac:dyDescent="0.25">
      <c r="B154" s="165"/>
      <c r="D154"/>
      <c r="E154"/>
      <c r="F154"/>
      <c r="G154"/>
      <c r="H154"/>
      <c r="I154"/>
      <c r="K154"/>
      <c r="L154"/>
      <c r="M154"/>
      <c r="N154"/>
      <c r="O154"/>
      <c r="Q154"/>
    </row>
    <row r="155" spans="2:17" x14ac:dyDescent="0.25">
      <c r="B155" s="165"/>
      <c r="D155"/>
      <c r="E155"/>
      <c r="F155"/>
      <c r="G155"/>
      <c r="H155"/>
      <c r="I155"/>
      <c r="K155"/>
      <c r="L155"/>
      <c r="M155"/>
      <c r="N155"/>
      <c r="O155"/>
      <c r="Q155"/>
    </row>
    <row r="156" spans="2:17" x14ac:dyDescent="0.25">
      <c r="B156" s="165"/>
      <c r="D156"/>
      <c r="E156"/>
      <c r="F156"/>
      <c r="G156"/>
      <c r="H156"/>
      <c r="I156"/>
      <c r="K156"/>
      <c r="L156"/>
      <c r="M156"/>
      <c r="N156"/>
      <c r="O156"/>
      <c r="Q156"/>
    </row>
    <row r="157" spans="2:17" x14ac:dyDescent="0.25">
      <c r="B157" s="165"/>
      <c r="D157"/>
      <c r="E157"/>
      <c r="F157"/>
      <c r="G157"/>
      <c r="H157"/>
      <c r="I157"/>
      <c r="K157"/>
      <c r="L157"/>
      <c r="M157"/>
      <c r="N157"/>
      <c r="O157"/>
      <c r="Q157"/>
    </row>
    <row r="158" spans="2:17" x14ac:dyDescent="0.25">
      <c r="B158" s="165"/>
      <c r="D158"/>
      <c r="E158"/>
      <c r="F158"/>
      <c r="G158"/>
      <c r="H158"/>
      <c r="I158"/>
      <c r="K158"/>
      <c r="L158"/>
      <c r="M158"/>
      <c r="N158"/>
      <c r="O158"/>
      <c r="Q158"/>
    </row>
    <row r="159" spans="2:17" x14ac:dyDescent="0.25">
      <c r="B159" s="165"/>
      <c r="D159"/>
      <c r="E159"/>
      <c r="F159"/>
      <c r="G159"/>
      <c r="H159"/>
      <c r="I159"/>
      <c r="K159"/>
      <c r="L159"/>
      <c r="M159"/>
      <c r="N159"/>
      <c r="O159"/>
      <c r="Q159"/>
    </row>
    <row r="160" spans="2:17" x14ac:dyDescent="0.25">
      <c r="B160" s="165"/>
      <c r="D160"/>
      <c r="E160"/>
      <c r="F160"/>
      <c r="G160"/>
      <c r="H160"/>
      <c r="I160"/>
      <c r="K160"/>
      <c r="L160"/>
      <c r="M160"/>
      <c r="N160"/>
      <c r="O160"/>
      <c r="Q160"/>
    </row>
  </sheetData>
  <mergeCells count="116">
    <mergeCell ref="D110:H110"/>
    <mergeCell ref="D111:H111"/>
    <mergeCell ref="D112:H112"/>
    <mergeCell ref="A116:J116"/>
    <mergeCell ref="D104:H104"/>
    <mergeCell ref="D105:H105"/>
    <mergeCell ref="D106:H106"/>
    <mergeCell ref="D107:H107"/>
    <mergeCell ref="D108:H108"/>
    <mergeCell ref="D109:H109"/>
    <mergeCell ref="D98:H98"/>
    <mergeCell ref="D99:H99"/>
    <mergeCell ref="D100:H100"/>
    <mergeCell ref="D101:H101"/>
    <mergeCell ref="D102:H102"/>
    <mergeCell ref="D103:H103"/>
    <mergeCell ref="D92:H92"/>
    <mergeCell ref="D93:H93"/>
    <mergeCell ref="D94:H94"/>
    <mergeCell ref="D95:H95"/>
    <mergeCell ref="D96:H96"/>
    <mergeCell ref="D97:H97"/>
    <mergeCell ref="D86:H86"/>
    <mergeCell ref="D87:H87"/>
    <mergeCell ref="D88:H88"/>
    <mergeCell ref="D89:H89"/>
    <mergeCell ref="D90:H90"/>
    <mergeCell ref="D91:H91"/>
    <mergeCell ref="D80:H80"/>
    <mergeCell ref="D81:H81"/>
    <mergeCell ref="D82:H82"/>
    <mergeCell ref="D83:H83"/>
    <mergeCell ref="D84:H84"/>
    <mergeCell ref="D85:H85"/>
    <mergeCell ref="D74:H74"/>
    <mergeCell ref="D75:H75"/>
    <mergeCell ref="D76:H76"/>
    <mergeCell ref="D77:H77"/>
    <mergeCell ref="D78:H78"/>
    <mergeCell ref="D79:H79"/>
    <mergeCell ref="D68:H68"/>
    <mergeCell ref="D69:H69"/>
    <mergeCell ref="D70:H70"/>
    <mergeCell ref="D71:H71"/>
    <mergeCell ref="D72:H72"/>
    <mergeCell ref="D73:H73"/>
    <mergeCell ref="D62:H62"/>
    <mergeCell ref="D63:H63"/>
    <mergeCell ref="D64:H64"/>
    <mergeCell ref="D65:H65"/>
    <mergeCell ref="D66:H66"/>
    <mergeCell ref="D67:H67"/>
    <mergeCell ref="D56:H56"/>
    <mergeCell ref="D57:H57"/>
    <mergeCell ref="D58:H58"/>
    <mergeCell ref="D59:H59"/>
    <mergeCell ref="D60:H60"/>
    <mergeCell ref="D61:H61"/>
    <mergeCell ref="D50:H50"/>
    <mergeCell ref="D51:H51"/>
    <mergeCell ref="D52:H52"/>
    <mergeCell ref="D53:H53"/>
    <mergeCell ref="D54:H54"/>
    <mergeCell ref="D55:H55"/>
    <mergeCell ref="D44:H44"/>
    <mergeCell ref="D45:H45"/>
    <mergeCell ref="D46:H46"/>
    <mergeCell ref="D47:H47"/>
    <mergeCell ref="D48:H48"/>
    <mergeCell ref="D49:H49"/>
    <mergeCell ref="D38:H38"/>
    <mergeCell ref="D39:H39"/>
    <mergeCell ref="D40:H40"/>
    <mergeCell ref="D41:H41"/>
    <mergeCell ref="D42:H42"/>
    <mergeCell ref="D43:H43"/>
    <mergeCell ref="D32:H32"/>
    <mergeCell ref="D33:H33"/>
    <mergeCell ref="D34:H34"/>
    <mergeCell ref="D35:H35"/>
    <mergeCell ref="D36:H36"/>
    <mergeCell ref="D37:H37"/>
    <mergeCell ref="D26:H26"/>
    <mergeCell ref="D27:H27"/>
    <mergeCell ref="D28:H28"/>
    <mergeCell ref="D29:H29"/>
    <mergeCell ref="D30:H30"/>
    <mergeCell ref="D31:H31"/>
    <mergeCell ref="D20:H20"/>
    <mergeCell ref="D21:H21"/>
    <mergeCell ref="D22:H22"/>
    <mergeCell ref="D23:H23"/>
    <mergeCell ref="D24:H24"/>
    <mergeCell ref="D25:H25"/>
    <mergeCell ref="D14:H14"/>
    <mergeCell ref="D15:H15"/>
    <mergeCell ref="D16:H16"/>
    <mergeCell ref="D17:H17"/>
    <mergeCell ref="D18:H18"/>
    <mergeCell ref="D19:H19"/>
    <mergeCell ref="J6:J7"/>
    <mergeCell ref="K6:O6"/>
    <mergeCell ref="D10:H10"/>
    <mergeCell ref="D11:H11"/>
    <mergeCell ref="D12:H12"/>
    <mergeCell ref="D13:H13"/>
    <mergeCell ref="A1:J1"/>
    <mergeCell ref="A2:J2"/>
    <mergeCell ref="A3:J3"/>
    <mergeCell ref="G4:J4"/>
    <mergeCell ref="G5:J5"/>
    <mergeCell ref="A6:A7"/>
    <mergeCell ref="B6:B7"/>
    <mergeCell ref="C6:C7"/>
    <mergeCell ref="D6:H7"/>
    <mergeCell ref="I6:I7"/>
  </mergeCells>
  <conditionalFormatting sqref="C46:C51 H1:I3 I6 H113:I1048576 D10 D12:D112 I10 I12">
    <cfRule type="cellIs" dxfId="12" priority="10" operator="lessThan">
      <formula>0</formula>
    </cfRule>
  </conditionalFormatting>
  <conditionalFormatting sqref="C10:C17">
    <cfRule type="cellIs" dxfId="11" priority="9" operator="lessThan">
      <formula>0</formula>
    </cfRule>
  </conditionalFormatting>
  <conditionalFormatting sqref="C19:C45">
    <cfRule type="cellIs" dxfId="10" priority="8" operator="lessThan">
      <formula>0</formula>
    </cfRule>
  </conditionalFormatting>
  <conditionalFormatting sqref="C53:C60">
    <cfRule type="cellIs" dxfId="9" priority="7" operator="lessThan">
      <formula>0</formula>
    </cfRule>
  </conditionalFormatting>
  <conditionalFormatting sqref="C62:C89">
    <cfRule type="cellIs" dxfId="8" priority="6" operator="lessThan">
      <formula>0</formula>
    </cfRule>
  </conditionalFormatting>
  <conditionalFormatting sqref="C91:C98">
    <cfRule type="cellIs" dxfId="7" priority="5" operator="lessThan">
      <formula>0</formula>
    </cfRule>
  </conditionalFormatting>
  <conditionalFormatting sqref="C100:C106">
    <cfRule type="cellIs" dxfId="6" priority="3" operator="lessThan">
      <formula>0</formula>
    </cfRule>
  </conditionalFormatting>
  <conditionalFormatting sqref="C108:C112">
    <cfRule type="cellIs" dxfId="5" priority="4" operator="lessThan">
      <formula>0</formula>
    </cfRule>
  </conditionalFormatting>
  <conditionalFormatting sqref="H9:I9 I8">
    <cfRule type="cellIs" dxfId="4" priority="11" operator="lessThan">
      <formula>0</formula>
    </cfRule>
  </conditionalFormatting>
  <conditionalFormatting sqref="K3:K5">
    <cfRule type="cellIs" dxfId="3" priority="2" operator="lessThan">
      <formula>0</formula>
    </cfRule>
  </conditionalFormatting>
  <conditionalFormatting sqref="I13:I112">
    <cfRule type="cellIs" dxfId="2" priority="1" operator="lessThan">
      <formula>0</formula>
    </cfRule>
  </conditionalFormatting>
  <printOptions horizontalCentered="1"/>
  <pageMargins left="0.31496062992125984" right="0.31496062992125984" top="0.35433070866141736" bottom="0.35433070866141736" header="0" footer="0"/>
  <pageSetup paperSize="9" scale="53" fitToHeight="2" orientation="portrait" r:id="rId1"/>
  <rowBreaks count="1" manualBreakCount="1">
    <brk id="51"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325"/>
  <sheetViews>
    <sheetView workbookViewId="0">
      <selection activeCell="H205" sqref="H205:L205"/>
    </sheetView>
  </sheetViews>
  <sheetFormatPr defaultRowHeight="15" x14ac:dyDescent="0.25"/>
  <cols>
    <col min="4" max="4" width="19.85546875" customWidth="1"/>
    <col min="5" max="5" width="19.42578125" customWidth="1"/>
    <col min="6" max="6" width="17.7109375" customWidth="1"/>
    <col min="7" max="7" width="16.28515625" customWidth="1"/>
    <col min="8" max="8" width="16.85546875" customWidth="1"/>
    <col min="9" max="9" width="16.5703125" customWidth="1"/>
    <col min="10" max="10" width="14.7109375" customWidth="1"/>
    <col min="11" max="11" width="18.85546875" customWidth="1"/>
    <col min="12" max="12" width="16.5703125" customWidth="1"/>
  </cols>
  <sheetData>
    <row r="2" spans="3:18" ht="18.75" x14ac:dyDescent="0.25">
      <c r="C2" s="276" t="s">
        <v>414</v>
      </c>
      <c r="D2" s="276"/>
      <c r="E2" s="276" t="s">
        <v>415</v>
      </c>
      <c r="F2" s="276"/>
      <c r="G2" s="276"/>
      <c r="H2" s="276"/>
      <c r="I2" s="276"/>
      <c r="J2" s="276"/>
      <c r="K2" s="276"/>
      <c r="L2" s="276"/>
    </row>
    <row r="3" spans="3:18" ht="18.75" x14ac:dyDescent="0.25">
      <c r="C3" s="276" t="s">
        <v>416</v>
      </c>
      <c r="D3" s="276"/>
      <c r="E3" s="276" t="s">
        <v>417</v>
      </c>
      <c r="F3" s="276"/>
      <c r="G3" s="276"/>
      <c r="H3" s="276"/>
      <c r="I3" s="276"/>
      <c r="J3" s="276"/>
      <c r="K3" s="276"/>
      <c r="L3" s="276"/>
    </row>
    <row r="4" spans="3:18" ht="18.75" x14ac:dyDescent="0.25">
      <c r="C4" s="276" t="s">
        <v>418</v>
      </c>
      <c r="D4" s="276"/>
      <c r="E4" s="276" t="s">
        <v>419</v>
      </c>
      <c r="F4" s="276"/>
      <c r="G4" s="276"/>
      <c r="H4" s="276"/>
      <c r="I4" s="276"/>
      <c r="J4" s="276"/>
      <c r="K4" s="276"/>
      <c r="L4" s="276"/>
    </row>
    <row r="5" spans="3:18" ht="18.75" x14ac:dyDescent="0.25">
      <c r="C5" s="276" t="s">
        <v>420</v>
      </c>
      <c r="D5" s="276"/>
      <c r="E5" s="276" t="s">
        <v>421</v>
      </c>
      <c r="F5" s="276"/>
      <c r="G5" s="276"/>
      <c r="H5" s="276"/>
      <c r="I5" s="276"/>
      <c r="J5" s="276"/>
      <c r="K5" s="276"/>
      <c r="L5" s="276"/>
    </row>
    <row r="6" spans="3:18" ht="18.75" x14ac:dyDescent="0.25">
      <c r="C6" s="276" t="s">
        <v>422</v>
      </c>
      <c r="D6" s="276"/>
      <c r="E6" s="276" t="s">
        <v>423</v>
      </c>
      <c r="F6" s="276"/>
      <c r="G6" s="276"/>
      <c r="H6" s="276"/>
      <c r="I6" s="276"/>
      <c r="J6" s="276"/>
      <c r="K6" s="276"/>
      <c r="L6" s="276"/>
    </row>
    <row r="7" spans="3:18" ht="18.75" x14ac:dyDescent="0.25">
      <c r="C7" s="276" t="s">
        <v>424</v>
      </c>
      <c r="D7" s="276"/>
      <c r="E7" s="276" t="s">
        <v>425</v>
      </c>
      <c r="F7" s="276"/>
      <c r="G7" s="276"/>
      <c r="H7" s="276"/>
      <c r="I7" s="276"/>
      <c r="J7" s="276"/>
      <c r="K7" s="1" t="s">
        <v>426</v>
      </c>
      <c r="L7" s="1"/>
    </row>
    <row r="8" spans="3:18" ht="45" x14ac:dyDescent="0.25">
      <c r="C8" s="178" t="s">
        <v>427</v>
      </c>
      <c r="D8" s="178" t="s">
        <v>2</v>
      </c>
      <c r="E8" s="178" t="s">
        <v>3</v>
      </c>
      <c r="F8" s="178" t="s">
        <v>428</v>
      </c>
      <c r="G8" s="178" t="s">
        <v>7</v>
      </c>
      <c r="H8" s="178" t="s">
        <v>429</v>
      </c>
      <c r="I8" s="178" t="s">
        <v>430</v>
      </c>
      <c r="J8" s="179" t="s">
        <v>431</v>
      </c>
      <c r="K8" s="180" t="s">
        <v>432</v>
      </c>
      <c r="L8" s="178" t="s">
        <v>433</v>
      </c>
    </row>
    <row r="9" spans="3:18" x14ac:dyDescent="0.25">
      <c r="C9" s="19">
        <v>1</v>
      </c>
      <c r="D9" s="5" t="s">
        <v>147</v>
      </c>
      <c r="E9" s="5" t="s">
        <v>157</v>
      </c>
      <c r="F9" s="5">
        <v>125</v>
      </c>
      <c r="G9" s="5">
        <v>6</v>
      </c>
      <c r="H9" s="5">
        <v>6</v>
      </c>
      <c r="I9" s="5">
        <v>3</v>
      </c>
      <c r="J9" s="5">
        <v>1</v>
      </c>
      <c r="K9" s="5">
        <v>4</v>
      </c>
      <c r="L9" s="5" t="s">
        <v>434</v>
      </c>
      <c r="O9" s="181"/>
      <c r="P9" s="181"/>
      <c r="Q9" s="182"/>
      <c r="R9" s="181"/>
    </row>
    <row r="10" spans="3:18" x14ac:dyDescent="0.25">
      <c r="C10" s="19">
        <f>1+C9</f>
        <v>2</v>
      </c>
      <c r="D10" s="5" t="s">
        <v>147</v>
      </c>
      <c r="E10" s="5" t="s">
        <v>148</v>
      </c>
      <c r="F10" s="5">
        <v>125</v>
      </c>
      <c r="G10" s="5">
        <v>114</v>
      </c>
      <c r="H10" s="5">
        <v>6</v>
      </c>
      <c r="I10" s="5">
        <v>3</v>
      </c>
      <c r="J10" s="5">
        <v>1</v>
      </c>
      <c r="K10" s="5">
        <v>4</v>
      </c>
      <c r="L10" s="5" t="s">
        <v>434</v>
      </c>
      <c r="O10" s="181"/>
      <c r="P10" s="181"/>
      <c r="Q10" s="182"/>
      <c r="R10" s="181"/>
    </row>
    <row r="11" spans="3:18" x14ac:dyDescent="0.25">
      <c r="C11" s="19">
        <f t="shared" ref="C11:C47" si="0">1+C10</f>
        <v>3</v>
      </c>
      <c r="D11" s="5" t="s">
        <v>149</v>
      </c>
      <c r="E11" s="5" t="s">
        <v>150</v>
      </c>
      <c r="F11" s="5">
        <v>110</v>
      </c>
      <c r="G11" s="5">
        <v>29.8</v>
      </c>
      <c r="H11" s="5">
        <v>6</v>
      </c>
      <c r="I11" s="5">
        <v>3</v>
      </c>
      <c r="J11" s="5">
        <v>1</v>
      </c>
      <c r="K11" s="5">
        <v>4</v>
      </c>
      <c r="L11" s="5" t="s">
        <v>434</v>
      </c>
      <c r="O11" s="181"/>
      <c r="P11" s="181"/>
      <c r="Q11" s="182"/>
      <c r="R11" s="181"/>
    </row>
    <row r="12" spans="3:18" x14ac:dyDescent="0.25">
      <c r="C12" s="19">
        <f t="shared" si="0"/>
        <v>4</v>
      </c>
      <c r="D12" s="5" t="s">
        <v>150</v>
      </c>
      <c r="E12" s="5" t="s">
        <v>151</v>
      </c>
      <c r="F12" s="5">
        <v>110</v>
      </c>
      <c r="G12" s="5">
        <v>48.5</v>
      </c>
      <c r="H12" s="5">
        <v>6</v>
      </c>
      <c r="I12" s="5">
        <v>3</v>
      </c>
      <c r="J12" s="5">
        <v>1</v>
      </c>
      <c r="K12" s="5">
        <v>4</v>
      </c>
      <c r="L12" s="5" t="s">
        <v>434</v>
      </c>
      <c r="O12" s="181"/>
      <c r="P12" s="181"/>
      <c r="Q12" s="182"/>
      <c r="R12" s="181"/>
    </row>
    <row r="13" spans="3:18" x14ac:dyDescent="0.25">
      <c r="C13" s="19">
        <f t="shared" si="0"/>
        <v>5</v>
      </c>
      <c r="D13" s="5" t="s">
        <v>146</v>
      </c>
      <c r="E13" s="5" t="s">
        <v>152</v>
      </c>
      <c r="F13" s="5">
        <v>110</v>
      </c>
      <c r="G13" s="5">
        <v>69.3</v>
      </c>
      <c r="H13" s="5">
        <v>6</v>
      </c>
      <c r="I13" s="5">
        <v>3</v>
      </c>
      <c r="J13" s="5">
        <v>1</v>
      </c>
      <c r="K13" s="5">
        <v>4</v>
      </c>
      <c r="L13" s="5" t="s">
        <v>434</v>
      </c>
      <c r="O13" s="181"/>
      <c r="P13" s="181"/>
      <c r="Q13" s="182"/>
      <c r="R13" s="181"/>
    </row>
    <row r="14" spans="3:18" x14ac:dyDescent="0.25">
      <c r="C14" s="19">
        <f t="shared" si="0"/>
        <v>6</v>
      </c>
      <c r="D14" s="5" t="s">
        <v>146</v>
      </c>
      <c r="E14" s="5" t="s">
        <v>152</v>
      </c>
      <c r="F14" s="5">
        <v>110</v>
      </c>
      <c r="G14" s="5">
        <v>6.7</v>
      </c>
      <c r="H14" s="5">
        <v>6</v>
      </c>
      <c r="I14" s="5">
        <v>3</v>
      </c>
      <c r="J14" s="5">
        <v>1</v>
      </c>
      <c r="K14" s="5">
        <v>4</v>
      </c>
      <c r="L14" s="5" t="s">
        <v>434</v>
      </c>
      <c r="O14" s="181"/>
      <c r="P14" s="181"/>
      <c r="Q14" s="182"/>
      <c r="R14" s="181"/>
    </row>
    <row r="15" spans="3:18" x14ac:dyDescent="0.25">
      <c r="C15" s="19">
        <f t="shared" si="0"/>
        <v>7</v>
      </c>
      <c r="D15" s="5" t="s">
        <v>153</v>
      </c>
      <c r="E15" s="5" t="s">
        <v>154</v>
      </c>
      <c r="F15" s="5">
        <v>110</v>
      </c>
      <c r="G15" s="5">
        <v>48.6</v>
      </c>
      <c r="H15" s="5">
        <v>6</v>
      </c>
      <c r="I15" s="5">
        <v>3</v>
      </c>
      <c r="J15" s="5">
        <v>1</v>
      </c>
      <c r="K15" s="5">
        <v>4</v>
      </c>
      <c r="L15" s="5" t="s">
        <v>434</v>
      </c>
      <c r="O15" s="181"/>
      <c r="P15" s="181"/>
      <c r="Q15" s="182"/>
      <c r="R15" s="181"/>
    </row>
    <row r="16" spans="3:18" x14ac:dyDescent="0.25">
      <c r="C16" s="19">
        <f t="shared" si="0"/>
        <v>8</v>
      </c>
      <c r="D16" s="5" t="s">
        <v>154</v>
      </c>
      <c r="E16" s="5" t="s">
        <v>155</v>
      </c>
      <c r="F16" s="5">
        <v>110</v>
      </c>
      <c r="G16" s="5">
        <v>64.599999999999994</v>
      </c>
      <c r="H16" s="5">
        <v>6</v>
      </c>
      <c r="I16" s="5">
        <v>3</v>
      </c>
      <c r="J16" s="5">
        <v>1</v>
      </c>
      <c r="K16" s="5">
        <v>4</v>
      </c>
      <c r="L16" s="5" t="s">
        <v>434</v>
      </c>
      <c r="O16" s="181"/>
      <c r="P16" s="181"/>
      <c r="Q16" s="182"/>
      <c r="R16" s="181"/>
    </row>
    <row r="17" spans="3:18" x14ac:dyDescent="0.25">
      <c r="C17" s="19">
        <f t="shared" si="0"/>
        <v>9</v>
      </c>
      <c r="D17" s="5" t="s">
        <v>155</v>
      </c>
      <c r="E17" s="5" t="s">
        <v>156</v>
      </c>
      <c r="F17" s="5">
        <v>110</v>
      </c>
      <c r="G17" s="5">
        <v>125.4</v>
      </c>
      <c r="H17" s="5">
        <v>6</v>
      </c>
      <c r="I17" s="5">
        <v>3</v>
      </c>
      <c r="J17" s="5">
        <v>1</v>
      </c>
      <c r="K17" s="5">
        <v>4</v>
      </c>
      <c r="L17" s="5" t="s">
        <v>434</v>
      </c>
      <c r="O17" s="181"/>
      <c r="P17" s="181"/>
      <c r="Q17" s="182"/>
      <c r="R17" s="181"/>
    </row>
    <row r="18" spans="3:18" x14ac:dyDescent="0.25">
      <c r="C18" s="19">
        <f t="shared" si="0"/>
        <v>10</v>
      </c>
      <c r="D18" s="5" t="s">
        <v>11</v>
      </c>
      <c r="E18" s="5" t="s">
        <v>12</v>
      </c>
      <c r="F18" s="5">
        <v>63</v>
      </c>
      <c r="G18" s="5">
        <v>1.8</v>
      </c>
      <c r="H18" s="5">
        <v>6</v>
      </c>
      <c r="I18" s="5">
        <v>3</v>
      </c>
      <c r="J18" s="5">
        <v>1</v>
      </c>
      <c r="K18" s="5">
        <v>4</v>
      </c>
      <c r="L18" s="5" t="s">
        <v>434</v>
      </c>
      <c r="O18" s="181"/>
      <c r="P18" s="181"/>
      <c r="Q18" s="182"/>
      <c r="R18" s="181"/>
    </row>
    <row r="19" spans="3:18" x14ac:dyDescent="0.25">
      <c r="C19" s="19">
        <f t="shared" si="0"/>
        <v>11</v>
      </c>
      <c r="D19" s="5" t="s">
        <v>11</v>
      </c>
      <c r="E19" s="5" t="s">
        <v>12</v>
      </c>
      <c r="F19" s="5">
        <v>63</v>
      </c>
      <c r="G19" s="5">
        <v>80</v>
      </c>
      <c r="H19" s="5">
        <v>6</v>
      </c>
      <c r="I19" s="5">
        <v>3</v>
      </c>
      <c r="J19" s="5">
        <v>1</v>
      </c>
      <c r="K19" s="5">
        <v>4</v>
      </c>
      <c r="L19" s="5" t="s">
        <v>434</v>
      </c>
      <c r="O19" s="181"/>
      <c r="P19" s="181"/>
      <c r="Q19" s="182"/>
      <c r="R19" s="181"/>
    </row>
    <row r="20" spans="3:18" x14ac:dyDescent="0.25">
      <c r="C20" s="19">
        <f t="shared" si="0"/>
        <v>12</v>
      </c>
      <c r="D20" s="5" t="s">
        <v>11</v>
      </c>
      <c r="E20" s="5" t="s">
        <v>12</v>
      </c>
      <c r="F20" s="5">
        <v>63</v>
      </c>
      <c r="G20" s="5">
        <v>4.3</v>
      </c>
      <c r="H20" s="5">
        <v>6</v>
      </c>
      <c r="I20" s="5">
        <v>3</v>
      </c>
      <c r="J20" s="5">
        <v>1</v>
      </c>
      <c r="K20" s="5">
        <v>4</v>
      </c>
      <c r="L20" s="5" t="s">
        <v>434</v>
      </c>
      <c r="O20" s="181"/>
      <c r="P20" s="181"/>
      <c r="Q20" s="182"/>
      <c r="R20" s="181"/>
    </row>
    <row r="21" spans="3:18" x14ac:dyDescent="0.25">
      <c r="C21" s="19">
        <f t="shared" si="0"/>
        <v>13</v>
      </c>
      <c r="D21" s="5" t="s">
        <v>11</v>
      </c>
      <c r="E21" s="5" t="s">
        <v>12</v>
      </c>
      <c r="F21" s="5">
        <v>63</v>
      </c>
      <c r="G21" s="5">
        <v>53.2</v>
      </c>
      <c r="H21" s="5">
        <v>6</v>
      </c>
      <c r="I21" s="5">
        <v>3</v>
      </c>
      <c r="J21" s="5">
        <v>1</v>
      </c>
      <c r="K21" s="5">
        <v>4</v>
      </c>
      <c r="L21" s="5" t="s">
        <v>434</v>
      </c>
      <c r="O21" s="181"/>
      <c r="P21" s="181"/>
      <c r="Q21" s="182"/>
      <c r="R21" s="181"/>
    </row>
    <row r="22" spans="3:18" x14ac:dyDescent="0.25">
      <c r="C22" s="19">
        <f t="shared" si="0"/>
        <v>14</v>
      </c>
      <c r="D22" s="5" t="s">
        <v>14</v>
      </c>
      <c r="E22" s="5" t="s">
        <v>15</v>
      </c>
      <c r="F22" s="5">
        <v>63</v>
      </c>
      <c r="G22" s="5">
        <v>94.8</v>
      </c>
      <c r="H22" s="5">
        <v>6</v>
      </c>
      <c r="I22" s="5">
        <v>3</v>
      </c>
      <c r="J22" s="5">
        <v>1</v>
      </c>
      <c r="K22" s="5">
        <v>4</v>
      </c>
      <c r="L22" s="5" t="s">
        <v>434</v>
      </c>
      <c r="O22" s="181"/>
      <c r="P22" s="181"/>
      <c r="Q22" s="182"/>
      <c r="R22" s="181"/>
    </row>
    <row r="23" spans="3:18" x14ac:dyDescent="0.25">
      <c r="C23" s="19">
        <f t="shared" si="0"/>
        <v>15</v>
      </c>
      <c r="D23" s="5" t="s">
        <v>15</v>
      </c>
      <c r="E23" s="5" t="s">
        <v>16</v>
      </c>
      <c r="F23" s="5">
        <v>63</v>
      </c>
      <c r="G23" s="5">
        <v>77.099999999999994</v>
      </c>
      <c r="H23" s="5">
        <v>6</v>
      </c>
      <c r="I23" s="5">
        <v>3</v>
      </c>
      <c r="J23" s="5">
        <v>1</v>
      </c>
      <c r="K23" s="5">
        <v>4</v>
      </c>
      <c r="L23" s="5" t="s">
        <v>434</v>
      </c>
      <c r="O23" s="181"/>
      <c r="P23" s="181"/>
      <c r="Q23" s="182"/>
      <c r="R23" s="181"/>
    </row>
    <row r="24" spans="3:18" x14ac:dyDescent="0.25">
      <c r="C24" s="19">
        <f t="shared" si="0"/>
        <v>16</v>
      </c>
      <c r="D24" s="5" t="s">
        <v>16</v>
      </c>
      <c r="E24" s="5" t="s">
        <v>17</v>
      </c>
      <c r="F24" s="5">
        <v>63</v>
      </c>
      <c r="G24" s="5">
        <v>81</v>
      </c>
      <c r="H24" s="5">
        <v>6</v>
      </c>
      <c r="I24" s="5">
        <v>3</v>
      </c>
      <c r="J24" s="5">
        <v>1</v>
      </c>
      <c r="K24" s="5">
        <v>4</v>
      </c>
      <c r="L24" s="5" t="s">
        <v>434</v>
      </c>
      <c r="O24" s="181"/>
      <c r="P24" s="181"/>
      <c r="Q24" s="182"/>
      <c r="R24" s="181"/>
    </row>
    <row r="25" spans="3:18" x14ac:dyDescent="0.25">
      <c r="C25" s="19">
        <f t="shared" si="0"/>
        <v>17</v>
      </c>
      <c r="D25" s="5" t="s">
        <v>17</v>
      </c>
      <c r="E25" s="5" t="s">
        <v>18</v>
      </c>
      <c r="F25" s="5">
        <v>63</v>
      </c>
      <c r="G25" s="5">
        <v>122.5</v>
      </c>
      <c r="H25" s="5">
        <v>6</v>
      </c>
      <c r="I25" s="5">
        <v>3</v>
      </c>
      <c r="J25" s="5">
        <v>1</v>
      </c>
      <c r="K25" s="5">
        <v>4</v>
      </c>
      <c r="L25" s="5" t="s">
        <v>434</v>
      </c>
      <c r="O25" s="181"/>
      <c r="P25" s="181"/>
      <c r="Q25" s="182"/>
      <c r="R25" s="181"/>
    </row>
    <row r="26" spans="3:18" x14ac:dyDescent="0.25">
      <c r="C26" s="19">
        <f t="shared" si="0"/>
        <v>18</v>
      </c>
      <c r="D26" s="5" t="s">
        <v>18</v>
      </c>
      <c r="E26" s="5" t="s">
        <v>19</v>
      </c>
      <c r="F26" s="5">
        <v>63</v>
      </c>
      <c r="G26" s="5">
        <v>219.4</v>
      </c>
      <c r="H26" s="5">
        <v>6</v>
      </c>
      <c r="I26" s="5">
        <v>3</v>
      </c>
      <c r="J26" s="5">
        <v>1</v>
      </c>
      <c r="K26" s="5">
        <v>4</v>
      </c>
      <c r="L26" s="5" t="s">
        <v>434</v>
      </c>
      <c r="O26" s="181"/>
      <c r="P26" s="181"/>
      <c r="Q26" s="182"/>
      <c r="R26" s="181"/>
    </row>
    <row r="27" spans="3:18" x14ac:dyDescent="0.25">
      <c r="C27" s="19">
        <f t="shared" si="0"/>
        <v>19</v>
      </c>
      <c r="D27" s="5" t="s">
        <v>19</v>
      </c>
      <c r="E27" s="5" t="s">
        <v>20</v>
      </c>
      <c r="F27" s="5">
        <v>63</v>
      </c>
      <c r="G27" s="5">
        <v>41.6</v>
      </c>
      <c r="H27" s="5">
        <v>6</v>
      </c>
      <c r="I27" s="5">
        <v>3</v>
      </c>
      <c r="J27" s="5">
        <v>1</v>
      </c>
      <c r="K27" s="5">
        <v>4</v>
      </c>
      <c r="L27" s="5" t="s">
        <v>434</v>
      </c>
      <c r="O27" s="181"/>
      <c r="P27" s="181"/>
      <c r="Q27" s="182"/>
      <c r="R27" s="181"/>
    </row>
    <row r="28" spans="3:18" x14ac:dyDescent="0.25">
      <c r="C28" s="19">
        <f t="shared" si="0"/>
        <v>20</v>
      </c>
      <c r="D28" s="5" t="s">
        <v>20</v>
      </c>
      <c r="E28" s="5" t="s">
        <v>21</v>
      </c>
      <c r="F28" s="5">
        <v>63</v>
      </c>
      <c r="G28" s="5">
        <v>19.399999999999999</v>
      </c>
      <c r="H28" s="5">
        <v>6</v>
      </c>
      <c r="I28" s="5">
        <v>3</v>
      </c>
      <c r="J28" s="5">
        <v>1</v>
      </c>
      <c r="K28" s="5">
        <v>4</v>
      </c>
      <c r="L28" s="5" t="s">
        <v>434</v>
      </c>
      <c r="O28" s="181"/>
      <c r="P28" s="181"/>
      <c r="Q28" s="182"/>
      <c r="R28" s="181"/>
    </row>
    <row r="29" spans="3:18" x14ac:dyDescent="0.25">
      <c r="C29" s="19">
        <f t="shared" si="0"/>
        <v>21</v>
      </c>
      <c r="D29" s="5" t="s">
        <v>16</v>
      </c>
      <c r="E29" s="5" t="s">
        <v>22</v>
      </c>
      <c r="F29" s="5">
        <v>63</v>
      </c>
      <c r="G29" s="5">
        <v>128.30000000000001</v>
      </c>
      <c r="H29" s="5">
        <v>6</v>
      </c>
      <c r="I29" s="5">
        <v>3</v>
      </c>
      <c r="J29" s="5">
        <v>1</v>
      </c>
      <c r="K29" s="5">
        <v>4</v>
      </c>
      <c r="L29" s="5" t="s">
        <v>434</v>
      </c>
      <c r="O29" s="181"/>
      <c r="P29" s="181"/>
      <c r="Q29" s="182"/>
      <c r="R29" s="181"/>
    </row>
    <row r="30" spans="3:18" x14ac:dyDescent="0.25">
      <c r="C30" s="19">
        <f t="shared" si="0"/>
        <v>22</v>
      </c>
      <c r="D30" s="5" t="s">
        <v>22</v>
      </c>
      <c r="E30" s="5" t="s">
        <v>23</v>
      </c>
      <c r="F30" s="5">
        <v>63</v>
      </c>
      <c r="G30" s="5">
        <v>69.599999999999994</v>
      </c>
      <c r="H30" s="5">
        <v>6</v>
      </c>
      <c r="I30" s="5">
        <v>3</v>
      </c>
      <c r="J30" s="5">
        <v>1</v>
      </c>
      <c r="K30" s="5">
        <v>4</v>
      </c>
      <c r="L30" s="5" t="s">
        <v>434</v>
      </c>
      <c r="O30" s="181"/>
      <c r="P30" s="181"/>
      <c r="Q30" s="182"/>
      <c r="R30" s="181"/>
    </row>
    <row r="31" spans="3:18" x14ac:dyDescent="0.25">
      <c r="C31" s="19">
        <f t="shared" si="0"/>
        <v>23</v>
      </c>
      <c r="D31" s="5" t="s">
        <v>22</v>
      </c>
      <c r="E31" s="5" t="s">
        <v>24</v>
      </c>
      <c r="F31" s="5">
        <v>63</v>
      </c>
      <c r="G31" s="5">
        <v>115</v>
      </c>
      <c r="H31" s="5">
        <v>6</v>
      </c>
      <c r="I31" s="5">
        <v>3</v>
      </c>
      <c r="J31" s="5">
        <v>1</v>
      </c>
      <c r="K31" s="5">
        <v>4</v>
      </c>
      <c r="L31" s="5" t="s">
        <v>434</v>
      </c>
      <c r="O31" s="181"/>
      <c r="P31" s="181"/>
      <c r="Q31" s="182"/>
      <c r="R31" s="181"/>
    </row>
    <row r="32" spans="3:18" x14ac:dyDescent="0.25">
      <c r="C32" s="19">
        <f t="shared" si="0"/>
        <v>24</v>
      </c>
      <c r="D32" s="5" t="s">
        <v>24</v>
      </c>
      <c r="E32" s="5" t="s">
        <v>25</v>
      </c>
      <c r="F32" s="5">
        <v>63</v>
      </c>
      <c r="G32" s="5">
        <v>76.5</v>
      </c>
      <c r="H32" s="5">
        <v>6</v>
      </c>
      <c r="I32" s="5">
        <v>3</v>
      </c>
      <c r="J32" s="5">
        <v>1</v>
      </c>
      <c r="K32" s="5">
        <v>4</v>
      </c>
      <c r="L32" s="5" t="s">
        <v>434</v>
      </c>
      <c r="O32" s="181"/>
      <c r="P32" s="181"/>
      <c r="Q32" s="182"/>
      <c r="R32" s="181"/>
    </row>
    <row r="33" spans="3:18" x14ac:dyDescent="0.25">
      <c r="C33" s="19">
        <f t="shared" si="0"/>
        <v>25</v>
      </c>
      <c r="D33" s="5" t="s">
        <v>25</v>
      </c>
      <c r="E33" s="5" t="s">
        <v>26</v>
      </c>
      <c r="F33" s="5">
        <v>63</v>
      </c>
      <c r="G33" s="5">
        <v>1.8</v>
      </c>
      <c r="H33" s="5">
        <v>6</v>
      </c>
      <c r="I33" s="5">
        <v>3</v>
      </c>
      <c r="J33" s="5">
        <v>1</v>
      </c>
      <c r="K33" s="5">
        <v>4</v>
      </c>
      <c r="L33" s="5" t="s">
        <v>434</v>
      </c>
      <c r="O33" s="181"/>
      <c r="P33" s="181"/>
      <c r="Q33" s="182"/>
      <c r="R33" s="181"/>
    </row>
    <row r="34" spans="3:18" x14ac:dyDescent="0.25">
      <c r="C34" s="19">
        <f t="shared" si="0"/>
        <v>26</v>
      </c>
      <c r="D34" s="5" t="s">
        <v>25</v>
      </c>
      <c r="E34" s="5" t="s">
        <v>26</v>
      </c>
      <c r="F34" s="5">
        <v>63</v>
      </c>
      <c r="G34" s="5">
        <v>830.5</v>
      </c>
      <c r="H34" s="5">
        <v>6</v>
      </c>
      <c r="I34" s="5">
        <v>3</v>
      </c>
      <c r="J34" s="5">
        <v>1</v>
      </c>
      <c r="K34" s="5">
        <v>4</v>
      </c>
      <c r="L34" s="5" t="s">
        <v>434</v>
      </c>
      <c r="O34" s="181"/>
      <c r="P34" s="181"/>
      <c r="Q34" s="182"/>
      <c r="R34" s="181"/>
    </row>
    <row r="35" spans="3:18" x14ac:dyDescent="0.25">
      <c r="C35" s="19">
        <f t="shared" si="0"/>
        <v>27</v>
      </c>
      <c r="D35" s="5" t="s">
        <v>28</v>
      </c>
      <c r="E35" s="5" t="s">
        <v>29</v>
      </c>
      <c r="F35" s="5">
        <v>63</v>
      </c>
      <c r="G35" s="5">
        <v>2</v>
      </c>
      <c r="H35" s="5">
        <v>6</v>
      </c>
      <c r="I35" s="5">
        <v>3</v>
      </c>
      <c r="J35" s="5">
        <v>1</v>
      </c>
      <c r="K35" s="5">
        <v>4</v>
      </c>
      <c r="L35" s="5" t="s">
        <v>434</v>
      </c>
      <c r="O35" s="181"/>
      <c r="P35" s="181"/>
      <c r="Q35" s="182"/>
      <c r="R35" s="181"/>
    </row>
    <row r="36" spans="3:18" x14ac:dyDescent="0.25">
      <c r="C36" s="19">
        <f t="shared" si="0"/>
        <v>28</v>
      </c>
      <c r="D36" s="5" t="s">
        <v>28</v>
      </c>
      <c r="E36" s="5" t="s">
        <v>30</v>
      </c>
      <c r="F36" s="5">
        <v>63</v>
      </c>
      <c r="G36" s="5">
        <v>192</v>
      </c>
      <c r="H36" s="5">
        <v>6</v>
      </c>
      <c r="I36" s="5">
        <v>3</v>
      </c>
      <c r="J36" s="5">
        <v>1</v>
      </c>
      <c r="K36" s="5">
        <v>4</v>
      </c>
      <c r="L36" s="5" t="s">
        <v>434</v>
      </c>
      <c r="O36" s="181"/>
      <c r="P36" s="181"/>
      <c r="Q36" s="182"/>
      <c r="R36" s="181"/>
    </row>
    <row r="37" spans="3:18" x14ac:dyDescent="0.25">
      <c r="C37" s="19">
        <f t="shared" si="0"/>
        <v>29</v>
      </c>
      <c r="D37" s="5" t="s">
        <v>31</v>
      </c>
      <c r="E37" s="5" t="s">
        <v>30</v>
      </c>
      <c r="F37" s="5">
        <v>63</v>
      </c>
      <c r="G37" s="5">
        <v>8.6</v>
      </c>
      <c r="H37" s="5">
        <v>6</v>
      </c>
      <c r="I37" s="5">
        <v>3</v>
      </c>
      <c r="J37" s="5">
        <v>1</v>
      </c>
      <c r="K37" s="5">
        <v>4</v>
      </c>
      <c r="L37" s="5" t="s">
        <v>434</v>
      </c>
      <c r="O37" s="181"/>
      <c r="P37" s="181"/>
      <c r="Q37" s="182"/>
      <c r="R37" s="181"/>
    </row>
    <row r="38" spans="3:18" x14ac:dyDescent="0.25">
      <c r="C38" s="19">
        <f t="shared" si="0"/>
        <v>30</v>
      </c>
      <c r="D38" s="5" t="s">
        <v>31</v>
      </c>
      <c r="E38" s="5" t="s">
        <v>32</v>
      </c>
      <c r="F38" s="5">
        <v>63</v>
      </c>
      <c r="G38" s="5">
        <v>38.9</v>
      </c>
      <c r="H38" s="5">
        <v>6</v>
      </c>
      <c r="I38" s="5">
        <v>3</v>
      </c>
      <c r="J38" s="5">
        <v>1</v>
      </c>
      <c r="K38" s="5">
        <v>4</v>
      </c>
      <c r="L38" s="5" t="s">
        <v>434</v>
      </c>
      <c r="O38" s="181"/>
      <c r="P38" s="181"/>
      <c r="Q38" s="182"/>
      <c r="R38" s="181"/>
    </row>
    <row r="39" spans="3:18" x14ac:dyDescent="0.25">
      <c r="C39" s="19">
        <f t="shared" si="0"/>
        <v>31</v>
      </c>
      <c r="D39" s="5" t="s">
        <v>32</v>
      </c>
      <c r="E39" s="5" t="s">
        <v>33</v>
      </c>
      <c r="F39" s="5">
        <v>63</v>
      </c>
      <c r="G39" s="5">
        <v>44.1</v>
      </c>
      <c r="H39" s="5">
        <v>6</v>
      </c>
      <c r="I39" s="5">
        <v>3</v>
      </c>
      <c r="J39" s="5">
        <v>1</v>
      </c>
      <c r="K39" s="5">
        <v>4</v>
      </c>
      <c r="L39" s="5" t="s">
        <v>434</v>
      </c>
      <c r="O39" s="181"/>
      <c r="P39" s="181"/>
      <c r="Q39" s="182"/>
      <c r="R39" s="181"/>
    </row>
    <row r="40" spans="3:18" x14ac:dyDescent="0.25">
      <c r="C40" s="19">
        <f t="shared" si="0"/>
        <v>32</v>
      </c>
      <c r="D40" s="5" t="s">
        <v>32</v>
      </c>
      <c r="E40" s="5" t="s">
        <v>34</v>
      </c>
      <c r="F40" s="5">
        <v>63</v>
      </c>
      <c r="G40" s="5">
        <v>43</v>
      </c>
      <c r="H40" s="5">
        <v>6</v>
      </c>
      <c r="I40" s="5">
        <v>3</v>
      </c>
      <c r="J40" s="5">
        <v>1</v>
      </c>
      <c r="K40" s="5">
        <v>4</v>
      </c>
      <c r="L40" s="5" t="s">
        <v>434</v>
      </c>
      <c r="O40" s="181"/>
      <c r="P40" s="181"/>
      <c r="Q40" s="182"/>
      <c r="R40" s="181"/>
    </row>
    <row r="41" spans="3:18" x14ac:dyDescent="0.25">
      <c r="C41" s="19">
        <f t="shared" si="0"/>
        <v>33</v>
      </c>
      <c r="D41" s="5" t="s">
        <v>31</v>
      </c>
      <c r="E41" s="5" t="s">
        <v>34</v>
      </c>
      <c r="F41" s="5">
        <v>63</v>
      </c>
      <c r="G41" s="5">
        <v>82</v>
      </c>
      <c r="H41" s="5">
        <v>6</v>
      </c>
      <c r="I41" s="5">
        <v>3</v>
      </c>
      <c r="J41" s="5">
        <v>1</v>
      </c>
      <c r="K41" s="5">
        <v>4</v>
      </c>
      <c r="L41" s="5" t="s">
        <v>434</v>
      </c>
      <c r="O41" s="181"/>
      <c r="P41" s="181"/>
      <c r="Q41" s="182"/>
      <c r="R41" s="181"/>
    </row>
    <row r="42" spans="3:18" x14ac:dyDescent="0.25">
      <c r="C42" s="19">
        <f t="shared" si="0"/>
        <v>34</v>
      </c>
      <c r="D42" s="5" t="s">
        <v>34</v>
      </c>
      <c r="E42" s="5" t="s">
        <v>35</v>
      </c>
      <c r="F42" s="5">
        <v>63</v>
      </c>
      <c r="G42" s="5">
        <v>38.4</v>
      </c>
      <c r="H42" s="5">
        <v>6</v>
      </c>
      <c r="I42" s="5">
        <v>3</v>
      </c>
      <c r="J42" s="5">
        <v>1</v>
      </c>
      <c r="K42" s="5">
        <v>4</v>
      </c>
      <c r="L42" s="5" t="s">
        <v>434</v>
      </c>
      <c r="O42" s="181"/>
      <c r="P42" s="181"/>
      <c r="Q42" s="182"/>
      <c r="R42" s="181"/>
    </row>
    <row r="43" spans="3:18" x14ac:dyDescent="0.25">
      <c r="C43" s="19">
        <f t="shared" si="0"/>
        <v>35</v>
      </c>
      <c r="D43" s="5" t="s">
        <v>35</v>
      </c>
      <c r="E43" s="5" t="s">
        <v>36</v>
      </c>
      <c r="F43" s="5">
        <v>63</v>
      </c>
      <c r="G43" s="5">
        <v>28</v>
      </c>
      <c r="H43" s="5">
        <v>6</v>
      </c>
      <c r="I43" s="5">
        <v>3</v>
      </c>
      <c r="J43" s="5">
        <v>1</v>
      </c>
      <c r="K43" s="5">
        <v>4</v>
      </c>
      <c r="L43" s="5" t="s">
        <v>434</v>
      </c>
      <c r="O43" s="181"/>
      <c r="P43" s="181"/>
      <c r="Q43" s="182"/>
      <c r="R43" s="181"/>
    </row>
    <row r="44" spans="3:18" x14ac:dyDescent="0.25">
      <c r="C44" s="19">
        <f t="shared" si="0"/>
        <v>36</v>
      </c>
      <c r="D44" s="5" t="s">
        <v>35</v>
      </c>
      <c r="E44" s="5" t="s">
        <v>37</v>
      </c>
      <c r="F44" s="5">
        <v>63</v>
      </c>
      <c r="G44" s="5">
        <v>71.2</v>
      </c>
      <c r="H44" s="5">
        <v>6</v>
      </c>
      <c r="I44" s="5">
        <v>3</v>
      </c>
      <c r="J44" s="5">
        <v>1</v>
      </c>
      <c r="K44" s="5">
        <v>4</v>
      </c>
      <c r="L44" s="5" t="s">
        <v>434</v>
      </c>
      <c r="O44" s="181"/>
      <c r="P44" s="181"/>
      <c r="Q44" s="182"/>
      <c r="R44" s="181"/>
    </row>
    <row r="45" spans="3:18" x14ac:dyDescent="0.25">
      <c r="C45" s="19">
        <f t="shared" si="0"/>
        <v>37</v>
      </c>
      <c r="D45" s="5" t="s">
        <v>37</v>
      </c>
      <c r="E45" s="5" t="s">
        <v>36</v>
      </c>
      <c r="F45" s="5">
        <v>63</v>
      </c>
      <c r="G45" s="5">
        <v>37</v>
      </c>
      <c r="H45" s="5">
        <v>6</v>
      </c>
      <c r="I45" s="5">
        <v>3</v>
      </c>
      <c r="J45" s="5">
        <v>1</v>
      </c>
      <c r="K45" s="5">
        <v>4</v>
      </c>
      <c r="L45" s="5" t="s">
        <v>434</v>
      </c>
      <c r="O45" s="181"/>
      <c r="P45" s="181"/>
      <c r="Q45" s="182"/>
      <c r="R45" s="181"/>
    </row>
    <row r="46" spans="3:18" x14ac:dyDescent="0.25">
      <c r="C46" s="19">
        <f t="shared" si="0"/>
        <v>38</v>
      </c>
      <c r="D46" s="5" t="s">
        <v>38</v>
      </c>
      <c r="E46" s="5" t="s">
        <v>39</v>
      </c>
      <c r="F46" s="5">
        <v>63</v>
      </c>
      <c r="G46" s="5">
        <v>154</v>
      </c>
      <c r="H46" s="5">
        <v>6</v>
      </c>
      <c r="I46" s="5">
        <v>3</v>
      </c>
      <c r="J46" s="5">
        <v>1</v>
      </c>
      <c r="K46" s="5">
        <v>4</v>
      </c>
      <c r="L46" s="5" t="s">
        <v>434</v>
      </c>
      <c r="O46" s="181"/>
      <c r="P46" s="181"/>
      <c r="Q46" s="182"/>
      <c r="R46" s="181"/>
    </row>
    <row r="47" spans="3:18" x14ac:dyDescent="0.25">
      <c r="C47" s="19">
        <f t="shared" si="0"/>
        <v>39</v>
      </c>
      <c r="D47" s="5" t="s">
        <v>37</v>
      </c>
      <c r="E47" s="5" t="s">
        <v>38</v>
      </c>
      <c r="F47" s="5">
        <v>63</v>
      </c>
      <c r="G47" s="5">
        <v>48.2</v>
      </c>
      <c r="H47" s="5">
        <v>6</v>
      </c>
      <c r="I47" s="5">
        <v>3</v>
      </c>
      <c r="J47" s="5">
        <v>1</v>
      </c>
      <c r="K47" s="5">
        <v>4</v>
      </c>
      <c r="L47" s="5" t="s">
        <v>434</v>
      </c>
      <c r="O47" s="181"/>
      <c r="P47" s="181"/>
      <c r="Q47" s="182"/>
      <c r="R47" s="181"/>
    </row>
    <row r="48" spans="3:18" ht="15.75" x14ac:dyDescent="0.25">
      <c r="C48" s="183" t="s">
        <v>435</v>
      </c>
      <c r="D48" s="183"/>
      <c r="E48" s="183"/>
      <c r="F48" s="183"/>
      <c r="G48" s="277" t="s">
        <v>436</v>
      </c>
      <c r="H48" s="277"/>
      <c r="I48" s="277"/>
      <c r="J48" s="5"/>
      <c r="K48" s="5" t="s">
        <v>437</v>
      </c>
      <c r="L48" s="5"/>
      <c r="O48" s="181"/>
      <c r="P48" s="181"/>
      <c r="Q48" s="182"/>
      <c r="R48" s="181"/>
    </row>
    <row r="49" spans="3:18" ht="15.75" x14ac:dyDescent="0.25">
      <c r="C49" s="278" t="s">
        <v>438</v>
      </c>
      <c r="D49" s="278"/>
      <c r="E49" s="278"/>
      <c r="F49" s="278"/>
      <c r="G49" s="277" t="s">
        <v>438</v>
      </c>
      <c r="H49" s="277"/>
      <c r="I49" s="277"/>
      <c r="J49" s="277"/>
      <c r="K49" s="277" t="s">
        <v>438</v>
      </c>
      <c r="L49" s="277"/>
      <c r="O49" s="181"/>
      <c r="P49" s="181"/>
      <c r="Q49" s="182"/>
      <c r="R49" s="181"/>
    </row>
    <row r="50" spans="3:18" ht="15.75" x14ac:dyDescent="0.25">
      <c r="C50" s="278" t="s">
        <v>439</v>
      </c>
      <c r="D50" s="278"/>
      <c r="E50" s="278"/>
      <c r="F50" s="278"/>
      <c r="G50" s="277" t="s">
        <v>439</v>
      </c>
      <c r="H50" s="277"/>
      <c r="I50" s="277"/>
      <c r="J50" s="277"/>
      <c r="K50" s="277" t="s">
        <v>439</v>
      </c>
      <c r="L50" s="277"/>
      <c r="O50" s="181"/>
      <c r="P50" s="181"/>
      <c r="Q50" s="182"/>
      <c r="R50" s="181"/>
    </row>
    <row r="51" spans="3:18" ht="15.75" x14ac:dyDescent="0.25">
      <c r="C51" s="278" t="s">
        <v>440</v>
      </c>
      <c r="D51" s="278"/>
      <c r="E51" s="278"/>
      <c r="F51" s="278"/>
      <c r="G51" s="277" t="s">
        <v>440</v>
      </c>
      <c r="H51" s="277"/>
      <c r="I51" s="277"/>
      <c r="J51" s="277"/>
      <c r="K51" s="277" t="s">
        <v>440</v>
      </c>
      <c r="L51" s="277"/>
      <c r="O51" s="181"/>
      <c r="P51" s="181"/>
      <c r="Q51" s="182"/>
      <c r="R51" s="181"/>
    </row>
    <row r="52" spans="3:18" x14ac:dyDescent="0.25">
      <c r="O52" s="181"/>
      <c r="P52" s="181"/>
      <c r="Q52" s="182"/>
      <c r="R52" s="181"/>
    </row>
    <row r="53" spans="3:18" ht="18.75" x14ac:dyDescent="0.25">
      <c r="C53" s="276" t="s">
        <v>414</v>
      </c>
      <c r="D53" s="276"/>
      <c r="E53" s="276" t="s">
        <v>415</v>
      </c>
      <c r="F53" s="276"/>
      <c r="G53" s="276"/>
      <c r="H53" s="276"/>
      <c r="I53" s="276"/>
      <c r="J53" s="276"/>
      <c r="K53" s="276"/>
      <c r="L53" s="276"/>
      <c r="O53" s="181"/>
      <c r="P53" s="181"/>
      <c r="Q53" s="182"/>
      <c r="R53" s="181"/>
    </row>
    <row r="54" spans="3:18" ht="18.75" x14ac:dyDescent="0.25">
      <c r="C54" s="276" t="s">
        <v>416</v>
      </c>
      <c r="D54" s="276"/>
      <c r="E54" s="276" t="s">
        <v>417</v>
      </c>
      <c r="F54" s="276"/>
      <c r="G54" s="276"/>
      <c r="H54" s="276"/>
      <c r="I54" s="276"/>
      <c r="J54" s="276"/>
      <c r="K54" s="276"/>
      <c r="L54" s="276"/>
      <c r="O54" s="181"/>
      <c r="P54" s="181"/>
      <c r="Q54" s="182"/>
      <c r="R54" s="181"/>
    </row>
    <row r="55" spans="3:18" ht="18.75" x14ac:dyDescent="0.25">
      <c r="C55" s="276" t="s">
        <v>418</v>
      </c>
      <c r="D55" s="276"/>
      <c r="E55" s="276" t="s">
        <v>419</v>
      </c>
      <c r="F55" s="276"/>
      <c r="G55" s="276"/>
      <c r="H55" s="276"/>
      <c r="I55" s="276"/>
      <c r="J55" s="276"/>
      <c r="K55" s="276"/>
      <c r="L55" s="276"/>
      <c r="O55" s="181"/>
      <c r="P55" s="181"/>
      <c r="Q55" s="182"/>
      <c r="R55" s="181"/>
    </row>
    <row r="56" spans="3:18" ht="18.75" x14ac:dyDescent="0.25">
      <c r="C56" s="276" t="s">
        <v>420</v>
      </c>
      <c r="D56" s="276"/>
      <c r="E56" s="276" t="s">
        <v>421</v>
      </c>
      <c r="F56" s="276"/>
      <c r="G56" s="276"/>
      <c r="H56" s="276"/>
      <c r="I56" s="276"/>
      <c r="J56" s="276"/>
      <c r="K56" s="276"/>
      <c r="L56" s="276"/>
      <c r="O56" s="181"/>
      <c r="P56" s="181"/>
      <c r="Q56" s="182"/>
      <c r="R56" s="181"/>
    </row>
    <row r="57" spans="3:18" ht="18.75" x14ac:dyDescent="0.25">
      <c r="C57" s="276" t="s">
        <v>422</v>
      </c>
      <c r="D57" s="276"/>
      <c r="E57" s="276" t="s">
        <v>423</v>
      </c>
      <c r="F57" s="276"/>
      <c r="G57" s="276"/>
      <c r="H57" s="276"/>
      <c r="I57" s="276"/>
      <c r="J57" s="276"/>
      <c r="K57" s="276"/>
      <c r="L57" s="276"/>
      <c r="O57" s="181"/>
      <c r="P57" s="181"/>
      <c r="Q57" s="182"/>
      <c r="R57" s="181"/>
    </row>
    <row r="58" spans="3:18" ht="18.75" x14ac:dyDescent="0.25">
      <c r="C58" s="276" t="s">
        <v>424</v>
      </c>
      <c r="D58" s="276"/>
      <c r="E58" s="276" t="s">
        <v>425</v>
      </c>
      <c r="F58" s="276"/>
      <c r="G58" s="276"/>
      <c r="H58" s="276"/>
      <c r="I58" s="276"/>
      <c r="J58" s="276"/>
      <c r="K58" s="1" t="s">
        <v>426</v>
      </c>
      <c r="L58" s="1"/>
      <c r="O58" s="181"/>
      <c r="P58" s="181"/>
      <c r="Q58" s="182"/>
      <c r="R58" s="181"/>
    </row>
    <row r="59" spans="3:18" ht="45" x14ac:dyDescent="0.25">
      <c r="C59" s="178" t="s">
        <v>427</v>
      </c>
      <c r="D59" s="178" t="s">
        <v>2</v>
      </c>
      <c r="E59" s="178" t="s">
        <v>3</v>
      </c>
      <c r="F59" s="178" t="s">
        <v>428</v>
      </c>
      <c r="G59" s="178" t="s">
        <v>7</v>
      </c>
      <c r="H59" s="178" t="s">
        <v>429</v>
      </c>
      <c r="I59" s="178" t="s">
        <v>430</v>
      </c>
      <c r="J59" s="179" t="s">
        <v>431</v>
      </c>
      <c r="K59" s="180" t="s">
        <v>432</v>
      </c>
      <c r="L59" s="178" t="s">
        <v>433</v>
      </c>
      <c r="O59" s="181"/>
      <c r="P59" s="181"/>
      <c r="Q59" s="182"/>
      <c r="R59" s="181"/>
    </row>
    <row r="60" spans="3:18" x14ac:dyDescent="0.25">
      <c r="C60" s="19">
        <v>1</v>
      </c>
      <c r="D60" s="7" t="s">
        <v>148</v>
      </c>
      <c r="E60" s="7" t="s">
        <v>67</v>
      </c>
      <c r="F60" s="7">
        <v>110</v>
      </c>
      <c r="G60" s="7">
        <v>273.2</v>
      </c>
      <c r="H60" s="5">
        <v>5.5</v>
      </c>
      <c r="I60" s="5">
        <v>3.3</v>
      </c>
      <c r="J60" s="5">
        <v>1</v>
      </c>
      <c r="K60" s="5">
        <v>4.3</v>
      </c>
      <c r="L60" s="5" t="s">
        <v>434</v>
      </c>
      <c r="O60" s="181"/>
      <c r="P60" s="181"/>
      <c r="Q60" s="182"/>
      <c r="R60" s="181"/>
    </row>
    <row r="61" spans="3:18" x14ac:dyDescent="0.25">
      <c r="C61" s="19">
        <f>1+C60</f>
        <v>2</v>
      </c>
      <c r="D61" s="7" t="s">
        <v>67</v>
      </c>
      <c r="E61" s="7" t="s">
        <v>144</v>
      </c>
      <c r="F61" s="7">
        <v>110</v>
      </c>
      <c r="G61" s="7">
        <v>6.6</v>
      </c>
      <c r="H61" s="5">
        <v>5.5</v>
      </c>
      <c r="I61" s="5">
        <v>3.3</v>
      </c>
      <c r="J61" s="5">
        <v>1</v>
      </c>
      <c r="K61" s="5">
        <v>4.3</v>
      </c>
      <c r="L61" s="5" t="s">
        <v>434</v>
      </c>
      <c r="O61" s="181"/>
      <c r="P61" s="181"/>
      <c r="Q61" s="182"/>
      <c r="R61" s="181"/>
    </row>
    <row r="62" spans="3:18" x14ac:dyDescent="0.25">
      <c r="C62" s="19">
        <f t="shared" ref="C62:C92" si="1">1+C61</f>
        <v>3</v>
      </c>
      <c r="D62" s="7" t="s">
        <v>67</v>
      </c>
      <c r="E62" s="7" t="s">
        <v>144</v>
      </c>
      <c r="F62" s="7">
        <v>110</v>
      </c>
      <c r="G62" s="7">
        <v>76</v>
      </c>
      <c r="H62" s="5">
        <v>5.5</v>
      </c>
      <c r="I62" s="5">
        <v>3.3</v>
      </c>
      <c r="J62" s="5">
        <v>1</v>
      </c>
      <c r="K62" s="5">
        <v>4.3</v>
      </c>
      <c r="L62" s="5" t="s">
        <v>434</v>
      </c>
      <c r="O62" s="181"/>
      <c r="P62" s="181"/>
      <c r="Q62" s="182"/>
      <c r="R62" s="181"/>
    </row>
    <row r="63" spans="3:18" x14ac:dyDescent="0.25">
      <c r="C63" s="19">
        <f t="shared" si="1"/>
        <v>4</v>
      </c>
      <c r="D63" s="7" t="s">
        <v>67</v>
      </c>
      <c r="E63" s="7" t="s">
        <v>144</v>
      </c>
      <c r="F63" s="7">
        <v>110</v>
      </c>
      <c r="G63" s="7">
        <v>55.8</v>
      </c>
      <c r="H63" s="5">
        <v>5.5</v>
      </c>
      <c r="I63" s="5">
        <v>3.3</v>
      </c>
      <c r="J63" s="5">
        <v>1</v>
      </c>
      <c r="K63" s="5">
        <v>4.3</v>
      </c>
      <c r="L63" s="5" t="s">
        <v>434</v>
      </c>
      <c r="O63" s="181"/>
      <c r="P63" s="181"/>
      <c r="Q63" s="182"/>
      <c r="R63" s="181"/>
    </row>
    <row r="64" spans="3:18" x14ac:dyDescent="0.25">
      <c r="C64" s="19">
        <f t="shared" si="1"/>
        <v>5</v>
      </c>
      <c r="D64" s="5" t="s">
        <v>144</v>
      </c>
      <c r="E64" s="5" t="s">
        <v>59</v>
      </c>
      <c r="F64" s="5">
        <v>110</v>
      </c>
      <c r="G64" s="5">
        <v>57.8</v>
      </c>
      <c r="H64" s="5">
        <v>5.5</v>
      </c>
      <c r="I64" s="5">
        <v>3.3</v>
      </c>
      <c r="J64" s="5">
        <v>1</v>
      </c>
      <c r="K64" s="5">
        <v>4.3</v>
      </c>
      <c r="L64" s="5" t="s">
        <v>434</v>
      </c>
      <c r="O64" s="181"/>
      <c r="P64" s="181"/>
      <c r="Q64" s="182"/>
      <c r="R64" s="181"/>
    </row>
    <row r="65" spans="3:18" x14ac:dyDescent="0.25">
      <c r="C65" s="19">
        <f t="shared" si="1"/>
        <v>6</v>
      </c>
      <c r="D65" s="5" t="s">
        <v>59</v>
      </c>
      <c r="E65" s="5" t="s">
        <v>61</v>
      </c>
      <c r="F65" s="5">
        <v>110</v>
      </c>
      <c r="G65" s="5">
        <v>41.2</v>
      </c>
      <c r="H65" s="5">
        <v>5.5</v>
      </c>
      <c r="I65" s="5">
        <v>3.3</v>
      </c>
      <c r="J65" s="5">
        <v>1</v>
      </c>
      <c r="K65" s="5">
        <v>4.3</v>
      </c>
      <c r="L65" s="5" t="s">
        <v>434</v>
      </c>
      <c r="O65" s="181"/>
      <c r="P65" s="181"/>
      <c r="Q65" s="182"/>
      <c r="R65" s="181"/>
    </row>
    <row r="66" spans="3:18" x14ac:dyDescent="0.25">
      <c r="C66" s="19">
        <f t="shared" si="1"/>
        <v>7</v>
      </c>
      <c r="D66" s="5" t="s">
        <v>61</v>
      </c>
      <c r="E66" s="5" t="s">
        <v>82</v>
      </c>
      <c r="F66" s="5">
        <v>110</v>
      </c>
      <c r="G66" s="5">
        <v>39.299999999999997</v>
      </c>
      <c r="H66" s="5">
        <v>5.5</v>
      </c>
      <c r="I66" s="5">
        <v>3.3</v>
      </c>
      <c r="J66" s="5">
        <v>1</v>
      </c>
      <c r="K66" s="5">
        <v>4.3</v>
      </c>
      <c r="L66" s="5" t="s">
        <v>434</v>
      </c>
      <c r="O66" s="181"/>
      <c r="P66" s="181"/>
      <c r="Q66" s="182"/>
      <c r="R66" s="181"/>
    </row>
    <row r="67" spans="3:18" x14ac:dyDescent="0.25">
      <c r="C67" s="19">
        <f t="shared" si="1"/>
        <v>8</v>
      </c>
      <c r="D67" s="5" t="s">
        <v>82</v>
      </c>
      <c r="E67" s="5" t="s">
        <v>149</v>
      </c>
      <c r="F67" s="5">
        <v>110</v>
      </c>
      <c r="G67" s="5">
        <v>49.9</v>
      </c>
      <c r="H67" s="5">
        <v>5.5</v>
      </c>
      <c r="I67" s="5">
        <v>3.3</v>
      </c>
      <c r="J67" s="5">
        <v>1</v>
      </c>
      <c r="K67" s="5">
        <v>4.3</v>
      </c>
      <c r="L67" s="5" t="s">
        <v>434</v>
      </c>
      <c r="O67" s="181"/>
      <c r="P67" s="181"/>
      <c r="Q67" s="182"/>
      <c r="R67" s="181"/>
    </row>
    <row r="68" spans="3:18" x14ac:dyDescent="0.25">
      <c r="C68" s="19">
        <f t="shared" si="1"/>
        <v>9</v>
      </c>
      <c r="D68" s="5" t="s">
        <v>39</v>
      </c>
      <c r="E68" s="5" t="s">
        <v>40</v>
      </c>
      <c r="F68" s="5">
        <v>63</v>
      </c>
      <c r="G68" s="5">
        <v>2</v>
      </c>
      <c r="H68" s="5">
        <v>5.5</v>
      </c>
      <c r="I68" s="5">
        <v>3.3</v>
      </c>
      <c r="J68" s="5">
        <v>1</v>
      </c>
      <c r="K68" s="5">
        <v>4.3</v>
      </c>
      <c r="L68" s="5" t="s">
        <v>434</v>
      </c>
      <c r="O68" s="181"/>
      <c r="P68" s="181"/>
      <c r="Q68" s="182"/>
      <c r="R68" s="181"/>
    </row>
    <row r="69" spans="3:18" x14ac:dyDescent="0.25">
      <c r="C69" s="19">
        <f t="shared" si="1"/>
        <v>10</v>
      </c>
      <c r="D69" s="5" t="s">
        <v>39</v>
      </c>
      <c r="E69" s="5" t="s">
        <v>41</v>
      </c>
      <c r="F69" s="5">
        <v>63</v>
      </c>
      <c r="G69" s="5">
        <v>96.1</v>
      </c>
      <c r="H69" s="5">
        <v>5.5</v>
      </c>
      <c r="I69" s="5">
        <v>3.3</v>
      </c>
      <c r="J69" s="5">
        <v>1</v>
      </c>
      <c r="K69" s="5">
        <v>4.3</v>
      </c>
      <c r="L69" s="5" t="s">
        <v>434</v>
      </c>
      <c r="O69" s="181"/>
      <c r="P69" s="181"/>
      <c r="Q69" s="182"/>
      <c r="R69" s="181"/>
    </row>
    <row r="70" spans="3:18" x14ac:dyDescent="0.25">
      <c r="C70" s="19">
        <f t="shared" si="1"/>
        <v>11</v>
      </c>
      <c r="D70" s="5" t="s">
        <v>39</v>
      </c>
      <c r="E70" s="5" t="s">
        <v>42</v>
      </c>
      <c r="F70" s="5">
        <v>63</v>
      </c>
      <c r="G70" s="5">
        <v>40</v>
      </c>
      <c r="H70" s="5">
        <v>5.5</v>
      </c>
      <c r="I70" s="5">
        <v>3.3</v>
      </c>
      <c r="J70" s="5">
        <v>1</v>
      </c>
      <c r="K70" s="5">
        <v>4.3</v>
      </c>
      <c r="L70" s="5" t="s">
        <v>434</v>
      </c>
      <c r="O70" s="181"/>
      <c r="P70" s="181"/>
      <c r="Q70" s="182"/>
      <c r="R70" s="181"/>
    </row>
    <row r="71" spans="3:18" x14ac:dyDescent="0.25">
      <c r="C71" s="19">
        <f t="shared" si="1"/>
        <v>12</v>
      </c>
      <c r="D71" s="7" t="s">
        <v>41</v>
      </c>
      <c r="E71" s="7" t="s">
        <v>43</v>
      </c>
      <c r="F71" s="7">
        <v>63</v>
      </c>
      <c r="G71" s="7">
        <v>7.7</v>
      </c>
      <c r="H71" s="5">
        <v>5.5</v>
      </c>
      <c r="I71" s="5">
        <v>3.3</v>
      </c>
      <c r="J71" s="5">
        <v>1</v>
      </c>
      <c r="K71" s="5">
        <v>4.3</v>
      </c>
      <c r="L71" s="5" t="s">
        <v>434</v>
      </c>
      <c r="O71" s="181"/>
      <c r="P71" s="181"/>
      <c r="Q71" s="182"/>
      <c r="R71" s="181"/>
    </row>
    <row r="72" spans="3:18" x14ac:dyDescent="0.25">
      <c r="C72" s="19">
        <f t="shared" si="1"/>
        <v>13</v>
      </c>
      <c r="D72" s="7" t="s">
        <v>41</v>
      </c>
      <c r="E72" s="7" t="s">
        <v>43</v>
      </c>
      <c r="F72" s="7">
        <v>63</v>
      </c>
      <c r="G72" s="7">
        <v>21.7</v>
      </c>
      <c r="H72" s="5">
        <v>5.5</v>
      </c>
      <c r="I72" s="5">
        <v>3.3</v>
      </c>
      <c r="J72" s="5">
        <v>1</v>
      </c>
      <c r="K72" s="5">
        <v>4.3</v>
      </c>
      <c r="L72" s="5" t="s">
        <v>434</v>
      </c>
      <c r="O72" s="181"/>
      <c r="P72" s="181"/>
      <c r="Q72" s="182"/>
      <c r="R72" s="181"/>
    </row>
    <row r="73" spans="3:18" x14ac:dyDescent="0.25">
      <c r="C73" s="19">
        <f t="shared" si="1"/>
        <v>14</v>
      </c>
      <c r="D73" s="7" t="s">
        <v>41</v>
      </c>
      <c r="E73" s="7" t="s">
        <v>43</v>
      </c>
      <c r="F73" s="7">
        <v>63</v>
      </c>
      <c r="G73" s="7">
        <v>31.1</v>
      </c>
      <c r="H73" s="5">
        <v>5.5</v>
      </c>
      <c r="I73" s="5">
        <v>3.3</v>
      </c>
      <c r="J73" s="5">
        <v>1</v>
      </c>
      <c r="K73" s="5">
        <v>4.3</v>
      </c>
      <c r="L73" s="5" t="s">
        <v>434</v>
      </c>
      <c r="O73" s="181"/>
      <c r="P73" s="181"/>
      <c r="Q73" s="182"/>
      <c r="R73" s="181"/>
    </row>
    <row r="74" spans="3:18" x14ac:dyDescent="0.25">
      <c r="C74" s="19">
        <f t="shared" si="1"/>
        <v>15</v>
      </c>
      <c r="D74" s="7" t="s">
        <v>41</v>
      </c>
      <c r="E74" s="7" t="s">
        <v>43</v>
      </c>
      <c r="F74" s="7">
        <v>63</v>
      </c>
      <c r="G74" s="7">
        <v>23</v>
      </c>
      <c r="H74" s="5">
        <v>5.5</v>
      </c>
      <c r="I74" s="5">
        <v>3.3</v>
      </c>
      <c r="J74" s="5">
        <v>1</v>
      </c>
      <c r="K74" s="5">
        <v>4.3</v>
      </c>
      <c r="L74" s="5" t="s">
        <v>434</v>
      </c>
      <c r="O74" s="181"/>
      <c r="P74" s="181"/>
      <c r="Q74" s="182"/>
      <c r="R74" s="181"/>
    </row>
    <row r="75" spans="3:18" x14ac:dyDescent="0.25">
      <c r="C75" s="19">
        <f t="shared" si="1"/>
        <v>16</v>
      </c>
      <c r="D75" s="7" t="s">
        <v>43</v>
      </c>
      <c r="E75" s="7" t="s">
        <v>44</v>
      </c>
      <c r="F75" s="7">
        <v>63</v>
      </c>
      <c r="G75" s="7">
        <v>6.5</v>
      </c>
      <c r="H75" s="5">
        <v>5.5</v>
      </c>
      <c r="I75" s="5">
        <v>3.3</v>
      </c>
      <c r="J75" s="5">
        <v>1</v>
      </c>
      <c r="K75" s="5">
        <v>4.3</v>
      </c>
      <c r="L75" s="5" t="s">
        <v>434</v>
      </c>
      <c r="O75" s="181"/>
      <c r="P75" s="181"/>
      <c r="Q75" s="182"/>
      <c r="R75" s="181"/>
    </row>
    <row r="76" spans="3:18" x14ac:dyDescent="0.25">
      <c r="C76" s="19">
        <f t="shared" si="1"/>
        <v>17</v>
      </c>
      <c r="D76" s="5" t="s">
        <v>43</v>
      </c>
      <c r="E76" s="5" t="s">
        <v>44</v>
      </c>
      <c r="F76" s="5">
        <v>63</v>
      </c>
      <c r="G76" s="5">
        <v>455.1</v>
      </c>
      <c r="H76" s="5">
        <v>5.5</v>
      </c>
      <c r="I76" s="5">
        <v>3.3</v>
      </c>
      <c r="J76" s="5">
        <v>1</v>
      </c>
      <c r="K76" s="5">
        <v>4.3</v>
      </c>
      <c r="L76" s="5" t="s">
        <v>434</v>
      </c>
      <c r="O76" s="181"/>
      <c r="P76" s="181"/>
      <c r="Q76" s="182"/>
      <c r="R76" s="181"/>
    </row>
    <row r="77" spans="3:18" x14ac:dyDescent="0.25">
      <c r="C77" s="19">
        <f t="shared" si="1"/>
        <v>18</v>
      </c>
      <c r="D77" s="5" t="s">
        <v>44</v>
      </c>
      <c r="E77" s="5" t="s">
        <v>45</v>
      </c>
      <c r="F77" s="5">
        <v>63</v>
      </c>
      <c r="G77" s="5">
        <v>143.69999999999999</v>
      </c>
      <c r="H77" s="5">
        <v>5.5</v>
      </c>
      <c r="I77" s="5">
        <v>3.3</v>
      </c>
      <c r="J77" s="5">
        <v>1</v>
      </c>
      <c r="K77" s="5">
        <v>4.3</v>
      </c>
      <c r="L77" s="5" t="s">
        <v>434</v>
      </c>
      <c r="O77" s="181"/>
      <c r="P77" s="181"/>
      <c r="Q77" s="182"/>
      <c r="R77" s="181"/>
    </row>
    <row r="78" spans="3:18" x14ac:dyDescent="0.25">
      <c r="C78" s="19">
        <f t="shared" si="1"/>
        <v>19</v>
      </c>
      <c r="D78" s="5" t="s">
        <v>45</v>
      </c>
      <c r="E78" s="5" t="s">
        <v>46</v>
      </c>
      <c r="F78" s="5">
        <v>63</v>
      </c>
      <c r="G78" s="5">
        <v>30.5</v>
      </c>
      <c r="H78" s="5">
        <v>5.5</v>
      </c>
      <c r="I78" s="5">
        <v>3.3</v>
      </c>
      <c r="J78" s="5">
        <v>1</v>
      </c>
      <c r="K78" s="5">
        <v>4.3</v>
      </c>
      <c r="L78" s="5" t="s">
        <v>434</v>
      </c>
      <c r="O78" s="181"/>
      <c r="P78" s="181"/>
      <c r="Q78" s="182"/>
      <c r="R78" s="181"/>
    </row>
    <row r="79" spans="3:18" x14ac:dyDescent="0.25">
      <c r="C79" s="19">
        <f t="shared" si="1"/>
        <v>20</v>
      </c>
      <c r="D79" s="5" t="s">
        <v>45</v>
      </c>
      <c r="E79" s="5" t="s">
        <v>47</v>
      </c>
      <c r="F79" s="5">
        <v>63</v>
      </c>
      <c r="G79" s="5">
        <v>39.5</v>
      </c>
      <c r="H79" s="5">
        <v>5.5</v>
      </c>
      <c r="I79" s="5">
        <v>3.3</v>
      </c>
      <c r="J79" s="5">
        <v>1</v>
      </c>
      <c r="K79" s="5">
        <v>4.3</v>
      </c>
      <c r="L79" s="5" t="s">
        <v>434</v>
      </c>
      <c r="O79" s="181"/>
      <c r="P79" s="181"/>
      <c r="Q79" s="182"/>
      <c r="R79" s="181"/>
    </row>
    <row r="80" spans="3:18" x14ac:dyDescent="0.25">
      <c r="C80" s="19">
        <f t="shared" si="1"/>
        <v>21</v>
      </c>
      <c r="D80" s="5" t="s">
        <v>47</v>
      </c>
      <c r="E80" s="5" t="s">
        <v>48</v>
      </c>
      <c r="F80" s="5">
        <v>63</v>
      </c>
      <c r="G80" s="5">
        <v>12</v>
      </c>
      <c r="H80" s="5">
        <v>5.5</v>
      </c>
      <c r="I80" s="5">
        <v>3.3</v>
      </c>
      <c r="J80" s="5">
        <v>1</v>
      </c>
      <c r="K80" s="5">
        <v>4.3</v>
      </c>
      <c r="L80" s="5" t="s">
        <v>434</v>
      </c>
      <c r="O80" s="181"/>
      <c r="P80" s="181"/>
      <c r="Q80" s="182"/>
      <c r="R80" s="181"/>
    </row>
    <row r="81" spans="3:18" x14ac:dyDescent="0.25">
      <c r="C81" s="19">
        <f t="shared" si="1"/>
        <v>22</v>
      </c>
      <c r="D81" s="5" t="s">
        <v>47</v>
      </c>
      <c r="E81" s="5" t="s">
        <v>49</v>
      </c>
      <c r="F81" s="5">
        <v>63</v>
      </c>
      <c r="G81" s="5">
        <v>136</v>
      </c>
      <c r="H81" s="5">
        <v>5.5</v>
      </c>
      <c r="I81" s="5">
        <v>3.3</v>
      </c>
      <c r="J81" s="5">
        <v>1</v>
      </c>
      <c r="K81" s="5">
        <v>4.3</v>
      </c>
      <c r="L81" s="5" t="s">
        <v>434</v>
      </c>
      <c r="O81" s="181"/>
      <c r="P81" s="181"/>
      <c r="Q81" s="182"/>
      <c r="R81" s="181"/>
    </row>
    <row r="82" spans="3:18" x14ac:dyDescent="0.25">
      <c r="C82" s="19">
        <f t="shared" si="1"/>
        <v>23</v>
      </c>
      <c r="D82" s="5" t="s">
        <v>49</v>
      </c>
      <c r="E82" s="5">
        <v>162</v>
      </c>
      <c r="F82" s="5">
        <v>63</v>
      </c>
      <c r="G82" s="5">
        <v>14</v>
      </c>
      <c r="H82" s="5">
        <v>5.5</v>
      </c>
      <c r="I82" s="5">
        <v>3.3</v>
      </c>
      <c r="J82" s="5">
        <v>1</v>
      </c>
      <c r="K82" s="5">
        <v>4.3</v>
      </c>
      <c r="L82" s="5" t="s">
        <v>434</v>
      </c>
      <c r="O82" s="181"/>
      <c r="P82" s="181"/>
      <c r="Q82" s="182"/>
      <c r="R82" s="181"/>
    </row>
    <row r="83" spans="3:18" x14ac:dyDescent="0.25">
      <c r="C83" s="19">
        <f t="shared" si="1"/>
        <v>24</v>
      </c>
      <c r="D83" s="5" t="s">
        <v>50</v>
      </c>
      <c r="E83" s="5" t="s">
        <v>51</v>
      </c>
      <c r="F83" s="5">
        <v>63</v>
      </c>
      <c r="G83" s="5">
        <v>275.5</v>
      </c>
      <c r="H83" s="5">
        <v>5.5</v>
      </c>
      <c r="I83" s="5">
        <v>3.3</v>
      </c>
      <c r="J83" s="5">
        <v>1</v>
      </c>
      <c r="K83" s="5">
        <v>4.3</v>
      </c>
      <c r="L83" s="5" t="s">
        <v>434</v>
      </c>
      <c r="O83" s="181"/>
      <c r="P83" s="181"/>
      <c r="Q83" s="182"/>
      <c r="R83" s="181"/>
    </row>
    <row r="84" spans="3:18" x14ac:dyDescent="0.25">
      <c r="C84" s="19">
        <f t="shared" si="1"/>
        <v>25</v>
      </c>
      <c r="D84" s="5" t="s">
        <v>50</v>
      </c>
      <c r="E84" s="5" t="s">
        <v>52</v>
      </c>
      <c r="F84" s="5">
        <v>63</v>
      </c>
      <c r="G84" s="5">
        <v>232.7</v>
      </c>
      <c r="H84" s="5">
        <v>5.5</v>
      </c>
      <c r="I84" s="5">
        <v>3.3</v>
      </c>
      <c r="J84" s="5">
        <v>1</v>
      </c>
      <c r="K84" s="5">
        <v>4.3</v>
      </c>
      <c r="L84" s="5" t="s">
        <v>434</v>
      </c>
      <c r="O84" s="181"/>
      <c r="P84" s="181"/>
      <c r="Q84" s="182"/>
      <c r="R84" s="181"/>
    </row>
    <row r="85" spans="3:18" x14ac:dyDescent="0.25">
      <c r="C85" s="19">
        <f t="shared" si="1"/>
        <v>26</v>
      </c>
      <c r="D85" s="5" t="s">
        <v>49</v>
      </c>
      <c r="E85" s="5" t="s">
        <v>44</v>
      </c>
      <c r="F85" s="5">
        <v>63</v>
      </c>
      <c r="G85" s="5">
        <v>226.3</v>
      </c>
      <c r="H85" s="5">
        <v>5.5</v>
      </c>
      <c r="I85" s="5">
        <v>3.3</v>
      </c>
      <c r="J85" s="5">
        <v>1</v>
      </c>
      <c r="K85" s="5">
        <v>4.3</v>
      </c>
      <c r="L85" s="5" t="s">
        <v>434</v>
      </c>
      <c r="O85" s="181"/>
      <c r="P85" s="181"/>
      <c r="Q85" s="182"/>
      <c r="R85" s="181"/>
    </row>
    <row r="86" spans="3:18" x14ac:dyDescent="0.25">
      <c r="C86" s="19">
        <f t="shared" si="1"/>
        <v>27</v>
      </c>
      <c r="D86" s="5" t="s">
        <v>53</v>
      </c>
      <c r="E86" s="5" t="s">
        <v>54</v>
      </c>
      <c r="F86" s="5">
        <v>63</v>
      </c>
      <c r="G86" s="5">
        <v>167.6</v>
      </c>
      <c r="H86" s="5">
        <v>5.5</v>
      </c>
      <c r="I86" s="5">
        <v>3.3</v>
      </c>
      <c r="J86" s="5">
        <v>1</v>
      </c>
      <c r="K86" s="5">
        <v>4.3</v>
      </c>
      <c r="L86" s="5" t="s">
        <v>434</v>
      </c>
      <c r="O86" s="181"/>
      <c r="P86" s="181"/>
      <c r="Q86" s="182"/>
      <c r="R86" s="181"/>
    </row>
    <row r="87" spans="3:18" x14ac:dyDescent="0.25">
      <c r="C87" s="19">
        <f t="shared" si="1"/>
        <v>28</v>
      </c>
      <c r="D87" s="5" t="s">
        <v>54</v>
      </c>
      <c r="E87" s="5" t="s">
        <v>55</v>
      </c>
      <c r="F87" s="5">
        <v>63</v>
      </c>
      <c r="G87" s="5">
        <v>50.3</v>
      </c>
      <c r="H87" s="5">
        <v>5.5</v>
      </c>
      <c r="I87" s="5">
        <v>3.3</v>
      </c>
      <c r="J87" s="5">
        <v>1</v>
      </c>
      <c r="K87" s="5">
        <v>4.3</v>
      </c>
      <c r="L87" s="5" t="s">
        <v>434</v>
      </c>
      <c r="O87" s="181"/>
      <c r="P87" s="181"/>
      <c r="Q87" s="182"/>
      <c r="R87" s="181"/>
    </row>
    <row r="88" spans="3:18" x14ac:dyDescent="0.25">
      <c r="C88" s="19">
        <f t="shared" si="1"/>
        <v>29</v>
      </c>
      <c r="D88" s="5" t="s">
        <v>54</v>
      </c>
      <c r="E88" s="5" t="s">
        <v>56</v>
      </c>
      <c r="F88" s="5">
        <v>63</v>
      </c>
      <c r="G88" s="5">
        <v>223.1</v>
      </c>
      <c r="H88" s="5">
        <v>5.5</v>
      </c>
      <c r="I88" s="5">
        <v>3.3</v>
      </c>
      <c r="J88" s="5">
        <v>1</v>
      </c>
      <c r="K88" s="5">
        <v>4.3</v>
      </c>
      <c r="L88" s="5" t="s">
        <v>434</v>
      </c>
      <c r="O88" s="181"/>
      <c r="P88" s="181"/>
      <c r="Q88" s="182"/>
      <c r="R88" s="181"/>
    </row>
    <row r="89" spans="3:18" x14ac:dyDescent="0.25">
      <c r="C89" s="19">
        <f t="shared" si="1"/>
        <v>30</v>
      </c>
      <c r="D89" s="5" t="s">
        <v>57</v>
      </c>
      <c r="E89" s="5" t="s">
        <v>58</v>
      </c>
      <c r="F89" s="5">
        <v>63</v>
      </c>
      <c r="G89" s="5">
        <v>2</v>
      </c>
      <c r="H89" s="5">
        <v>5.5</v>
      </c>
      <c r="I89" s="5">
        <v>3.3</v>
      </c>
      <c r="J89" s="5">
        <v>1</v>
      </c>
      <c r="K89" s="5">
        <v>4.3</v>
      </c>
      <c r="L89" s="5" t="s">
        <v>434</v>
      </c>
      <c r="O89" s="181"/>
      <c r="P89" s="181"/>
      <c r="Q89" s="182"/>
      <c r="R89" s="181"/>
    </row>
    <row r="90" spans="3:18" x14ac:dyDescent="0.25">
      <c r="C90" s="19">
        <f t="shared" si="1"/>
        <v>31</v>
      </c>
      <c r="D90" s="7" t="s">
        <v>59</v>
      </c>
      <c r="E90" s="7" t="s">
        <v>60</v>
      </c>
      <c r="F90" s="7">
        <v>63</v>
      </c>
      <c r="G90" s="7">
        <v>2.4</v>
      </c>
      <c r="H90" s="5">
        <v>5.5</v>
      </c>
      <c r="I90" s="5">
        <v>3.3</v>
      </c>
      <c r="J90" s="5">
        <v>1</v>
      </c>
      <c r="K90" s="5">
        <v>4.3</v>
      </c>
      <c r="L90" s="5" t="s">
        <v>434</v>
      </c>
      <c r="O90" s="181"/>
      <c r="P90" s="181"/>
      <c r="Q90" s="182"/>
      <c r="R90" s="181"/>
    </row>
    <row r="91" spans="3:18" x14ac:dyDescent="0.25">
      <c r="C91" s="19">
        <f t="shared" si="1"/>
        <v>32</v>
      </c>
      <c r="D91" s="5" t="s">
        <v>59</v>
      </c>
      <c r="E91" s="5" t="s">
        <v>60</v>
      </c>
      <c r="F91" s="5">
        <v>63</v>
      </c>
      <c r="G91" s="5">
        <v>15.5</v>
      </c>
      <c r="H91" s="5">
        <v>5.5</v>
      </c>
      <c r="I91" s="5">
        <v>3.3</v>
      </c>
      <c r="J91" s="5">
        <v>1</v>
      </c>
      <c r="K91" s="5">
        <v>4.3</v>
      </c>
      <c r="L91" s="5" t="s">
        <v>434</v>
      </c>
      <c r="O91" s="181"/>
      <c r="P91" s="181"/>
      <c r="Q91" s="182"/>
      <c r="R91" s="181"/>
    </row>
    <row r="92" spans="3:18" x14ac:dyDescent="0.25">
      <c r="C92" s="19">
        <f t="shared" si="1"/>
        <v>33</v>
      </c>
      <c r="D92" s="7" t="s">
        <v>61</v>
      </c>
      <c r="E92" s="7" t="s">
        <v>62</v>
      </c>
      <c r="F92" s="7">
        <v>63</v>
      </c>
      <c r="G92" s="7">
        <v>51</v>
      </c>
      <c r="H92" s="5">
        <v>5.5</v>
      </c>
      <c r="I92" s="5">
        <v>3.3</v>
      </c>
      <c r="J92" s="5">
        <v>1</v>
      </c>
      <c r="K92" s="5">
        <v>4.3</v>
      </c>
      <c r="L92" s="5" t="s">
        <v>434</v>
      </c>
      <c r="O92" s="181"/>
      <c r="P92" s="181"/>
      <c r="Q92" s="182"/>
      <c r="R92" s="181"/>
    </row>
    <row r="93" spans="3:18" ht="15.75" x14ac:dyDescent="0.25">
      <c r="C93" s="183" t="s">
        <v>435</v>
      </c>
      <c r="D93" s="183"/>
      <c r="E93" s="183"/>
      <c r="F93" s="183"/>
      <c r="G93" s="277" t="s">
        <v>436</v>
      </c>
      <c r="H93" s="277"/>
      <c r="I93" s="277"/>
      <c r="J93" s="5"/>
      <c r="K93" s="5" t="s">
        <v>437</v>
      </c>
      <c r="L93" s="5"/>
      <c r="O93" s="181"/>
      <c r="P93" s="181"/>
      <c r="Q93" s="182"/>
      <c r="R93" s="181"/>
    </row>
    <row r="94" spans="3:18" ht="15.75" x14ac:dyDescent="0.25">
      <c r="C94" s="278" t="s">
        <v>438</v>
      </c>
      <c r="D94" s="278"/>
      <c r="E94" s="278"/>
      <c r="F94" s="278"/>
      <c r="G94" s="277" t="s">
        <v>438</v>
      </c>
      <c r="H94" s="277"/>
      <c r="I94" s="277"/>
      <c r="J94" s="277"/>
      <c r="K94" s="277" t="s">
        <v>438</v>
      </c>
      <c r="L94" s="277"/>
      <c r="O94" s="181"/>
      <c r="P94" s="181"/>
      <c r="Q94" s="182"/>
      <c r="R94" s="181"/>
    </row>
    <row r="95" spans="3:18" ht="15.75" x14ac:dyDescent="0.25">
      <c r="C95" s="278" t="s">
        <v>439</v>
      </c>
      <c r="D95" s="278"/>
      <c r="E95" s="278"/>
      <c r="F95" s="278"/>
      <c r="G95" s="277" t="s">
        <v>439</v>
      </c>
      <c r="H95" s="277"/>
      <c r="I95" s="277"/>
      <c r="J95" s="277"/>
      <c r="K95" s="277" t="s">
        <v>439</v>
      </c>
      <c r="L95" s="277"/>
      <c r="O95" s="181"/>
      <c r="P95" s="181"/>
      <c r="Q95" s="182"/>
      <c r="R95" s="181"/>
    </row>
    <row r="96" spans="3:18" ht="15.75" x14ac:dyDescent="0.25">
      <c r="C96" s="278" t="s">
        <v>440</v>
      </c>
      <c r="D96" s="278"/>
      <c r="E96" s="278"/>
      <c r="F96" s="278"/>
      <c r="G96" s="277" t="s">
        <v>440</v>
      </c>
      <c r="H96" s="277"/>
      <c r="I96" s="277"/>
      <c r="J96" s="277"/>
      <c r="K96" s="277" t="s">
        <v>440</v>
      </c>
      <c r="L96" s="277"/>
      <c r="O96" s="181"/>
      <c r="P96" s="181"/>
      <c r="Q96" s="182"/>
      <c r="R96" s="181"/>
    </row>
    <row r="97" spans="3:18" x14ac:dyDescent="0.25">
      <c r="O97" s="181"/>
      <c r="P97" s="181"/>
      <c r="Q97" s="182"/>
      <c r="R97" s="181"/>
    </row>
    <row r="98" spans="3:18" x14ac:dyDescent="0.25">
      <c r="O98" s="181"/>
      <c r="P98" s="181"/>
      <c r="Q98" s="182"/>
      <c r="R98" s="181"/>
    </row>
    <row r="99" spans="3:18" ht="18.75" x14ac:dyDescent="0.25">
      <c r="C99" s="276" t="s">
        <v>414</v>
      </c>
      <c r="D99" s="276"/>
      <c r="E99" s="276" t="s">
        <v>415</v>
      </c>
      <c r="F99" s="276"/>
      <c r="G99" s="276"/>
      <c r="H99" s="276"/>
      <c r="I99" s="276"/>
      <c r="J99" s="276"/>
      <c r="K99" s="276"/>
      <c r="L99" s="276"/>
      <c r="O99" s="181"/>
      <c r="P99" s="181"/>
      <c r="Q99" s="182"/>
      <c r="R99" s="181"/>
    </row>
    <row r="100" spans="3:18" ht="18.75" x14ac:dyDescent="0.25">
      <c r="C100" s="276" t="s">
        <v>416</v>
      </c>
      <c r="D100" s="276"/>
      <c r="E100" s="276" t="s">
        <v>417</v>
      </c>
      <c r="F100" s="276"/>
      <c r="G100" s="276"/>
      <c r="H100" s="276"/>
      <c r="I100" s="276"/>
      <c r="J100" s="276"/>
      <c r="K100" s="276"/>
      <c r="L100" s="276"/>
      <c r="O100" s="181"/>
      <c r="P100" s="181"/>
      <c r="Q100" s="182"/>
      <c r="R100" s="181"/>
    </row>
    <row r="101" spans="3:18" ht="18.75" x14ac:dyDescent="0.25">
      <c r="C101" s="276" t="s">
        <v>418</v>
      </c>
      <c r="D101" s="276"/>
      <c r="E101" s="276" t="s">
        <v>419</v>
      </c>
      <c r="F101" s="276"/>
      <c r="G101" s="276"/>
      <c r="H101" s="276"/>
      <c r="I101" s="276"/>
      <c r="J101" s="276"/>
      <c r="K101" s="276"/>
      <c r="L101" s="276"/>
      <c r="O101" s="181"/>
      <c r="P101" s="181"/>
      <c r="Q101" s="182"/>
      <c r="R101" s="181"/>
    </row>
    <row r="102" spans="3:18" ht="18.75" x14ac:dyDescent="0.25">
      <c r="C102" s="276" t="s">
        <v>420</v>
      </c>
      <c r="D102" s="276"/>
      <c r="E102" s="276" t="s">
        <v>421</v>
      </c>
      <c r="F102" s="276"/>
      <c r="G102" s="276"/>
      <c r="H102" s="276"/>
      <c r="I102" s="276"/>
      <c r="J102" s="276"/>
      <c r="K102" s="276"/>
      <c r="L102" s="276"/>
      <c r="O102" s="181"/>
      <c r="P102" s="181"/>
      <c r="Q102" s="182"/>
      <c r="R102" s="181"/>
    </row>
    <row r="103" spans="3:18" ht="18.75" x14ac:dyDescent="0.25">
      <c r="C103" s="276" t="s">
        <v>422</v>
      </c>
      <c r="D103" s="276"/>
      <c r="E103" s="276" t="s">
        <v>423</v>
      </c>
      <c r="F103" s="276"/>
      <c r="G103" s="276"/>
      <c r="H103" s="276"/>
      <c r="I103" s="276"/>
      <c r="J103" s="276"/>
      <c r="K103" s="276"/>
      <c r="L103" s="276"/>
      <c r="O103" s="181"/>
      <c r="P103" s="181"/>
      <c r="Q103" s="182"/>
      <c r="R103" s="181"/>
    </row>
    <row r="104" spans="3:18" ht="18.75" x14ac:dyDescent="0.25">
      <c r="C104" s="276" t="s">
        <v>424</v>
      </c>
      <c r="D104" s="276"/>
      <c r="E104" s="276" t="s">
        <v>425</v>
      </c>
      <c r="F104" s="276"/>
      <c r="G104" s="276"/>
      <c r="H104" s="276"/>
      <c r="I104" s="276"/>
      <c r="J104" s="276"/>
      <c r="K104" s="1" t="s">
        <v>426</v>
      </c>
      <c r="L104" s="1"/>
      <c r="O104" s="181"/>
      <c r="P104" s="181"/>
      <c r="Q104" s="182"/>
      <c r="R104" s="181"/>
    </row>
    <row r="105" spans="3:18" ht="45" x14ac:dyDescent="0.25">
      <c r="C105" s="178" t="s">
        <v>427</v>
      </c>
      <c r="D105" s="178" t="s">
        <v>2</v>
      </c>
      <c r="E105" s="178" t="s">
        <v>3</v>
      </c>
      <c r="F105" s="178" t="s">
        <v>428</v>
      </c>
      <c r="G105" s="178" t="s">
        <v>7</v>
      </c>
      <c r="H105" s="178" t="s">
        <v>429</v>
      </c>
      <c r="I105" s="178" t="s">
        <v>430</v>
      </c>
      <c r="J105" s="179" t="s">
        <v>431</v>
      </c>
      <c r="K105" s="180" t="s">
        <v>432</v>
      </c>
      <c r="L105" s="178" t="s">
        <v>433</v>
      </c>
      <c r="O105" s="181"/>
      <c r="P105" s="181"/>
      <c r="Q105" s="182"/>
      <c r="R105" s="181"/>
    </row>
    <row r="106" spans="3:18" x14ac:dyDescent="0.25">
      <c r="C106" s="19">
        <v>1</v>
      </c>
      <c r="D106" s="5" t="s">
        <v>57</v>
      </c>
      <c r="E106" s="5" t="s">
        <v>147</v>
      </c>
      <c r="F106" s="5">
        <v>110</v>
      </c>
      <c r="G106" s="5">
        <v>155</v>
      </c>
      <c r="H106" s="7" t="s">
        <v>441</v>
      </c>
      <c r="I106" s="7">
        <v>3.5</v>
      </c>
      <c r="J106" s="5">
        <v>1</v>
      </c>
      <c r="K106" s="5">
        <v>4.5</v>
      </c>
      <c r="L106" s="5" t="s">
        <v>442</v>
      </c>
      <c r="O106" s="181"/>
      <c r="P106" s="181"/>
      <c r="Q106" s="182"/>
      <c r="R106" s="181"/>
    </row>
    <row r="107" spans="3:18" x14ac:dyDescent="0.25">
      <c r="C107" s="19">
        <f>1+C106</f>
        <v>2</v>
      </c>
      <c r="D107" s="5" t="s">
        <v>77</v>
      </c>
      <c r="E107" s="5" t="s">
        <v>57</v>
      </c>
      <c r="F107" s="5">
        <v>90</v>
      </c>
      <c r="G107" s="5">
        <v>116.6</v>
      </c>
      <c r="H107" s="7" t="s">
        <v>441</v>
      </c>
      <c r="I107" s="7">
        <v>3.5</v>
      </c>
      <c r="J107" s="5">
        <v>1</v>
      </c>
      <c r="K107" s="5">
        <v>4.5</v>
      </c>
      <c r="L107" s="5" t="s">
        <v>442</v>
      </c>
      <c r="O107" s="181"/>
      <c r="P107" s="181"/>
      <c r="Q107" s="182"/>
      <c r="R107" s="181"/>
    </row>
    <row r="108" spans="3:18" x14ac:dyDescent="0.25">
      <c r="C108" s="19">
        <f t="shared" ref="C108:C140" si="2">1+C107</f>
        <v>3</v>
      </c>
      <c r="D108" s="5" t="s">
        <v>107</v>
      </c>
      <c r="E108" s="5" t="s">
        <v>145</v>
      </c>
      <c r="F108" s="5">
        <v>90</v>
      </c>
      <c r="G108" s="5">
        <v>188.5</v>
      </c>
      <c r="H108" s="7" t="s">
        <v>441</v>
      </c>
      <c r="I108" s="7">
        <v>3.5</v>
      </c>
      <c r="J108" s="5">
        <v>1</v>
      </c>
      <c r="K108" s="5">
        <v>4.5</v>
      </c>
      <c r="L108" s="5" t="s">
        <v>442</v>
      </c>
      <c r="O108" s="181"/>
      <c r="P108" s="181"/>
      <c r="Q108" s="182"/>
      <c r="R108" s="181"/>
    </row>
    <row r="109" spans="3:18" x14ac:dyDescent="0.25">
      <c r="C109" s="19">
        <f t="shared" si="2"/>
        <v>4</v>
      </c>
      <c r="D109" s="5" t="s">
        <v>107</v>
      </c>
      <c r="E109" s="5" t="s">
        <v>146</v>
      </c>
      <c r="F109" s="5">
        <v>90</v>
      </c>
      <c r="G109" s="5">
        <v>180.4</v>
      </c>
      <c r="H109" s="7" t="s">
        <v>441</v>
      </c>
      <c r="I109" s="7">
        <v>3.5</v>
      </c>
      <c r="J109" s="5">
        <v>1</v>
      </c>
      <c r="K109" s="5">
        <v>4.5</v>
      </c>
      <c r="L109" s="5" t="s">
        <v>442</v>
      </c>
      <c r="O109" s="181"/>
      <c r="P109" s="181"/>
      <c r="Q109" s="182"/>
      <c r="R109" s="181"/>
    </row>
    <row r="110" spans="3:18" x14ac:dyDescent="0.25">
      <c r="C110" s="19">
        <f t="shared" si="2"/>
        <v>5</v>
      </c>
      <c r="D110" s="5" t="s">
        <v>61</v>
      </c>
      <c r="E110" s="5" t="s">
        <v>62</v>
      </c>
      <c r="F110" s="5">
        <v>63</v>
      </c>
      <c r="G110" s="5">
        <v>11.6</v>
      </c>
      <c r="H110" s="7" t="s">
        <v>441</v>
      </c>
      <c r="I110" s="7">
        <v>3.5</v>
      </c>
      <c r="J110" s="5">
        <v>1</v>
      </c>
      <c r="K110" s="5">
        <v>4.5</v>
      </c>
      <c r="L110" s="5" t="s">
        <v>442</v>
      </c>
      <c r="O110" s="181"/>
      <c r="P110" s="181"/>
      <c r="Q110" s="182"/>
      <c r="R110" s="181"/>
    </row>
    <row r="111" spans="3:18" x14ac:dyDescent="0.25">
      <c r="C111" s="19">
        <f t="shared" si="2"/>
        <v>6</v>
      </c>
      <c r="D111" s="7" t="s">
        <v>61</v>
      </c>
      <c r="E111" s="7" t="s">
        <v>62</v>
      </c>
      <c r="F111" s="7">
        <v>63</v>
      </c>
      <c r="G111" s="7">
        <v>3.6</v>
      </c>
      <c r="H111" s="7" t="s">
        <v>441</v>
      </c>
      <c r="I111" s="7">
        <v>3.5</v>
      </c>
      <c r="J111" s="5">
        <v>1</v>
      </c>
      <c r="K111" s="5">
        <v>4.5</v>
      </c>
      <c r="L111" s="5" t="s">
        <v>442</v>
      </c>
      <c r="O111" s="181"/>
      <c r="P111" s="181"/>
      <c r="Q111" s="182"/>
      <c r="R111" s="181"/>
    </row>
    <row r="112" spans="3:18" x14ac:dyDescent="0.25">
      <c r="C112" s="19">
        <f t="shared" si="2"/>
        <v>7</v>
      </c>
      <c r="D112" s="5" t="s">
        <v>62</v>
      </c>
      <c r="E112" s="5" t="s">
        <v>63</v>
      </c>
      <c r="F112" s="5">
        <v>63</v>
      </c>
      <c r="G112" s="5">
        <v>55.1</v>
      </c>
      <c r="H112" s="7" t="s">
        <v>441</v>
      </c>
      <c r="I112" s="7">
        <v>3.5</v>
      </c>
      <c r="J112" s="5">
        <v>1</v>
      </c>
      <c r="K112" s="5">
        <v>4.5</v>
      </c>
      <c r="L112" s="5" t="s">
        <v>442</v>
      </c>
      <c r="O112" s="181"/>
      <c r="P112" s="181"/>
      <c r="Q112" s="182"/>
      <c r="R112" s="181"/>
    </row>
    <row r="113" spans="3:18" x14ac:dyDescent="0.25">
      <c r="C113" s="19">
        <f t="shared" si="2"/>
        <v>8</v>
      </c>
      <c r="D113" s="7" t="s">
        <v>62</v>
      </c>
      <c r="E113" s="7" t="s">
        <v>64</v>
      </c>
      <c r="F113" s="7">
        <v>63</v>
      </c>
      <c r="G113" s="7">
        <v>60</v>
      </c>
      <c r="H113" s="7" t="s">
        <v>441</v>
      </c>
      <c r="I113" s="7">
        <v>3.5</v>
      </c>
      <c r="J113" s="5">
        <v>1</v>
      </c>
      <c r="K113" s="5">
        <v>4.5</v>
      </c>
      <c r="L113" s="5" t="s">
        <v>442</v>
      </c>
      <c r="O113" s="181"/>
      <c r="P113" s="181"/>
      <c r="Q113" s="182"/>
      <c r="R113" s="181"/>
    </row>
    <row r="114" spans="3:18" x14ac:dyDescent="0.25">
      <c r="C114" s="19">
        <f t="shared" si="2"/>
        <v>9</v>
      </c>
      <c r="D114" s="7" t="s">
        <v>65</v>
      </c>
      <c r="E114" s="7" t="s">
        <v>66</v>
      </c>
      <c r="F114" s="7">
        <v>63</v>
      </c>
      <c r="G114" s="7">
        <v>3</v>
      </c>
      <c r="H114" s="7" t="s">
        <v>441</v>
      </c>
      <c r="I114" s="7">
        <v>3.5</v>
      </c>
      <c r="J114" s="5">
        <v>1</v>
      </c>
      <c r="K114" s="5">
        <v>4.5</v>
      </c>
      <c r="L114" s="5" t="s">
        <v>442</v>
      </c>
      <c r="O114" s="181"/>
      <c r="P114" s="181"/>
      <c r="Q114" s="182"/>
      <c r="R114" s="181"/>
    </row>
    <row r="115" spans="3:18" x14ac:dyDescent="0.25">
      <c r="C115" s="19">
        <f t="shared" si="2"/>
        <v>10</v>
      </c>
      <c r="D115" s="5" t="s">
        <v>65</v>
      </c>
      <c r="E115" s="5" t="s">
        <v>66</v>
      </c>
      <c r="F115" s="5">
        <v>63</v>
      </c>
      <c r="G115" s="5">
        <v>27.5</v>
      </c>
      <c r="H115" s="7" t="s">
        <v>441</v>
      </c>
      <c r="I115" s="7">
        <v>3.5</v>
      </c>
      <c r="J115" s="5">
        <v>1</v>
      </c>
      <c r="K115" s="5">
        <v>4.5</v>
      </c>
      <c r="L115" s="5" t="s">
        <v>442</v>
      </c>
      <c r="O115" s="181"/>
      <c r="P115" s="181"/>
      <c r="Q115" s="182"/>
      <c r="R115" s="181"/>
    </row>
    <row r="116" spans="3:18" x14ac:dyDescent="0.25">
      <c r="C116" s="19">
        <f t="shared" si="2"/>
        <v>11</v>
      </c>
      <c r="D116" s="5" t="s">
        <v>67</v>
      </c>
      <c r="E116" s="5" t="s">
        <v>68</v>
      </c>
      <c r="F116" s="5">
        <v>63</v>
      </c>
      <c r="G116" s="5">
        <v>327.7</v>
      </c>
      <c r="H116" s="7" t="s">
        <v>441</v>
      </c>
      <c r="I116" s="7">
        <v>3.5</v>
      </c>
      <c r="J116" s="5">
        <v>1</v>
      </c>
      <c r="K116" s="5">
        <v>4.5</v>
      </c>
      <c r="L116" s="5" t="s">
        <v>442</v>
      </c>
      <c r="O116" s="181"/>
      <c r="P116" s="181"/>
      <c r="Q116" s="182"/>
      <c r="R116" s="181"/>
    </row>
    <row r="117" spans="3:18" x14ac:dyDescent="0.25">
      <c r="C117" s="19">
        <f t="shared" si="2"/>
        <v>12</v>
      </c>
      <c r="D117" s="5" t="s">
        <v>69</v>
      </c>
      <c r="E117" s="5" t="s">
        <v>70</v>
      </c>
      <c r="F117" s="5">
        <v>63</v>
      </c>
      <c r="G117" s="5">
        <v>71.7</v>
      </c>
      <c r="H117" s="7" t="s">
        <v>441</v>
      </c>
      <c r="I117" s="7">
        <v>3.5</v>
      </c>
      <c r="J117" s="5">
        <v>1</v>
      </c>
      <c r="K117" s="5">
        <v>4.5</v>
      </c>
      <c r="L117" s="5" t="s">
        <v>442</v>
      </c>
      <c r="O117" s="181"/>
      <c r="P117" s="181"/>
      <c r="Q117" s="182"/>
      <c r="R117" s="181"/>
    </row>
    <row r="118" spans="3:18" x14ac:dyDescent="0.25">
      <c r="C118" s="19">
        <f t="shared" si="2"/>
        <v>13</v>
      </c>
      <c r="D118" s="5" t="s">
        <v>70</v>
      </c>
      <c r="E118" s="5" t="s">
        <v>68</v>
      </c>
      <c r="F118" s="5">
        <v>63</v>
      </c>
      <c r="G118" s="5">
        <v>47.6</v>
      </c>
      <c r="H118" s="7" t="s">
        <v>441</v>
      </c>
      <c r="I118" s="7">
        <v>3.5</v>
      </c>
      <c r="J118" s="5">
        <v>1</v>
      </c>
      <c r="K118" s="5">
        <v>4.5</v>
      </c>
      <c r="L118" s="5" t="s">
        <v>442</v>
      </c>
      <c r="O118" s="181"/>
      <c r="P118" s="181"/>
      <c r="Q118" s="182"/>
      <c r="R118" s="181"/>
    </row>
    <row r="119" spans="3:18" x14ac:dyDescent="0.25">
      <c r="C119" s="19">
        <f t="shared" si="2"/>
        <v>14</v>
      </c>
      <c r="D119" s="7" t="s">
        <v>68</v>
      </c>
      <c r="E119" s="7" t="s">
        <v>71</v>
      </c>
      <c r="F119" s="7">
        <v>63</v>
      </c>
      <c r="G119" s="7">
        <v>4</v>
      </c>
      <c r="H119" s="7" t="s">
        <v>441</v>
      </c>
      <c r="I119" s="7">
        <v>3.5</v>
      </c>
      <c r="J119" s="5">
        <v>1</v>
      </c>
      <c r="K119" s="5">
        <v>4.5</v>
      </c>
      <c r="L119" s="5" t="s">
        <v>442</v>
      </c>
      <c r="O119" s="181"/>
      <c r="P119" s="181"/>
      <c r="Q119" s="182"/>
      <c r="R119" s="181"/>
    </row>
    <row r="120" spans="3:18" x14ac:dyDescent="0.25">
      <c r="C120" s="19">
        <f t="shared" si="2"/>
        <v>15</v>
      </c>
      <c r="D120" s="5" t="s">
        <v>68</v>
      </c>
      <c r="E120" s="5" t="s">
        <v>71</v>
      </c>
      <c r="F120" s="5">
        <v>63</v>
      </c>
      <c r="G120" s="5">
        <v>251</v>
      </c>
      <c r="H120" s="7" t="s">
        <v>441</v>
      </c>
      <c r="I120" s="7">
        <v>3.5</v>
      </c>
      <c r="J120" s="5">
        <v>1</v>
      </c>
      <c r="K120" s="5">
        <v>4.5</v>
      </c>
      <c r="L120" s="5" t="s">
        <v>442</v>
      </c>
      <c r="O120" s="181"/>
      <c r="P120" s="181"/>
      <c r="Q120" s="182"/>
      <c r="R120" s="181"/>
    </row>
    <row r="121" spans="3:18" x14ac:dyDescent="0.25">
      <c r="C121" s="19">
        <f t="shared" si="2"/>
        <v>16</v>
      </c>
      <c r="D121" s="5" t="s">
        <v>71</v>
      </c>
      <c r="E121" s="5" t="s">
        <v>72</v>
      </c>
      <c r="F121" s="5">
        <v>63</v>
      </c>
      <c r="G121" s="5">
        <v>40.6</v>
      </c>
      <c r="H121" s="7" t="s">
        <v>441</v>
      </c>
      <c r="I121" s="7">
        <v>3.5</v>
      </c>
      <c r="J121" s="5">
        <v>1</v>
      </c>
      <c r="K121" s="5">
        <v>4.5</v>
      </c>
      <c r="L121" s="5" t="s">
        <v>442</v>
      </c>
      <c r="O121" s="181"/>
      <c r="P121" s="181"/>
      <c r="Q121" s="182"/>
      <c r="R121" s="181"/>
    </row>
    <row r="122" spans="3:18" x14ac:dyDescent="0.25">
      <c r="C122" s="19">
        <f t="shared" si="2"/>
        <v>17</v>
      </c>
      <c r="D122" s="5" t="s">
        <v>72</v>
      </c>
      <c r="E122" s="5" t="s">
        <v>73</v>
      </c>
      <c r="F122" s="5">
        <v>63</v>
      </c>
      <c r="G122" s="5">
        <v>18.2</v>
      </c>
      <c r="H122" s="7" t="s">
        <v>441</v>
      </c>
      <c r="I122" s="7">
        <v>3.5</v>
      </c>
      <c r="J122" s="5">
        <v>1</v>
      </c>
      <c r="K122" s="5">
        <v>4.5</v>
      </c>
      <c r="L122" s="5" t="s">
        <v>442</v>
      </c>
      <c r="O122" s="181"/>
      <c r="P122" s="181"/>
      <c r="Q122" s="182"/>
      <c r="R122" s="181"/>
    </row>
    <row r="123" spans="3:18" x14ac:dyDescent="0.25">
      <c r="C123" s="19">
        <f t="shared" si="2"/>
        <v>18</v>
      </c>
      <c r="D123" s="5" t="s">
        <v>72</v>
      </c>
      <c r="E123" s="5" t="s">
        <v>74</v>
      </c>
      <c r="F123" s="5">
        <v>63</v>
      </c>
      <c r="G123" s="5">
        <v>52.9</v>
      </c>
      <c r="H123" s="7" t="s">
        <v>441</v>
      </c>
      <c r="I123" s="7">
        <v>3.5</v>
      </c>
      <c r="J123" s="5">
        <v>1</v>
      </c>
      <c r="K123" s="5">
        <v>4.5</v>
      </c>
      <c r="L123" s="5" t="s">
        <v>442</v>
      </c>
      <c r="O123" s="181"/>
      <c r="P123" s="181"/>
      <c r="Q123" s="182"/>
      <c r="R123" s="181"/>
    </row>
    <row r="124" spans="3:18" x14ac:dyDescent="0.25">
      <c r="C124" s="19">
        <f t="shared" si="2"/>
        <v>19</v>
      </c>
      <c r="D124" s="5" t="s">
        <v>74</v>
      </c>
      <c r="E124" s="5" t="s">
        <v>75</v>
      </c>
      <c r="F124" s="5">
        <v>63</v>
      </c>
      <c r="G124" s="5">
        <v>57.3</v>
      </c>
      <c r="H124" s="7" t="s">
        <v>441</v>
      </c>
      <c r="I124" s="7">
        <v>3.5</v>
      </c>
      <c r="J124" s="5">
        <v>1</v>
      </c>
      <c r="K124" s="5">
        <v>4.5</v>
      </c>
      <c r="L124" s="5" t="s">
        <v>442</v>
      </c>
      <c r="O124" s="181"/>
      <c r="P124" s="181"/>
      <c r="Q124" s="182"/>
      <c r="R124" s="181"/>
    </row>
    <row r="125" spans="3:18" x14ac:dyDescent="0.25">
      <c r="C125" s="19">
        <f t="shared" si="2"/>
        <v>20</v>
      </c>
      <c r="D125" s="5" t="s">
        <v>74</v>
      </c>
      <c r="E125" s="5" t="s">
        <v>58</v>
      </c>
      <c r="F125" s="5">
        <v>63</v>
      </c>
      <c r="G125" s="5">
        <v>101.1</v>
      </c>
      <c r="H125" s="7" t="s">
        <v>441</v>
      </c>
      <c r="I125" s="7">
        <v>3.5</v>
      </c>
      <c r="J125" s="5">
        <v>1</v>
      </c>
      <c r="K125" s="5">
        <v>4.5</v>
      </c>
      <c r="L125" s="5" t="s">
        <v>442</v>
      </c>
      <c r="O125" s="181"/>
      <c r="P125" s="181"/>
      <c r="Q125" s="182"/>
      <c r="R125" s="181"/>
    </row>
    <row r="126" spans="3:18" x14ac:dyDescent="0.25">
      <c r="C126" s="19">
        <f t="shared" si="2"/>
        <v>21</v>
      </c>
      <c r="D126" s="7" t="s">
        <v>58</v>
      </c>
      <c r="E126" s="7" t="s">
        <v>76</v>
      </c>
      <c r="F126" s="5">
        <v>63</v>
      </c>
      <c r="G126" s="5">
        <v>53.8</v>
      </c>
      <c r="H126" s="7" t="s">
        <v>441</v>
      </c>
      <c r="I126" s="7">
        <v>3.5</v>
      </c>
      <c r="J126" s="5">
        <v>1</v>
      </c>
      <c r="K126" s="5">
        <v>4.5</v>
      </c>
      <c r="L126" s="5" t="s">
        <v>442</v>
      </c>
      <c r="O126" s="181"/>
      <c r="P126" s="181"/>
      <c r="Q126" s="182"/>
      <c r="R126" s="181"/>
    </row>
    <row r="127" spans="3:18" x14ac:dyDescent="0.25">
      <c r="C127" s="19">
        <f t="shared" si="2"/>
        <v>22</v>
      </c>
      <c r="D127" s="5" t="s">
        <v>58</v>
      </c>
      <c r="E127" s="5" t="s">
        <v>60</v>
      </c>
      <c r="F127" s="5">
        <v>63</v>
      </c>
      <c r="G127" s="5">
        <v>101.8</v>
      </c>
      <c r="H127" s="7" t="s">
        <v>441</v>
      </c>
      <c r="I127" s="7">
        <v>3.5</v>
      </c>
      <c r="J127" s="5">
        <v>1</v>
      </c>
      <c r="K127" s="5">
        <v>4.5</v>
      </c>
      <c r="L127" s="5" t="s">
        <v>442</v>
      </c>
      <c r="O127" s="181"/>
      <c r="P127" s="181"/>
      <c r="Q127" s="182"/>
      <c r="R127" s="181"/>
    </row>
    <row r="128" spans="3:18" x14ac:dyDescent="0.25">
      <c r="C128" s="19">
        <f t="shared" si="2"/>
        <v>23</v>
      </c>
      <c r="D128" s="7" t="s">
        <v>77</v>
      </c>
      <c r="E128" s="7" t="s">
        <v>78</v>
      </c>
      <c r="F128" s="7">
        <v>63</v>
      </c>
      <c r="G128" s="7">
        <v>101.3</v>
      </c>
      <c r="H128" s="7" t="s">
        <v>441</v>
      </c>
      <c r="I128" s="7">
        <v>3.5</v>
      </c>
      <c r="J128" s="5">
        <v>1</v>
      </c>
      <c r="K128" s="5">
        <v>4.5</v>
      </c>
      <c r="L128" s="5" t="s">
        <v>442</v>
      </c>
      <c r="O128" s="181"/>
      <c r="P128" s="181"/>
      <c r="Q128" s="182"/>
      <c r="R128" s="181"/>
    </row>
    <row r="129" spans="3:18" x14ac:dyDescent="0.25">
      <c r="C129" s="19">
        <f t="shared" si="2"/>
        <v>24</v>
      </c>
      <c r="D129" s="5" t="s">
        <v>77</v>
      </c>
      <c r="E129" s="5" t="s">
        <v>78</v>
      </c>
      <c r="F129" s="5">
        <v>63</v>
      </c>
      <c r="G129" s="5">
        <v>138.5</v>
      </c>
      <c r="H129" s="7" t="s">
        <v>441</v>
      </c>
      <c r="I129" s="7">
        <v>3.5</v>
      </c>
      <c r="J129" s="5">
        <v>1</v>
      </c>
      <c r="K129" s="5">
        <v>4.5</v>
      </c>
      <c r="L129" s="5" t="s">
        <v>442</v>
      </c>
      <c r="O129" s="181"/>
      <c r="P129" s="181"/>
      <c r="Q129" s="182"/>
      <c r="R129" s="181"/>
    </row>
    <row r="130" spans="3:18" x14ac:dyDescent="0.25">
      <c r="C130" s="19">
        <f t="shared" si="2"/>
        <v>25</v>
      </c>
      <c r="D130" s="5" t="s">
        <v>78</v>
      </c>
      <c r="E130" s="5" t="s">
        <v>76</v>
      </c>
      <c r="F130" s="5">
        <v>63</v>
      </c>
      <c r="G130" s="5">
        <v>62</v>
      </c>
      <c r="H130" s="7" t="s">
        <v>441</v>
      </c>
      <c r="I130" s="7">
        <v>3.5</v>
      </c>
      <c r="J130" s="5">
        <v>1</v>
      </c>
      <c r="K130" s="5">
        <v>4.5</v>
      </c>
      <c r="L130" s="5" t="s">
        <v>442</v>
      </c>
      <c r="O130" s="181"/>
      <c r="P130" s="181"/>
      <c r="Q130" s="182"/>
      <c r="R130" s="181"/>
    </row>
    <row r="131" spans="3:18" x14ac:dyDescent="0.25">
      <c r="C131" s="19">
        <f t="shared" si="2"/>
        <v>26</v>
      </c>
      <c r="D131" s="5" t="s">
        <v>78</v>
      </c>
      <c r="E131" s="5" t="s">
        <v>79</v>
      </c>
      <c r="F131" s="5">
        <v>63</v>
      </c>
      <c r="G131" s="5">
        <v>87.4</v>
      </c>
      <c r="H131" s="7" t="s">
        <v>441</v>
      </c>
      <c r="I131" s="7">
        <v>3.5</v>
      </c>
      <c r="J131" s="5">
        <v>1</v>
      </c>
      <c r="K131" s="5">
        <v>4.5</v>
      </c>
      <c r="L131" s="5" t="s">
        <v>442</v>
      </c>
      <c r="O131" s="181"/>
      <c r="P131" s="181"/>
      <c r="Q131" s="182"/>
      <c r="R131" s="181"/>
    </row>
    <row r="132" spans="3:18" x14ac:dyDescent="0.25">
      <c r="C132" s="19">
        <f t="shared" si="2"/>
        <v>27</v>
      </c>
      <c r="D132" s="7" t="s">
        <v>79</v>
      </c>
      <c r="E132" s="7" t="s">
        <v>73</v>
      </c>
      <c r="F132" s="7">
        <v>63</v>
      </c>
      <c r="G132" s="7">
        <v>84.5</v>
      </c>
      <c r="H132" s="7" t="s">
        <v>441</v>
      </c>
      <c r="I132" s="7">
        <v>3.5</v>
      </c>
      <c r="J132" s="5">
        <v>1</v>
      </c>
      <c r="K132" s="5">
        <v>4.5</v>
      </c>
      <c r="L132" s="5" t="s">
        <v>442</v>
      </c>
      <c r="O132" s="181"/>
      <c r="P132" s="181"/>
      <c r="Q132" s="182"/>
      <c r="R132" s="181"/>
    </row>
    <row r="133" spans="3:18" x14ac:dyDescent="0.25">
      <c r="C133" s="19">
        <f t="shared" si="2"/>
        <v>28</v>
      </c>
      <c r="D133" s="5" t="s">
        <v>79</v>
      </c>
      <c r="E133" s="5" t="s">
        <v>73</v>
      </c>
      <c r="F133" s="5">
        <v>63</v>
      </c>
      <c r="G133" s="5">
        <v>8</v>
      </c>
      <c r="H133" s="7" t="s">
        <v>441</v>
      </c>
      <c r="I133" s="7">
        <v>3.5</v>
      </c>
      <c r="J133" s="5">
        <v>1</v>
      </c>
      <c r="K133" s="5">
        <v>4.5</v>
      </c>
      <c r="L133" s="5" t="s">
        <v>442</v>
      </c>
      <c r="O133" s="181"/>
      <c r="P133" s="181"/>
      <c r="Q133" s="182"/>
      <c r="R133" s="181"/>
    </row>
    <row r="134" spans="3:18" x14ac:dyDescent="0.25">
      <c r="C134" s="19">
        <f t="shared" si="2"/>
        <v>29</v>
      </c>
      <c r="D134" s="7" t="s">
        <v>79</v>
      </c>
      <c r="E134" s="7" t="s">
        <v>40</v>
      </c>
      <c r="F134" s="7">
        <v>63</v>
      </c>
      <c r="G134" s="7">
        <v>95.5</v>
      </c>
      <c r="H134" s="7" t="s">
        <v>441</v>
      </c>
      <c r="I134" s="7">
        <v>3.5</v>
      </c>
      <c r="J134" s="5">
        <v>1</v>
      </c>
      <c r="K134" s="5">
        <v>4.5</v>
      </c>
      <c r="L134" s="5" t="s">
        <v>442</v>
      </c>
      <c r="O134" s="181"/>
      <c r="P134" s="181"/>
      <c r="Q134" s="182"/>
      <c r="R134" s="181"/>
    </row>
    <row r="135" spans="3:18" x14ac:dyDescent="0.25">
      <c r="C135" s="19">
        <f t="shared" si="2"/>
        <v>30</v>
      </c>
      <c r="D135" s="7" t="s">
        <v>40</v>
      </c>
      <c r="E135" s="7" t="s">
        <v>30</v>
      </c>
      <c r="F135" s="7">
        <v>63</v>
      </c>
      <c r="G135" s="7">
        <v>3</v>
      </c>
      <c r="H135" s="7" t="s">
        <v>441</v>
      </c>
      <c r="I135" s="7">
        <v>3.5</v>
      </c>
      <c r="J135" s="5">
        <v>1</v>
      </c>
      <c r="K135" s="5">
        <v>4.5</v>
      </c>
      <c r="L135" s="5" t="s">
        <v>442</v>
      </c>
      <c r="O135" s="181"/>
      <c r="P135" s="181"/>
      <c r="Q135" s="182"/>
      <c r="R135" s="181"/>
    </row>
    <row r="136" spans="3:18" x14ac:dyDescent="0.25">
      <c r="C136" s="19">
        <f t="shared" si="2"/>
        <v>31</v>
      </c>
      <c r="D136" s="5" t="s">
        <v>40</v>
      </c>
      <c r="E136" s="5" t="s">
        <v>30</v>
      </c>
      <c r="F136" s="5">
        <v>63</v>
      </c>
      <c r="G136" s="5">
        <v>303</v>
      </c>
      <c r="H136" s="7" t="s">
        <v>441</v>
      </c>
      <c r="I136" s="7">
        <v>3.5</v>
      </c>
      <c r="J136" s="5">
        <v>1</v>
      </c>
      <c r="K136" s="5">
        <v>4.5</v>
      </c>
      <c r="L136" s="5" t="s">
        <v>442</v>
      </c>
      <c r="O136" s="181"/>
      <c r="P136" s="181"/>
      <c r="Q136" s="182"/>
      <c r="R136" s="181"/>
    </row>
    <row r="137" spans="3:18" x14ac:dyDescent="0.25">
      <c r="C137" s="19">
        <f t="shared" si="2"/>
        <v>32</v>
      </c>
      <c r="D137" s="7" t="s">
        <v>40</v>
      </c>
      <c r="E137" s="7" t="s">
        <v>39</v>
      </c>
      <c r="F137" s="7">
        <v>63</v>
      </c>
      <c r="G137" s="7">
        <v>128</v>
      </c>
      <c r="H137" s="7" t="s">
        <v>441</v>
      </c>
      <c r="I137" s="7">
        <v>3.5</v>
      </c>
      <c r="J137" s="5">
        <v>1</v>
      </c>
      <c r="K137" s="5">
        <v>4.5</v>
      </c>
      <c r="L137" s="5" t="s">
        <v>442</v>
      </c>
      <c r="O137" s="181"/>
      <c r="P137" s="181"/>
      <c r="Q137" s="182"/>
      <c r="R137" s="181"/>
    </row>
    <row r="138" spans="3:18" x14ac:dyDescent="0.25">
      <c r="C138" s="19">
        <f t="shared" si="2"/>
        <v>33</v>
      </c>
      <c r="D138" s="5" t="s">
        <v>40</v>
      </c>
      <c r="E138" s="5" t="s">
        <v>39</v>
      </c>
      <c r="F138" s="5">
        <v>63</v>
      </c>
      <c r="G138" s="5">
        <v>138.5</v>
      </c>
      <c r="H138" s="7" t="s">
        <v>441</v>
      </c>
      <c r="I138" s="7">
        <v>3.5</v>
      </c>
      <c r="J138" s="5">
        <v>1</v>
      </c>
      <c r="K138" s="5">
        <v>4.5</v>
      </c>
      <c r="L138" s="5" t="s">
        <v>442</v>
      </c>
      <c r="O138" s="181"/>
      <c r="P138" s="181"/>
      <c r="Q138" s="182"/>
      <c r="R138" s="181"/>
    </row>
    <row r="139" spans="3:18" x14ac:dyDescent="0.25">
      <c r="C139" s="19">
        <f t="shared" si="2"/>
        <v>34</v>
      </c>
      <c r="D139" s="7" t="s">
        <v>40</v>
      </c>
      <c r="E139" s="7" t="s">
        <v>80</v>
      </c>
      <c r="F139" s="7">
        <v>63</v>
      </c>
      <c r="G139" s="7">
        <v>363</v>
      </c>
      <c r="H139" s="7" t="s">
        <v>441</v>
      </c>
      <c r="I139" s="7">
        <v>3.5</v>
      </c>
      <c r="J139" s="5">
        <v>1</v>
      </c>
      <c r="K139" s="5">
        <v>4.5</v>
      </c>
      <c r="L139" s="5" t="s">
        <v>442</v>
      </c>
      <c r="O139" s="181"/>
      <c r="P139" s="181"/>
      <c r="Q139" s="182"/>
      <c r="R139" s="181"/>
    </row>
    <row r="140" spans="3:18" x14ac:dyDescent="0.25">
      <c r="C140" s="19">
        <f t="shared" si="2"/>
        <v>35</v>
      </c>
      <c r="D140" s="7" t="s">
        <v>40</v>
      </c>
      <c r="E140" s="7" t="s">
        <v>80</v>
      </c>
      <c r="F140" s="7">
        <v>63</v>
      </c>
      <c r="G140" s="7">
        <v>409</v>
      </c>
      <c r="H140" s="7" t="s">
        <v>441</v>
      </c>
      <c r="I140" s="7">
        <v>3.5</v>
      </c>
      <c r="J140" s="5">
        <v>1</v>
      </c>
      <c r="K140" s="5">
        <v>4.5</v>
      </c>
      <c r="L140" s="5" t="s">
        <v>442</v>
      </c>
      <c r="O140" s="181"/>
      <c r="P140" s="181"/>
      <c r="Q140" s="182"/>
      <c r="R140" s="181"/>
    </row>
    <row r="141" spans="3:18" ht="15.75" x14ac:dyDescent="0.25">
      <c r="C141" s="183" t="s">
        <v>435</v>
      </c>
      <c r="D141" s="183"/>
      <c r="E141" s="183"/>
      <c r="F141" s="183"/>
      <c r="G141" s="277" t="s">
        <v>436</v>
      </c>
      <c r="H141" s="277"/>
      <c r="I141" s="277"/>
      <c r="J141" s="5"/>
      <c r="K141" s="5" t="s">
        <v>437</v>
      </c>
      <c r="L141" s="5"/>
      <c r="O141" s="181"/>
      <c r="P141" s="181"/>
      <c r="Q141" s="182"/>
      <c r="R141" s="181"/>
    </row>
    <row r="142" spans="3:18" ht="15.75" x14ac:dyDescent="0.25">
      <c r="C142" s="278" t="s">
        <v>438</v>
      </c>
      <c r="D142" s="278"/>
      <c r="E142" s="278"/>
      <c r="F142" s="278"/>
      <c r="G142" s="277" t="s">
        <v>438</v>
      </c>
      <c r="H142" s="277"/>
      <c r="I142" s="277"/>
      <c r="J142" s="277"/>
      <c r="K142" s="277" t="s">
        <v>438</v>
      </c>
      <c r="L142" s="277"/>
      <c r="O142" s="181"/>
      <c r="P142" s="181"/>
      <c r="Q142" s="182"/>
      <c r="R142" s="181"/>
    </row>
    <row r="143" spans="3:18" ht="15.75" x14ac:dyDescent="0.25">
      <c r="C143" s="278" t="s">
        <v>439</v>
      </c>
      <c r="D143" s="278"/>
      <c r="E143" s="278"/>
      <c r="F143" s="278"/>
      <c r="G143" s="277" t="s">
        <v>439</v>
      </c>
      <c r="H143" s="277"/>
      <c r="I143" s="277"/>
      <c r="J143" s="277"/>
      <c r="K143" s="277" t="s">
        <v>439</v>
      </c>
      <c r="L143" s="277"/>
      <c r="O143" s="181"/>
      <c r="P143" s="181"/>
      <c r="Q143" s="182"/>
      <c r="R143" s="181"/>
    </row>
    <row r="144" spans="3:18" ht="15.75" x14ac:dyDescent="0.25">
      <c r="C144" s="278" t="s">
        <v>440</v>
      </c>
      <c r="D144" s="278"/>
      <c r="E144" s="278"/>
      <c r="F144" s="278"/>
      <c r="G144" s="277" t="s">
        <v>440</v>
      </c>
      <c r="H144" s="277"/>
      <c r="I144" s="277"/>
      <c r="J144" s="277"/>
      <c r="K144" s="277" t="s">
        <v>440</v>
      </c>
      <c r="L144" s="277"/>
      <c r="O144" s="181"/>
      <c r="P144" s="181"/>
      <c r="Q144" s="182"/>
      <c r="R144" s="181"/>
    </row>
    <row r="145" spans="3:18" x14ac:dyDescent="0.25">
      <c r="O145" s="181"/>
      <c r="P145" s="181"/>
      <c r="Q145" s="182"/>
      <c r="R145" s="181"/>
    </row>
    <row r="146" spans="3:18" ht="18.75" x14ac:dyDescent="0.25">
      <c r="C146" s="276" t="s">
        <v>414</v>
      </c>
      <c r="D146" s="276"/>
      <c r="E146" s="276" t="s">
        <v>415</v>
      </c>
      <c r="F146" s="276"/>
      <c r="G146" s="276"/>
      <c r="H146" s="276"/>
      <c r="I146" s="276"/>
      <c r="J146" s="276"/>
      <c r="K146" s="276"/>
      <c r="L146" s="276"/>
      <c r="O146" s="181"/>
      <c r="P146" s="181"/>
      <c r="Q146" s="182"/>
      <c r="R146" s="181"/>
    </row>
    <row r="147" spans="3:18" ht="18.75" x14ac:dyDescent="0.25">
      <c r="C147" s="276" t="s">
        <v>416</v>
      </c>
      <c r="D147" s="276"/>
      <c r="E147" s="276" t="s">
        <v>417</v>
      </c>
      <c r="F147" s="276"/>
      <c r="G147" s="276"/>
      <c r="H147" s="276"/>
      <c r="I147" s="276"/>
      <c r="J147" s="276"/>
      <c r="K147" s="276"/>
      <c r="L147" s="276"/>
      <c r="O147" s="181"/>
      <c r="P147" s="181"/>
      <c r="Q147" s="182"/>
      <c r="R147" s="181"/>
    </row>
    <row r="148" spans="3:18" ht="18.75" x14ac:dyDescent="0.25">
      <c r="C148" s="276" t="s">
        <v>418</v>
      </c>
      <c r="D148" s="276"/>
      <c r="E148" s="276" t="s">
        <v>419</v>
      </c>
      <c r="F148" s="276"/>
      <c r="G148" s="276"/>
      <c r="H148" s="276"/>
      <c r="I148" s="276"/>
      <c r="J148" s="276"/>
      <c r="K148" s="276"/>
      <c r="L148" s="276"/>
      <c r="O148" s="181"/>
      <c r="P148" s="181"/>
      <c r="Q148" s="182"/>
      <c r="R148" s="181"/>
    </row>
    <row r="149" spans="3:18" ht="18.75" x14ac:dyDescent="0.25">
      <c r="C149" s="276" t="s">
        <v>420</v>
      </c>
      <c r="D149" s="276"/>
      <c r="E149" s="276" t="s">
        <v>421</v>
      </c>
      <c r="F149" s="276"/>
      <c r="G149" s="276"/>
      <c r="H149" s="276"/>
      <c r="I149" s="276"/>
      <c r="J149" s="276"/>
      <c r="K149" s="276"/>
      <c r="L149" s="276"/>
      <c r="O149" s="181"/>
      <c r="P149" s="181"/>
      <c r="Q149" s="182"/>
      <c r="R149" s="181"/>
    </row>
    <row r="150" spans="3:18" ht="18.75" x14ac:dyDescent="0.25">
      <c r="C150" s="276" t="s">
        <v>422</v>
      </c>
      <c r="D150" s="276"/>
      <c r="E150" s="276" t="s">
        <v>423</v>
      </c>
      <c r="F150" s="276"/>
      <c r="G150" s="276"/>
      <c r="H150" s="276"/>
      <c r="I150" s="276"/>
      <c r="J150" s="276"/>
      <c r="K150" s="276"/>
      <c r="L150" s="276"/>
      <c r="O150" s="181"/>
      <c r="P150" s="181"/>
      <c r="Q150" s="182"/>
      <c r="R150" s="181"/>
    </row>
    <row r="151" spans="3:18" ht="18.75" x14ac:dyDescent="0.25">
      <c r="C151" s="276" t="s">
        <v>424</v>
      </c>
      <c r="D151" s="276"/>
      <c r="E151" s="276" t="s">
        <v>425</v>
      </c>
      <c r="F151" s="276"/>
      <c r="G151" s="276"/>
      <c r="H151" s="276"/>
      <c r="I151" s="276"/>
      <c r="J151" s="276"/>
      <c r="K151" s="1" t="s">
        <v>426</v>
      </c>
      <c r="L151" s="1"/>
      <c r="O151" s="181"/>
      <c r="P151" s="181"/>
      <c r="Q151" s="182"/>
      <c r="R151" s="181"/>
    </row>
    <row r="152" spans="3:18" ht="45" x14ac:dyDescent="0.25">
      <c r="C152" s="178" t="s">
        <v>427</v>
      </c>
      <c r="D152" s="178" t="s">
        <v>2</v>
      </c>
      <c r="E152" s="178" t="s">
        <v>3</v>
      </c>
      <c r="F152" s="178" t="s">
        <v>428</v>
      </c>
      <c r="G152" s="178" t="s">
        <v>7</v>
      </c>
      <c r="H152" s="178" t="s">
        <v>429</v>
      </c>
      <c r="I152" s="178" t="s">
        <v>430</v>
      </c>
      <c r="J152" s="179" t="s">
        <v>431</v>
      </c>
      <c r="K152" s="180" t="s">
        <v>432</v>
      </c>
      <c r="L152" s="178" t="s">
        <v>433</v>
      </c>
      <c r="O152" s="181"/>
      <c r="P152" s="181"/>
      <c r="Q152" s="182"/>
      <c r="R152" s="181"/>
    </row>
    <row r="153" spans="3:18" x14ac:dyDescent="0.25">
      <c r="C153" s="19">
        <v>1</v>
      </c>
      <c r="D153" s="5" t="s">
        <v>56</v>
      </c>
      <c r="E153" s="5" t="s">
        <v>77</v>
      </c>
      <c r="F153" s="5">
        <v>75</v>
      </c>
      <c r="G153" s="5">
        <v>480</v>
      </c>
      <c r="H153" s="5">
        <v>6</v>
      </c>
      <c r="I153" s="5">
        <v>3</v>
      </c>
      <c r="J153" s="5">
        <v>1</v>
      </c>
      <c r="K153" s="5">
        <v>4</v>
      </c>
      <c r="L153" s="5" t="s">
        <v>434</v>
      </c>
      <c r="O153" s="181"/>
      <c r="P153" s="181"/>
      <c r="Q153" s="182"/>
      <c r="R153" s="181"/>
    </row>
    <row r="154" spans="3:18" x14ac:dyDescent="0.25">
      <c r="C154" s="19">
        <f>1+C153</f>
        <v>2</v>
      </c>
      <c r="D154" s="5" t="s">
        <v>56</v>
      </c>
      <c r="E154" s="5" t="s">
        <v>143</v>
      </c>
      <c r="F154" s="5">
        <v>75</v>
      </c>
      <c r="G154" s="5">
        <v>6</v>
      </c>
      <c r="H154" s="5">
        <v>6</v>
      </c>
      <c r="I154" s="5">
        <v>3</v>
      </c>
      <c r="J154" s="5">
        <v>1</v>
      </c>
      <c r="K154" s="5">
        <v>4</v>
      </c>
      <c r="L154" s="5" t="s">
        <v>434</v>
      </c>
      <c r="O154" s="181"/>
      <c r="P154" s="181"/>
      <c r="Q154" s="182"/>
      <c r="R154" s="181"/>
    </row>
    <row r="155" spans="3:18" x14ac:dyDescent="0.25">
      <c r="C155" s="19">
        <f t="shared" ref="C155:C192" si="3">1+C154</f>
        <v>3</v>
      </c>
      <c r="D155" s="5" t="s">
        <v>144</v>
      </c>
      <c r="E155" s="5" t="s">
        <v>83</v>
      </c>
      <c r="F155" s="5">
        <v>75</v>
      </c>
      <c r="G155" s="5">
        <v>4</v>
      </c>
      <c r="H155" s="5">
        <v>6</v>
      </c>
      <c r="I155" s="5">
        <v>3</v>
      </c>
      <c r="J155" s="5">
        <v>1</v>
      </c>
      <c r="K155" s="5">
        <v>4</v>
      </c>
      <c r="L155" s="5" t="s">
        <v>434</v>
      </c>
      <c r="O155" s="181"/>
      <c r="P155" s="181"/>
      <c r="Q155" s="182"/>
      <c r="R155" s="181"/>
    </row>
    <row r="156" spans="3:18" x14ac:dyDescent="0.25">
      <c r="C156" s="19">
        <f t="shared" si="3"/>
        <v>4</v>
      </c>
      <c r="D156" s="5" t="s">
        <v>144</v>
      </c>
      <c r="E156" s="5" t="s">
        <v>83</v>
      </c>
      <c r="F156" s="5">
        <v>75</v>
      </c>
      <c r="G156" s="5">
        <v>16</v>
      </c>
      <c r="H156" s="5">
        <v>6</v>
      </c>
      <c r="I156" s="5">
        <v>3</v>
      </c>
      <c r="J156" s="5">
        <v>1</v>
      </c>
      <c r="K156" s="5">
        <v>4</v>
      </c>
      <c r="L156" s="5" t="s">
        <v>434</v>
      </c>
      <c r="O156" s="181"/>
      <c r="P156" s="181"/>
      <c r="Q156" s="182"/>
      <c r="R156" s="181"/>
    </row>
    <row r="157" spans="3:18" x14ac:dyDescent="0.25">
      <c r="C157" s="19">
        <f t="shared" si="3"/>
        <v>5</v>
      </c>
      <c r="D157" s="5" t="s">
        <v>144</v>
      </c>
      <c r="E157" s="5" t="s">
        <v>83</v>
      </c>
      <c r="F157" s="5">
        <v>75</v>
      </c>
      <c r="G157" s="5">
        <v>3</v>
      </c>
      <c r="H157" s="5">
        <v>6</v>
      </c>
      <c r="I157" s="5">
        <v>3</v>
      </c>
      <c r="J157" s="5">
        <v>1</v>
      </c>
      <c r="K157" s="5">
        <v>4</v>
      </c>
      <c r="L157" s="5" t="s">
        <v>434</v>
      </c>
      <c r="O157" s="181"/>
      <c r="P157" s="181"/>
      <c r="Q157" s="182"/>
      <c r="R157" s="181"/>
    </row>
    <row r="158" spans="3:18" x14ac:dyDescent="0.25">
      <c r="C158" s="19">
        <f t="shared" si="3"/>
        <v>6</v>
      </c>
      <c r="D158" s="5" t="s">
        <v>105</v>
      </c>
      <c r="E158" s="5" t="s">
        <v>91</v>
      </c>
      <c r="F158" s="5">
        <v>75</v>
      </c>
      <c r="G158" s="5">
        <v>92.9</v>
      </c>
      <c r="H158" s="5">
        <v>6</v>
      </c>
      <c r="I158" s="5">
        <v>3</v>
      </c>
      <c r="J158" s="5">
        <v>1</v>
      </c>
      <c r="K158" s="5">
        <v>4</v>
      </c>
      <c r="L158" s="5" t="s">
        <v>434</v>
      </c>
      <c r="O158" s="181"/>
      <c r="P158" s="181"/>
      <c r="Q158" s="182"/>
      <c r="R158" s="181"/>
    </row>
    <row r="159" spans="3:18" x14ac:dyDescent="0.25">
      <c r="C159" s="19">
        <f t="shared" si="3"/>
        <v>7</v>
      </c>
      <c r="D159" s="5" t="s">
        <v>105</v>
      </c>
      <c r="E159" s="5" t="s">
        <v>145</v>
      </c>
      <c r="F159" s="5">
        <v>75</v>
      </c>
      <c r="G159" s="5">
        <v>3</v>
      </c>
      <c r="H159" s="5">
        <v>6</v>
      </c>
      <c r="I159" s="5">
        <v>3</v>
      </c>
      <c r="J159" s="5">
        <v>1</v>
      </c>
      <c r="K159" s="5">
        <v>4</v>
      </c>
      <c r="L159" s="5" t="s">
        <v>434</v>
      </c>
      <c r="O159" s="181"/>
      <c r="P159" s="181"/>
      <c r="Q159" s="182"/>
      <c r="R159" s="181"/>
    </row>
    <row r="160" spans="3:18" x14ac:dyDescent="0.25">
      <c r="C160" s="19">
        <f t="shared" si="3"/>
        <v>8</v>
      </c>
      <c r="D160" s="5" t="s">
        <v>105</v>
      </c>
      <c r="E160" s="5" t="s">
        <v>145</v>
      </c>
      <c r="F160" s="5">
        <v>75</v>
      </c>
      <c r="G160" s="5">
        <v>676.3</v>
      </c>
      <c r="H160" s="5">
        <v>6</v>
      </c>
      <c r="I160" s="5">
        <v>3</v>
      </c>
      <c r="J160" s="5">
        <v>1</v>
      </c>
      <c r="K160" s="5">
        <v>4</v>
      </c>
      <c r="L160" s="5" t="s">
        <v>434</v>
      </c>
      <c r="O160" s="181"/>
      <c r="P160" s="181"/>
      <c r="Q160" s="182"/>
      <c r="R160" s="181"/>
    </row>
    <row r="161" spans="3:18" x14ac:dyDescent="0.25">
      <c r="C161" s="19">
        <f t="shared" si="3"/>
        <v>9</v>
      </c>
      <c r="D161" s="7" t="s">
        <v>80</v>
      </c>
      <c r="E161" s="7" t="s">
        <v>81</v>
      </c>
      <c r="F161" s="7">
        <v>63</v>
      </c>
      <c r="G161" s="7">
        <v>3</v>
      </c>
      <c r="H161" s="5">
        <v>6</v>
      </c>
      <c r="I161" s="5">
        <v>3</v>
      </c>
      <c r="J161" s="5">
        <v>1</v>
      </c>
      <c r="K161" s="5">
        <v>4</v>
      </c>
      <c r="L161" s="5" t="s">
        <v>434</v>
      </c>
      <c r="O161" s="181"/>
      <c r="P161" s="181"/>
      <c r="Q161" s="182"/>
      <c r="R161" s="181"/>
    </row>
    <row r="162" spans="3:18" x14ac:dyDescent="0.25">
      <c r="C162" s="19">
        <f t="shared" si="3"/>
        <v>10</v>
      </c>
      <c r="D162" s="5" t="s">
        <v>80</v>
      </c>
      <c r="E162" s="5" t="s">
        <v>81</v>
      </c>
      <c r="F162" s="5">
        <v>63</v>
      </c>
      <c r="G162" s="5">
        <v>122.5</v>
      </c>
      <c r="H162" s="5">
        <v>6</v>
      </c>
      <c r="I162" s="5">
        <v>3</v>
      </c>
      <c r="J162" s="5">
        <v>1</v>
      </c>
      <c r="K162" s="5">
        <v>4</v>
      </c>
      <c r="L162" s="5" t="s">
        <v>434</v>
      </c>
      <c r="O162" s="181"/>
      <c r="P162" s="181"/>
      <c r="Q162" s="182"/>
      <c r="R162" s="181"/>
    </row>
    <row r="163" spans="3:18" x14ac:dyDescent="0.25">
      <c r="C163" s="19">
        <f t="shared" si="3"/>
        <v>11</v>
      </c>
      <c r="D163" s="7" t="s">
        <v>80</v>
      </c>
      <c r="E163" s="7" t="s">
        <v>81</v>
      </c>
      <c r="F163" s="7">
        <v>63</v>
      </c>
      <c r="G163" s="7">
        <v>60</v>
      </c>
      <c r="H163" s="5">
        <v>6</v>
      </c>
      <c r="I163" s="5">
        <v>3</v>
      </c>
      <c r="J163" s="5">
        <v>1</v>
      </c>
      <c r="K163" s="5">
        <v>4</v>
      </c>
      <c r="L163" s="5" t="s">
        <v>434</v>
      </c>
      <c r="O163" s="181"/>
      <c r="P163" s="181"/>
      <c r="Q163" s="182"/>
      <c r="R163" s="181"/>
    </row>
    <row r="164" spans="3:18" x14ac:dyDescent="0.25">
      <c r="C164" s="19">
        <f t="shared" si="3"/>
        <v>12</v>
      </c>
      <c r="D164" s="5" t="s">
        <v>80</v>
      </c>
      <c r="E164" s="5" t="s">
        <v>81</v>
      </c>
      <c r="F164" s="5">
        <v>63</v>
      </c>
      <c r="G164" s="5">
        <v>127.2</v>
      </c>
      <c r="H164" s="5">
        <v>6</v>
      </c>
      <c r="I164" s="5">
        <v>3</v>
      </c>
      <c r="J164" s="5">
        <v>1</v>
      </c>
      <c r="K164" s="5">
        <v>4</v>
      </c>
      <c r="L164" s="5" t="s">
        <v>434</v>
      </c>
      <c r="O164" s="181"/>
      <c r="P164" s="181"/>
      <c r="Q164" s="182"/>
      <c r="R164" s="181"/>
    </row>
    <row r="165" spans="3:18" x14ac:dyDescent="0.25">
      <c r="C165" s="19">
        <f t="shared" si="3"/>
        <v>13</v>
      </c>
      <c r="D165" s="7" t="s">
        <v>80</v>
      </c>
      <c r="E165" s="7" t="s">
        <v>82</v>
      </c>
      <c r="F165" s="7">
        <v>63</v>
      </c>
      <c r="G165" s="7">
        <v>161.6</v>
      </c>
      <c r="H165" s="5">
        <v>6</v>
      </c>
      <c r="I165" s="5">
        <v>3</v>
      </c>
      <c r="J165" s="5">
        <v>1</v>
      </c>
      <c r="K165" s="5">
        <v>4</v>
      </c>
      <c r="L165" s="5" t="s">
        <v>434</v>
      </c>
      <c r="O165" s="181"/>
      <c r="P165" s="181"/>
      <c r="Q165" s="182"/>
      <c r="R165" s="181"/>
    </row>
    <row r="166" spans="3:18" x14ac:dyDescent="0.25">
      <c r="C166" s="19">
        <f t="shared" si="3"/>
        <v>14</v>
      </c>
      <c r="D166" s="5" t="s">
        <v>83</v>
      </c>
      <c r="E166" s="5" t="s">
        <v>84</v>
      </c>
      <c r="F166" s="5">
        <v>63</v>
      </c>
      <c r="G166" s="5">
        <v>27.8</v>
      </c>
      <c r="H166" s="5">
        <v>6</v>
      </c>
      <c r="I166" s="5">
        <v>3</v>
      </c>
      <c r="J166" s="5">
        <v>1</v>
      </c>
      <c r="K166" s="5">
        <v>4</v>
      </c>
      <c r="L166" s="5" t="s">
        <v>434</v>
      </c>
      <c r="O166" s="181"/>
      <c r="P166" s="181"/>
      <c r="Q166" s="182"/>
      <c r="R166" s="181"/>
    </row>
    <row r="167" spans="3:18" x14ac:dyDescent="0.25">
      <c r="C167" s="19">
        <f t="shared" si="3"/>
        <v>15</v>
      </c>
      <c r="D167" s="5" t="s">
        <v>83</v>
      </c>
      <c r="E167" s="5" t="s">
        <v>84</v>
      </c>
      <c r="F167" s="5">
        <v>63</v>
      </c>
      <c r="G167" s="5">
        <v>25.7</v>
      </c>
      <c r="H167" s="5">
        <v>6</v>
      </c>
      <c r="I167" s="5">
        <v>3</v>
      </c>
      <c r="J167" s="5">
        <v>1</v>
      </c>
      <c r="K167" s="5">
        <v>4</v>
      </c>
      <c r="L167" s="5" t="s">
        <v>434</v>
      </c>
      <c r="O167" s="181"/>
      <c r="P167" s="181"/>
      <c r="Q167" s="182"/>
      <c r="R167" s="181"/>
    </row>
    <row r="168" spans="3:18" x14ac:dyDescent="0.25">
      <c r="C168" s="19">
        <f t="shared" si="3"/>
        <v>16</v>
      </c>
      <c r="D168" s="7" t="s">
        <v>83</v>
      </c>
      <c r="E168" s="7" t="s">
        <v>84</v>
      </c>
      <c r="F168" s="7">
        <v>63</v>
      </c>
      <c r="G168" s="7">
        <v>15</v>
      </c>
      <c r="H168" s="5">
        <v>6</v>
      </c>
      <c r="I168" s="5">
        <v>3</v>
      </c>
      <c r="J168" s="5">
        <v>1</v>
      </c>
      <c r="K168" s="5">
        <v>4</v>
      </c>
      <c r="L168" s="5" t="s">
        <v>434</v>
      </c>
      <c r="O168" s="181"/>
      <c r="P168" s="181"/>
      <c r="Q168" s="182"/>
      <c r="R168" s="181"/>
    </row>
    <row r="169" spans="3:18" x14ac:dyDescent="0.25">
      <c r="C169" s="19">
        <f t="shared" si="3"/>
        <v>17</v>
      </c>
      <c r="D169" s="5" t="s">
        <v>83</v>
      </c>
      <c r="E169" s="5" t="s">
        <v>84</v>
      </c>
      <c r="F169" s="5">
        <v>63</v>
      </c>
      <c r="G169" s="5">
        <v>15.5</v>
      </c>
      <c r="H169" s="5">
        <v>6</v>
      </c>
      <c r="I169" s="5">
        <v>3</v>
      </c>
      <c r="J169" s="5">
        <v>1</v>
      </c>
      <c r="K169" s="5">
        <v>4</v>
      </c>
      <c r="L169" s="5" t="s">
        <v>434</v>
      </c>
      <c r="O169" s="181"/>
      <c r="P169" s="181"/>
      <c r="Q169" s="182"/>
      <c r="R169" s="181"/>
    </row>
    <row r="170" spans="3:18" x14ac:dyDescent="0.25">
      <c r="C170" s="19">
        <f t="shared" si="3"/>
        <v>18</v>
      </c>
      <c r="D170" s="7" t="s">
        <v>85</v>
      </c>
      <c r="E170" s="7" t="s">
        <v>86</v>
      </c>
      <c r="F170" s="7">
        <v>63</v>
      </c>
      <c r="G170" s="7">
        <v>2.2999999999999998</v>
      </c>
      <c r="H170" s="5">
        <v>6</v>
      </c>
      <c r="I170" s="5">
        <v>3</v>
      </c>
      <c r="J170" s="5">
        <v>1</v>
      </c>
      <c r="K170" s="5">
        <v>4</v>
      </c>
      <c r="L170" s="5" t="s">
        <v>434</v>
      </c>
      <c r="O170" s="181"/>
      <c r="P170" s="181"/>
      <c r="Q170" s="182"/>
      <c r="R170" s="181"/>
    </row>
    <row r="171" spans="3:18" x14ac:dyDescent="0.25">
      <c r="C171" s="19">
        <f t="shared" si="3"/>
        <v>19</v>
      </c>
      <c r="D171" s="5" t="s">
        <v>85</v>
      </c>
      <c r="E171" s="5" t="s">
        <v>86</v>
      </c>
      <c r="F171" s="5">
        <v>63</v>
      </c>
      <c r="G171" s="5">
        <v>32.5</v>
      </c>
      <c r="H171" s="5">
        <v>6</v>
      </c>
      <c r="I171" s="5">
        <v>3</v>
      </c>
      <c r="J171" s="5">
        <v>1</v>
      </c>
      <c r="K171" s="5">
        <v>4</v>
      </c>
      <c r="L171" s="5" t="s">
        <v>434</v>
      </c>
      <c r="O171" s="181"/>
      <c r="P171" s="181"/>
      <c r="Q171" s="182"/>
      <c r="R171" s="181"/>
    </row>
    <row r="172" spans="3:18" x14ac:dyDescent="0.25">
      <c r="C172" s="19">
        <f t="shared" si="3"/>
        <v>20</v>
      </c>
      <c r="D172" s="5" t="s">
        <v>84</v>
      </c>
      <c r="E172" s="5" t="s">
        <v>87</v>
      </c>
      <c r="F172" s="5">
        <v>63</v>
      </c>
      <c r="G172" s="5">
        <v>31</v>
      </c>
      <c r="H172" s="5">
        <v>6</v>
      </c>
      <c r="I172" s="5">
        <v>3</v>
      </c>
      <c r="J172" s="5">
        <v>1</v>
      </c>
      <c r="K172" s="5">
        <v>4</v>
      </c>
      <c r="L172" s="5" t="s">
        <v>434</v>
      </c>
      <c r="O172" s="181"/>
      <c r="P172" s="181"/>
      <c r="Q172" s="182"/>
      <c r="R172" s="181"/>
    </row>
    <row r="173" spans="3:18" x14ac:dyDescent="0.25">
      <c r="C173" s="19">
        <f t="shared" si="3"/>
        <v>21</v>
      </c>
      <c r="D173" s="5" t="s">
        <v>84</v>
      </c>
      <c r="E173" s="5" t="s">
        <v>88</v>
      </c>
      <c r="F173" s="5">
        <v>63</v>
      </c>
      <c r="G173" s="5">
        <v>19.5</v>
      </c>
      <c r="H173" s="5">
        <v>6</v>
      </c>
      <c r="I173" s="5">
        <v>3</v>
      </c>
      <c r="J173" s="5">
        <v>1</v>
      </c>
      <c r="K173" s="5">
        <v>4</v>
      </c>
      <c r="L173" s="5" t="s">
        <v>434</v>
      </c>
      <c r="O173" s="181"/>
      <c r="P173" s="181"/>
      <c r="Q173" s="182"/>
      <c r="R173" s="181"/>
    </row>
    <row r="174" spans="3:18" x14ac:dyDescent="0.25">
      <c r="C174" s="19">
        <f t="shared" si="3"/>
        <v>22</v>
      </c>
      <c r="D174" s="5" t="s">
        <v>89</v>
      </c>
      <c r="E174" s="5" t="s">
        <v>90</v>
      </c>
      <c r="F174" s="5">
        <v>63</v>
      </c>
      <c r="G174" s="5">
        <v>41</v>
      </c>
      <c r="H174" s="5">
        <v>6</v>
      </c>
      <c r="I174" s="5">
        <v>3</v>
      </c>
      <c r="J174" s="5">
        <v>1</v>
      </c>
      <c r="K174" s="5">
        <v>4</v>
      </c>
      <c r="L174" s="5" t="s">
        <v>434</v>
      </c>
      <c r="O174" s="181"/>
      <c r="P174" s="181"/>
      <c r="Q174" s="182"/>
      <c r="R174" s="181"/>
    </row>
    <row r="175" spans="3:18" x14ac:dyDescent="0.25">
      <c r="C175" s="19">
        <f t="shared" si="3"/>
        <v>23</v>
      </c>
      <c r="D175" s="5" t="s">
        <v>90</v>
      </c>
      <c r="E175" s="5" t="s">
        <v>88</v>
      </c>
      <c r="F175" s="5">
        <v>63</v>
      </c>
      <c r="G175" s="5">
        <v>186.9</v>
      </c>
      <c r="H175" s="5">
        <v>6</v>
      </c>
      <c r="I175" s="5">
        <v>3</v>
      </c>
      <c r="J175" s="5">
        <v>1</v>
      </c>
      <c r="K175" s="5">
        <v>4</v>
      </c>
      <c r="L175" s="5" t="s">
        <v>434</v>
      </c>
      <c r="O175" s="181"/>
      <c r="P175" s="181"/>
      <c r="Q175" s="182"/>
      <c r="R175" s="181"/>
    </row>
    <row r="176" spans="3:18" x14ac:dyDescent="0.25">
      <c r="C176" s="19">
        <f t="shared" si="3"/>
        <v>24</v>
      </c>
      <c r="D176" s="5" t="s">
        <v>91</v>
      </c>
      <c r="E176" s="5" t="s">
        <v>92</v>
      </c>
      <c r="F176" s="5">
        <v>63</v>
      </c>
      <c r="G176" s="5">
        <v>23.5</v>
      </c>
      <c r="H176" s="5">
        <v>6</v>
      </c>
      <c r="I176" s="5">
        <v>3</v>
      </c>
      <c r="J176" s="5">
        <v>1</v>
      </c>
      <c r="K176" s="5">
        <v>4</v>
      </c>
      <c r="L176" s="5" t="s">
        <v>434</v>
      </c>
      <c r="O176" s="181"/>
      <c r="P176" s="181"/>
      <c r="Q176" s="182"/>
      <c r="R176" s="181"/>
    </row>
    <row r="177" spans="3:18" x14ac:dyDescent="0.25">
      <c r="C177" s="19">
        <f t="shared" si="3"/>
        <v>25</v>
      </c>
      <c r="D177" s="5" t="s">
        <v>91</v>
      </c>
      <c r="E177" s="5" t="s">
        <v>93</v>
      </c>
      <c r="F177" s="5">
        <v>63</v>
      </c>
      <c r="G177" s="5">
        <v>249.5</v>
      </c>
      <c r="H177" s="5">
        <v>6</v>
      </c>
      <c r="I177" s="5">
        <v>3</v>
      </c>
      <c r="J177" s="5">
        <v>1</v>
      </c>
      <c r="K177" s="5">
        <v>4</v>
      </c>
      <c r="L177" s="5" t="s">
        <v>434</v>
      </c>
      <c r="O177" s="181"/>
      <c r="P177" s="181"/>
      <c r="Q177" s="182"/>
      <c r="R177" s="181"/>
    </row>
    <row r="178" spans="3:18" x14ac:dyDescent="0.25">
      <c r="C178" s="19">
        <f t="shared" si="3"/>
        <v>26</v>
      </c>
      <c r="D178" s="5" t="s">
        <v>93</v>
      </c>
      <c r="E178" s="5" t="s">
        <v>94</v>
      </c>
      <c r="F178" s="5">
        <v>63</v>
      </c>
      <c r="G178" s="5">
        <v>37.5</v>
      </c>
      <c r="H178" s="5">
        <v>6</v>
      </c>
      <c r="I178" s="5">
        <v>3</v>
      </c>
      <c r="J178" s="5">
        <v>1</v>
      </c>
      <c r="K178" s="5">
        <v>4</v>
      </c>
      <c r="L178" s="5" t="s">
        <v>434</v>
      </c>
      <c r="O178" s="181"/>
      <c r="P178" s="181"/>
      <c r="Q178" s="182"/>
      <c r="R178" s="181"/>
    </row>
    <row r="179" spans="3:18" x14ac:dyDescent="0.25">
      <c r="C179" s="19">
        <f t="shared" si="3"/>
        <v>27</v>
      </c>
      <c r="D179" s="5" t="s">
        <v>93</v>
      </c>
      <c r="E179" s="5" t="s">
        <v>95</v>
      </c>
      <c r="F179" s="5">
        <v>63</v>
      </c>
      <c r="G179" s="5">
        <v>155</v>
      </c>
      <c r="H179" s="5">
        <v>6</v>
      </c>
      <c r="I179" s="5">
        <v>3</v>
      </c>
      <c r="J179" s="5">
        <v>1</v>
      </c>
      <c r="K179" s="5">
        <v>4</v>
      </c>
      <c r="L179" s="5" t="s">
        <v>434</v>
      </c>
      <c r="O179" s="181"/>
      <c r="P179" s="181"/>
      <c r="Q179" s="182"/>
      <c r="R179" s="181"/>
    </row>
    <row r="180" spans="3:18" x14ac:dyDescent="0.25">
      <c r="C180" s="19">
        <f t="shared" si="3"/>
        <v>28</v>
      </c>
      <c r="D180" s="5" t="s">
        <v>96</v>
      </c>
      <c r="E180" s="5" t="s">
        <v>97</v>
      </c>
      <c r="F180" s="5">
        <v>63</v>
      </c>
      <c r="G180" s="5">
        <v>83.8</v>
      </c>
      <c r="H180" s="5">
        <v>6</v>
      </c>
      <c r="I180" s="5">
        <v>3</v>
      </c>
      <c r="J180" s="5">
        <v>1</v>
      </c>
      <c r="K180" s="5">
        <v>4</v>
      </c>
      <c r="L180" s="5" t="s">
        <v>434</v>
      </c>
      <c r="O180" s="181"/>
      <c r="P180" s="181"/>
      <c r="Q180" s="182"/>
      <c r="R180" s="181"/>
    </row>
    <row r="181" spans="3:18" x14ac:dyDescent="0.25">
      <c r="C181" s="19">
        <f t="shared" si="3"/>
        <v>29</v>
      </c>
      <c r="D181" s="5" t="s">
        <v>96</v>
      </c>
      <c r="E181" s="5" t="s">
        <v>97</v>
      </c>
      <c r="F181" s="5">
        <v>63</v>
      </c>
      <c r="G181" s="5">
        <v>3</v>
      </c>
      <c r="H181" s="5">
        <v>6</v>
      </c>
      <c r="I181" s="5">
        <v>3</v>
      </c>
      <c r="J181" s="5">
        <v>1</v>
      </c>
      <c r="K181" s="5">
        <v>4</v>
      </c>
      <c r="L181" s="5" t="s">
        <v>434</v>
      </c>
      <c r="O181" s="181"/>
      <c r="P181" s="181"/>
      <c r="Q181" s="182"/>
      <c r="R181" s="181"/>
    </row>
    <row r="182" spans="3:18" x14ac:dyDescent="0.25">
      <c r="C182" s="19">
        <f t="shared" si="3"/>
        <v>30</v>
      </c>
      <c r="D182" s="5" t="s">
        <v>97</v>
      </c>
      <c r="E182" s="5" t="s">
        <v>99</v>
      </c>
      <c r="F182" s="5">
        <v>63</v>
      </c>
      <c r="G182" s="5">
        <v>92</v>
      </c>
      <c r="H182" s="5">
        <v>6</v>
      </c>
      <c r="I182" s="5">
        <v>3</v>
      </c>
      <c r="J182" s="5">
        <v>1</v>
      </c>
      <c r="K182" s="5">
        <v>4</v>
      </c>
      <c r="L182" s="5" t="s">
        <v>434</v>
      </c>
      <c r="O182" s="181"/>
      <c r="P182" s="181"/>
      <c r="Q182" s="182"/>
      <c r="R182" s="181"/>
    </row>
    <row r="183" spans="3:18" x14ac:dyDescent="0.25">
      <c r="C183" s="19">
        <f t="shared" si="3"/>
        <v>31</v>
      </c>
      <c r="D183" s="5" t="s">
        <v>97</v>
      </c>
      <c r="E183" s="5" t="s">
        <v>100</v>
      </c>
      <c r="F183" s="5">
        <v>63</v>
      </c>
      <c r="G183" s="5">
        <v>135.30000000000001</v>
      </c>
      <c r="H183" s="5">
        <v>6</v>
      </c>
      <c r="I183" s="5">
        <v>3</v>
      </c>
      <c r="J183" s="5">
        <v>1</v>
      </c>
      <c r="K183" s="5">
        <v>4</v>
      </c>
      <c r="L183" s="5" t="s">
        <v>434</v>
      </c>
      <c r="O183" s="181"/>
      <c r="P183" s="181"/>
      <c r="Q183" s="182"/>
      <c r="R183" s="181"/>
    </row>
    <row r="184" spans="3:18" x14ac:dyDescent="0.25">
      <c r="C184" s="19">
        <f t="shared" si="3"/>
        <v>32</v>
      </c>
      <c r="D184" s="5" t="s">
        <v>100</v>
      </c>
      <c r="E184" s="5" t="s">
        <v>101</v>
      </c>
      <c r="F184" s="5">
        <v>63</v>
      </c>
      <c r="G184" s="5">
        <v>25</v>
      </c>
      <c r="H184" s="5">
        <v>6</v>
      </c>
      <c r="I184" s="5">
        <v>3</v>
      </c>
      <c r="J184" s="5">
        <v>1</v>
      </c>
      <c r="K184" s="5">
        <v>4</v>
      </c>
      <c r="L184" s="5" t="s">
        <v>434</v>
      </c>
      <c r="O184" s="181"/>
      <c r="P184" s="181"/>
      <c r="Q184" s="182"/>
      <c r="R184" s="181"/>
    </row>
    <row r="185" spans="3:18" x14ac:dyDescent="0.25">
      <c r="C185" s="19">
        <f t="shared" si="3"/>
        <v>33</v>
      </c>
      <c r="D185" s="5" t="s">
        <v>100</v>
      </c>
      <c r="E185" s="5" t="s">
        <v>102</v>
      </c>
      <c r="F185" s="5">
        <v>63</v>
      </c>
      <c r="G185" s="5">
        <v>141.19999999999999</v>
      </c>
      <c r="H185" s="5">
        <v>6</v>
      </c>
      <c r="I185" s="5">
        <v>3</v>
      </c>
      <c r="J185" s="5">
        <v>1</v>
      </c>
      <c r="K185" s="5">
        <v>4</v>
      </c>
      <c r="L185" s="5" t="s">
        <v>434</v>
      </c>
      <c r="O185" s="181"/>
      <c r="P185" s="181"/>
      <c r="Q185" s="182"/>
      <c r="R185" s="181"/>
    </row>
    <row r="186" spans="3:18" x14ac:dyDescent="0.25">
      <c r="C186" s="19">
        <f t="shared" si="3"/>
        <v>34</v>
      </c>
      <c r="D186" s="5" t="s">
        <v>102</v>
      </c>
      <c r="E186" s="5" t="s">
        <v>103</v>
      </c>
      <c r="F186" s="5">
        <v>63</v>
      </c>
      <c r="G186" s="5">
        <v>42.5</v>
      </c>
      <c r="H186" s="5">
        <v>6</v>
      </c>
      <c r="I186" s="5">
        <v>3</v>
      </c>
      <c r="J186" s="5">
        <v>1</v>
      </c>
      <c r="K186" s="5">
        <v>4</v>
      </c>
      <c r="L186" s="5" t="s">
        <v>434</v>
      </c>
      <c r="O186" s="181"/>
      <c r="P186" s="181"/>
      <c r="Q186" s="182"/>
      <c r="R186" s="181"/>
    </row>
    <row r="187" spans="3:18" x14ac:dyDescent="0.25">
      <c r="C187" s="19">
        <f t="shared" si="3"/>
        <v>35</v>
      </c>
      <c r="D187" s="5" t="s">
        <v>102</v>
      </c>
      <c r="E187" s="5" t="s">
        <v>104</v>
      </c>
      <c r="F187" s="5">
        <v>63</v>
      </c>
      <c r="G187" s="5">
        <v>16</v>
      </c>
      <c r="H187" s="5">
        <v>6</v>
      </c>
      <c r="I187" s="5">
        <v>3</v>
      </c>
      <c r="J187" s="5">
        <v>1</v>
      </c>
      <c r="K187" s="5">
        <v>4</v>
      </c>
      <c r="L187" s="5" t="s">
        <v>434</v>
      </c>
      <c r="O187" s="181"/>
      <c r="P187" s="181"/>
      <c r="Q187" s="182"/>
      <c r="R187" s="181"/>
    </row>
    <row r="188" spans="3:18" x14ac:dyDescent="0.25">
      <c r="C188" s="19">
        <f t="shared" si="3"/>
        <v>36</v>
      </c>
      <c r="D188" s="5" t="s">
        <v>105</v>
      </c>
      <c r="E188" s="5" t="s">
        <v>106</v>
      </c>
      <c r="F188" s="5">
        <v>63</v>
      </c>
      <c r="G188" s="5">
        <v>165.5</v>
      </c>
      <c r="H188" s="5">
        <v>6</v>
      </c>
      <c r="I188" s="5">
        <v>3</v>
      </c>
      <c r="J188" s="5">
        <v>1</v>
      </c>
      <c r="K188" s="5">
        <v>4</v>
      </c>
      <c r="L188" s="5" t="s">
        <v>434</v>
      </c>
      <c r="O188" s="181"/>
      <c r="P188" s="181"/>
      <c r="Q188" s="182"/>
      <c r="R188" s="181"/>
    </row>
    <row r="189" spans="3:18" x14ac:dyDescent="0.25">
      <c r="C189" s="19">
        <f t="shared" si="3"/>
        <v>37</v>
      </c>
      <c r="D189" s="5" t="s">
        <v>107</v>
      </c>
      <c r="E189" s="5" t="s">
        <v>108</v>
      </c>
      <c r="F189" s="5">
        <v>63</v>
      </c>
      <c r="G189" s="5">
        <v>3.3</v>
      </c>
      <c r="H189" s="5">
        <v>6</v>
      </c>
      <c r="I189" s="5">
        <v>3</v>
      </c>
      <c r="J189" s="5">
        <v>1</v>
      </c>
      <c r="K189" s="5">
        <v>4</v>
      </c>
      <c r="L189" s="5" t="s">
        <v>434</v>
      </c>
      <c r="O189" s="181"/>
      <c r="P189" s="181"/>
      <c r="Q189" s="182"/>
      <c r="R189" s="181"/>
    </row>
    <row r="190" spans="3:18" x14ac:dyDescent="0.25">
      <c r="C190" s="19">
        <f t="shared" si="3"/>
        <v>38</v>
      </c>
      <c r="D190" s="5" t="s">
        <v>107</v>
      </c>
      <c r="E190" s="5" t="s">
        <v>108</v>
      </c>
      <c r="F190" s="5">
        <v>63</v>
      </c>
      <c r="G190" s="5">
        <v>275</v>
      </c>
      <c r="H190" s="5">
        <v>6</v>
      </c>
      <c r="I190" s="5">
        <v>3</v>
      </c>
      <c r="J190" s="5">
        <v>1</v>
      </c>
      <c r="K190" s="5">
        <v>4</v>
      </c>
      <c r="L190" s="5" t="s">
        <v>434</v>
      </c>
      <c r="O190" s="181"/>
      <c r="P190" s="181"/>
      <c r="Q190" s="182"/>
      <c r="R190" s="181"/>
    </row>
    <row r="191" spans="3:18" x14ac:dyDescent="0.25">
      <c r="C191" s="19">
        <f t="shared" si="3"/>
        <v>39</v>
      </c>
      <c r="D191" s="5" t="s">
        <v>109</v>
      </c>
      <c r="E191" s="5" t="s">
        <v>108</v>
      </c>
      <c r="F191" s="5">
        <v>63</v>
      </c>
      <c r="G191" s="5">
        <v>27</v>
      </c>
      <c r="H191" s="5">
        <v>6</v>
      </c>
      <c r="I191" s="5">
        <v>3</v>
      </c>
      <c r="J191" s="5">
        <v>1</v>
      </c>
      <c r="K191" s="5">
        <v>4</v>
      </c>
      <c r="L191" s="5" t="s">
        <v>434</v>
      </c>
      <c r="O191" s="181"/>
      <c r="P191" s="181"/>
      <c r="Q191" s="182"/>
      <c r="R191" s="181"/>
    </row>
    <row r="192" spans="3:18" x14ac:dyDescent="0.25">
      <c r="C192" s="19">
        <f t="shared" si="3"/>
        <v>40</v>
      </c>
      <c r="D192" s="5" t="s">
        <v>56</v>
      </c>
      <c r="E192" s="5" t="s">
        <v>110</v>
      </c>
      <c r="F192" s="5">
        <v>63</v>
      </c>
      <c r="G192" s="5">
        <v>313.5</v>
      </c>
      <c r="H192" s="5">
        <v>6</v>
      </c>
      <c r="I192" s="5">
        <v>3</v>
      </c>
      <c r="J192" s="5">
        <v>1</v>
      </c>
      <c r="K192" s="5">
        <v>4</v>
      </c>
      <c r="L192" s="5" t="s">
        <v>434</v>
      </c>
    </row>
    <row r="193" spans="3:12" ht="15.75" x14ac:dyDescent="0.25">
      <c r="C193" s="183" t="s">
        <v>435</v>
      </c>
      <c r="D193" s="183"/>
      <c r="E193" s="183"/>
      <c r="F193" s="183"/>
      <c r="G193" s="277" t="s">
        <v>436</v>
      </c>
      <c r="H193" s="277"/>
      <c r="I193" s="277"/>
      <c r="J193" s="5"/>
      <c r="K193" s="5" t="s">
        <v>437</v>
      </c>
      <c r="L193" s="5"/>
    </row>
    <row r="194" spans="3:12" ht="15.75" x14ac:dyDescent="0.25">
      <c r="C194" s="278" t="s">
        <v>438</v>
      </c>
      <c r="D194" s="278"/>
      <c r="E194" s="278"/>
      <c r="F194" s="278"/>
      <c r="G194" s="277" t="s">
        <v>438</v>
      </c>
      <c r="H194" s="277"/>
      <c r="I194" s="277"/>
      <c r="J194" s="277"/>
      <c r="K194" s="277" t="s">
        <v>438</v>
      </c>
      <c r="L194" s="277"/>
    </row>
    <row r="195" spans="3:12" ht="15.75" x14ac:dyDescent="0.25">
      <c r="C195" s="278" t="s">
        <v>439</v>
      </c>
      <c r="D195" s="278"/>
      <c r="E195" s="278"/>
      <c r="F195" s="278"/>
      <c r="G195" s="277" t="s">
        <v>439</v>
      </c>
      <c r="H195" s="277"/>
      <c r="I195" s="277"/>
      <c r="J195" s="277"/>
      <c r="K195" s="277" t="s">
        <v>439</v>
      </c>
      <c r="L195" s="277"/>
    </row>
    <row r="196" spans="3:12" ht="15.75" x14ac:dyDescent="0.25">
      <c r="C196" s="278" t="s">
        <v>440</v>
      </c>
      <c r="D196" s="278"/>
      <c r="E196" s="278"/>
      <c r="F196" s="278"/>
      <c r="G196" s="277" t="s">
        <v>440</v>
      </c>
      <c r="H196" s="277"/>
      <c r="I196" s="277"/>
      <c r="J196" s="277"/>
      <c r="K196" s="277" t="s">
        <v>440</v>
      </c>
      <c r="L196" s="277"/>
    </row>
    <row r="198" spans="3:12" ht="18.75" x14ac:dyDescent="0.25">
      <c r="C198" s="276" t="s">
        <v>414</v>
      </c>
      <c r="D198" s="276"/>
      <c r="E198" s="276" t="s">
        <v>415</v>
      </c>
      <c r="F198" s="276"/>
      <c r="G198" s="276"/>
      <c r="H198" s="276"/>
      <c r="I198" s="276"/>
      <c r="J198" s="276"/>
      <c r="K198" s="276"/>
      <c r="L198" s="276"/>
    </row>
    <row r="199" spans="3:12" ht="18.75" x14ac:dyDescent="0.25">
      <c r="C199" s="276" t="s">
        <v>416</v>
      </c>
      <c r="D199" s="276"/>
      <c r="E199" s="276" t="s">
        <v>417</v>
      </c>
      <c r="F199" s="276"/>
      <c r="G199" s="276"/>
      <c r="H199" s="276"/>
      <c r="I199" s="276"/>
      <c r="J199" s="276"/>
      <c r="K199" s="276"/>
      <c r="L199" s="276"/>
    </row>
    <row r="200" spans="3:12" ht="18.75" x14ac:dyDescent="0.25">
      <c r="C200" s="276" t="s">
        <v>418</v>
      </c>
      <c r="D200" s="276"/>
      <c r="E200" s="276" t="s">
        <v>419</v>
      </c>
      <c r="F200" s="276"/>
      <c r="G200" s="276"/>
      <c r="H200" s="276"/>
      <c r="I200" s="276"/>
      <c r="J200" s="276"/>
      <c r="K200" s="276"/>
      <c r="L200" s="276"/>
    </row>
    <row r="201" spans="3:12" ht="18.75" x14ac:dyDescent="0.25">
      <c r="C201" s="276" t="s">
        <v>420</v>
      </c>
      <c r="D201" s="276"/>
      <c r="E201" s="276" t="s">
        <v>421</v>
      </c>
      <c r="F201" s="276"/>
      <c r="G201" s="276"/>
      <c r="H201" s="276"/>
      <c r="I201" s="276"/>
      <c r="J201" s="276"/>
      <c r="K201" s="276"/>
      <c r="L201" s="276"/>
    </row>
    <row r="202" spans="3:12" ht="18.75" x14ac:dyDescent="0.25">
      <c r="C202" s="276" t="s">
        <v>422</v>
      </c>
      <c r="D202" s="276"/>
      <c r="E202" s="276" t="s">
        <v>423</v>
      </c>
      <c r="F202" s="276"/>
      <c r="G202" s="276"/>
      <c r="H202" s="276"/>
      <c r="I202" s="276"/>
      <c r="J202" s="276"/>
      <c r="K202" s="276"/>
      <c r="L202" s="276"/>
    </row>
    <row r="203" spans="3:12" ht="18.75" x14ac:dyDescent="0.25">
      <c r="C203" s="276" t="s">
        <v>424</v>
      </c>
      <c r="D203" s="276"/>
      <c r="E203" s="276" t="s">
        <v>425</v>
      </c>
      <c r="F203" s="276"/>
      <c r="G203" s="276"/>
      <c r="H203" s="276"/>
      <c r="I203" s="276"/>
      <c r="J203" s="276"/>
      <c r="K203" s="1" t="s">
        <v>426</v>
      </c>
      <c r="L203" s="1"/>
    </row>
    <row r="204" spans="3:12" ht="45" x14ac:dyDescent="0.25">
      <c r="C204" s="178" t="s">
        <v>427</v>
      </c>
      <c r="D204" s="178" t="s">
        <v>2</v>
      </c>
      <c r="E204" s="178" t="s">
        <v>3</v>
      </c>
      <c r="F204" s="178" t="s">
        <v>428</v>
      </c>
      <c r="G204" s="178" t="s">
        <v>7</v>
      </c>
      <c r="H204" s="178" t="s">
        <v>429</v>
      </c>
      <c r="I204" s="178" t="s">
        <v>430</v>
      </c>
      <c r="J204" s="179" t="s">
        <v>431</v>
      </c>
      <c r="K204" s="180" t="s">
        <v>432</v>
      </c>
      <c r="L204" s="178" t="s">
        <v>433</v>
      </c>
    </row>
    <row r="205" spans="3:12" x14ac:dyDescent="0.25">
      <c r="C205" s="19">
        <v>1</v>
      </c>
      <c r="D205" s="5" t="s">
        <v>110</v>
      </c>
      <c r="E205" s="5" t="s">
        <v>111</v>
      </c>
      <c r="F205" s="5">
        <v>63</v>
      </c>
      <c r="G205" s="5">
        <v>683.7</v>
      </c>
      <c r="H205" s="5">
        <v>5.5</v>
      </c>
      <c r="I205" s="5">
        <v>3.3</v>
      </c>
      <c r="J205" s="5">
        <v>1</v>
      </c>
      <c r="K205" s="5">
        <v>4.3</v>
      </c>
      <c r="L205" s="5" t="s">
        <v>434</v>
      </c>
    </row>
    <row r="206" spans="3:12" x14ac:dyDescent="0.25">
      <c r="C206" s="19">
        <f>1+C205</f>
        <v>2</v>
      </c>
      <c r="D206" s="5" t="s">
        <v>110</v>
      </c>
      <c r="E206" s="5" t="s">
        <v>111</v>
      </c>
      <c r="F206" s="5">
        <v>63</v>
      </c>
      <c r="G206" s="5">
        <v>6</v>
      </c>
      <c r="H206" s="5">
        <v>5.5</v>
      </c>
      <c r="I206" s="5">
        <v>3.3</v>
      </c>
      <c r="J206" s="5">
        <v>1</v>
      </c>
      <c r="K206" s="5">
        <v>4.3</v>
      </c>
      <c r="L206" s="5" t="s">
        <v>434</v>
      </c>
    </row>
    <row r="207" spans="3:12" x14ac:dyDescent="0.25">
      <c r="C207" s="19">
        <f t="shared" ref="C207:C240" si="4">1+C206</f>
        <v>3</v>
      </c>
      <c r="D207" s="5" t="s">
        <v>110</v>
      </c>
      <c r="E207" s="5" t="s">
        <v>112</v>
      </c>
      <c r="F207" s="5">
        <v>63</v>
      </c>
      <c r="G207" s="5">
        <v>153</v>
      </c>
      <c r="H207" s="5">
        <v>5.5</v>
      </c>
      <c r="I207" s="5">
        <v>3.3</v>
      </c>
      <c r="J207" s="5">
        <v>1</v>
      </c>
      <c r="K207" s="5">
        <v>4.3</v>
      </c>
      <c r="L207" s="5" t="s">
        <v>434</v>
      </c>
    </row>
    <row r="208" spans="3:12" x14ac:dyDescent="0.25">
      <c r="C208" s="19">
        <f t="shared" si="4"/>
        <v>4</v>
      </c>
      <c r="D208" s="5" t="s">
        <v>56</v>
      </c>
      <c r="E208" s="5" t="s">
        <v>110</v>
      </c>
      <c r="F208" s="5">
        <v>63</v>
      </c>
      <c r="G208" s="5">
        <v>116</v>
      </c>
      <c r="H208" s="5">
        <v>5.5</v>
      </c>
      <c r="I208" s="5">
        <v>3.3</v>
      </c>
      <c r="J208" s="5">
        <v>1</v>
      </c>
      <c r="K208" s="5">
        <v>4.3</v>
      </c>
      <c r="L208" s="5" t="s">
        <v>434</v>
      </c>
    </row>
    <row r="209" spans="3:12" x14ac:dyDescent="0.25">
      <c r="C209" s="19">
        <f t="shared" si="4"/>
        <v>5</v>
      </c>
      <c r="D209" s="5" t="s">
        <v>113</v>
      </c>
      <c r="E209" s="5" t="s">
        <v>114</v>
      </c>
      <c r="F209" s="5">
        <v>63</v>
      </c>
      <c r="G209" s="5">
        <v>38.5</v>
      </c>
      <c r="H209" s="5">
        <v>5.5</v>
      </c>
      <c r="I209" s="5">
        <v>3.3</v>
      </c>
      <c r="J209" s="5">
        <v>1</v>
      </c>
      <c r="K209" s="5">
        <v>4.3</v>
      </c>
      <c r="L209" s="5" t="s">
        <v>434</v>
      </c>
    </row>
    <row r="210" spans="3:12" x14ac:dyDescent="0.25">
      <c r="C210" s="19">
        <f t="shared" si="4"/>
        <v>6</v>
      </c>
      <c r="D210" s="5" t="s">
        <v>114</v>
      </c>
      <c r="E210" s="5" t="s">
        <v>115</v>
      </c>
      <c r="F210" s="5">
        <v>63</v>
      </c>
      <c r="G210" s="5">
        <v>20.5</v>
      </c>
      <c r="H210" s="5">
        <v>5.5</v>
      </c>
      <c r="I210" s="5">
        <v>3.3</v>
      </c>
      <c r="J210" s="5">
        <v>1</v>
      </c>
      <c r="K210" s="5">
        <v>4.3</v>
      </c>
      <c r="L210" s="5" t="s">
        <v>434</v>
      </c>
    </row>
    <row r="211" spans="3:12" x14ac:dyDescent="0.25">
      <c r="C211" s="19">
        <f t="shared" si="4"/>
        <v>7</v>
      </c>
      <c r="D211" s="5" t="s">
        <v>116</v>
      </c>
      <c r="E211" s="5" t="s">
        <v>117</v>
      </c>
      <c r="F211" s="5">
        <v>63</v>
      </c>
      <c r="G211" s="5">
        <v>37.799999999999997</v>
      </c>
      <c r="H211" s="5">
        <v>5.5</v>
      </c>
      <c r="I211" s="5">
        <v>3.3</v>
      </c>
      <c r="J211" s="5">
        <v>1</v>
      </c>
      <c r="K211" s="5">
        <v>4.3</v>
      </c>
      <c r="L211" s="5" t="s">
        <v>434</v>
      </c>
    </row>
    <row r="212" spans="3:12" x14ac:dyDescent="0.25">
      <c r="C212" s="19">
        <f t="shared" si="4"/>
        <v>8</v>
      </c>
      <c r="D212" s="5" t="s">
        <v>56</v>
      </c>
      <c r="E212" s="5" t="s">
        <v>110</v>
      </c>
      <c r="F212" s="5">
        <v>63</v>
      </c>
      <c r="G212" s="5">
        <v>6</v>
      </c>
      <c r="H212" s="5">
        <v>5.5</v>
      </c>
      <c r="I212" s="5">
        <v>3.3</v>
      </c>
      <c r="J212" s="5">
        <v>1</v>
      </c>
      <c r="K212" s="5">
        <v>4.3</v>
      </c>
      <c r="L212" s="5" t="s">
        <v>434</v>
      </c>
    </row>
    <row r="213" spans="3:12" x14ac:dyDescent="0.25">
      <c r="C213" s="19">
        <f t="shared" si="4"/>
        <v>9</v>
      </c>
      <c r="D213" s="5" t="s">
        <v>110</v>
      </c>
      <c r="E213" s="5" t="s">
        <v>118</v>
      </c>
      <c r="F213" s="5">
        <v>63</v>
      </c>
      <c r="G213" s="5">
        <v>30.8</v>
      </c>
      <c r="H213" s="5">
        <v>5.5</v>
      </c>
      <c r="I213" s="5">
        <v>3.3</v>
      </c>
      <c r="J213" s="5">
        <v>1</v>
      </c>
      <c r="K213" s="5">
        <v>4.3</v>
      </c>
      <c r="L213" s="5" t="s">
        <v>434</v>
      </c>
    </row>
    <row r="214" spans="3:12" x14ac:dyDescent="0.25">
      <c r="C214" s="19">
        <f t="shared" si="4"/>
        <v>10</v>
      </c>
      <c r="D214" s="5" t="s">
        <v>118</v>
      </c>
      <c r="E214" s="5" t="s">
        <v>119</v>
      </c>
      <c r="F214" s="5">
        <v>63</v>
      </c>
      <c r="G214" s="5">
        <v>89.6</v>
      </c>
      <c r="H214" s="5">
        <v>5.5</v>
      </c>
      <c r="I214" s="5">
        <v>3.3</v>
      </c>
      <c r="J214" s="5">
        <v>1</v>
      </c>
      <c r="K214" s="5">
        <v>4.3</v>
      </c>
      <c r="L214" s="5" t="s">
        <v>434</v>
      </c>
    </row>
    <row r="215" spans="3:12" x14ac:dyDescent="0.25">
      <c r="C215" s="19">
        <f t="shared" si="4"/>
        <v>11</v>
      </c>
      <c r="D215" s="5" t="s">
        <v>118</v>
      </c>
      <c r="E215" s="5" t="s">
        <v>120</v>
      </c>
      <c r="F215" s="5">
        <v>63</v>
      </c>
      <c r="G215" s="5">
        <v>62</v>
      </c>
      <c r="H215" s="5">
        <v>5.5</v>
      </c>
      <c r="I215" s="5">
        <v>3.3</v>
      </c>
      <c r="J215" s="5">
        <v>1</v>
      </c>
      <c r="K215" s="5">
        <v>4.3</v>
      </c>
      <c r="L215" s="5" t="s">
        <v>434</v>
      </c>
    </row>
    <row r="216" spans="3:12" x14ac:dyDescent="0.25">
      <c r="C216" s="19">
        <f t="shared" si="4"/>
        <v>12</v>
      </c>
      <c r="D216" s="5" t="s">
        <v>110</v>
      </c>
      <c r="E216" s="5" t="s">
        <v>121</v>
      </c>
      <c r="F216" s="5">
        <v>63</v>
      </c>
      <c r="G216" s="5">
        <v>47.5</v>
      </c>
      <c r="H216" s="5">
        <v>5.5</v>
      </c>
      <c r="I216" s="5">
        <v>3.3</v>
      </c>
      <c r="J216" s="5">
        <v>1</v>
      </c>
      <c r="K216" s="5">
        <v>4.3</v>
      </c>
      <c r="L216" s="5" t="s">
        <v>434</v>
      </c>
    </row>
    <row r="217" spans="3:12" x14ac:dyDescent="0.25">
      <c r="C217" s="19">
        <f t="shared" si="4"/>
        <v>13</v>
      </c>
      <c r="D217" s="5" t="s">
        <v>121</v>
      </c>
      <c r="E217" s="5" t="s">
        <v>122</v>
      </c>
      <c r="F217" s="5">
        <v>63</v>
      </c>
      <c r="G217" s="5">
        <v>241.1</v>
      </c>
      <c r="H217" s="5">
        <v>5.5</v>
      </c>
      <c r="I217" s="5">
        <v>3.3</v>
      </c>
      <c r="J217" s="5">
        <v>1</v>
      </c>
      <c r="K217" s="5">
        <v>4.3</v>
      </c>
      <c r="L217" s="5" t="s">
        <v>434</v>
      </c>
    </row>
    <row r="218" spans="3:12" x14ac:dyDescent="0.25">
      <c r="C218" s="19">
        <f t="shared" si="4"/>
        <v>14</v>
      </c>
      <c r="D218" s="5" t="s">
        <v>122</v>
      </c>
      <c r="E218" s="5" t="s">
        <v>123</v>
      </c>
      <c r="F218" s="5">
        <v>63</v>
      </c>
      <c r="G218" s="5">
        <v>3</v>
      </c>
      <c r="H218" s="5">
        <v>5.5</v>
      </c>
      <c r="I218" s="5">
        <v>3.3</v>
      </c>
      <c r="J218" s="5">
        <v>1</v>
      </c>
      <c r="K218" s="5">
        <v>4.3</v>
      </c>
      <c r="L218" s="5" t="s">
        <v>434</v>
      </c>
    </row>
    <row r="219" spans="3:12" x14ac:dyDescent="0.25">
      <c r="C219" s="19">
        <f t="shared" si="4"/>
        <v>15</v>
      </c>
      <c r="D219" s="5" t="s">
        <v>124</v>
      </c>
      <c r="E219" s="5" t="s">
        <v>125</v>
      </c>
      <c r="F219" s="5">
        <v>63</v>
      </c>
      <c r="G219" s="5">
        <v>10.7</v>
      </c>
      <c r="H219" s="5">
        <v>5.5</v>
      </c>
      <c r="I219" s="5">
        <v>3.3</v>
      </c>
      <c r="J219" s="5">
        <v>1</v>
      </c>
      <c r="K219" s="5">
        <v>4.3</v>
      </c>
      <c r="L219" s="5" t="s">
        <v>434</v>
      </c>
    </row>
    <row r="220" spans="3:12" x14ac:dyDescent="0.25">
      <c r="C220" s="19">
        <f t="shared" si="4"/>
        <v>16</v>
      </c>
      <c r="D220" s="5" t="s">
        <v>125</v>
      </c>
      <c r="E220" s="5" t="s">
        <v>126</v>
      </c>
      <c r="F220" s="5">
        <v>63</v>
      </c>
      <c r="G220" s="5">
        <v>30</v>
      </c>
      <c r="H220" s="5">
        <v>5.5</v>
      </c>
      <c r="I220" s="5">
        <v>3.3</v>
      </c>
      <c r="J220" s="5">
        <v>1</v>
      </c>
      <c r="K220" s="5">
        <v>4.3</v>
      </c>
      <c r="L220" s="5" t="s">
        <v>434</v>
      </c>
    </row>
    <row r="221" spans="3:12" x14ac:dyDescent="0.25">
      <c r="C221" s="19">
        <f t="shared" si="4"/>
        <v>17</v>
      </c>
      <c r="D221" s="5" t="s">
        <v>125</v>
      </c>
      <c r="E221" s="5" t="s">
        <v>127</v>
      </c>
      <c r="F221" s="5">
        <v>63</v>
      </c>
      <c r="G221" s="5">
        <v>127.5</v>
      </c>
      <c r="H221" s="5">
        <v>5.5</v>
      </c>
      <c r="I221" s="5">
        <v>3.3</v>
      </c>
      <c r="J221" s="5">
        <v>1</v>
      </c>
      <c r="K221" s="5">
        <v>4.3</v>
      </c>
      <c r="L221" s="5" t="s">
        <v>434</v>
      </c>
    </row>
    <row r="222" spans="3:12" x14ac:dyDescent="0.25">
      <c r="C222" s="19">
        <f t="shared" si="4"/>
        <v>18</v>
      </c>
      <c r="D222" s="5" t="s">
        <v>128</v>
      </c>
      <c r="E222" s="5" t="s">
        <v>129</v>
      </c>
      <c r="F222" s="5">
        <v>63</v>
      </c>
      <c r="G222" s="5">
        <v>34.799999999999997</v>
      </c>
      <c r="H222" s="5">
        <v>5.5</v>
      </c>
      <c r="I222" s="5">
        <v>3.3</v>
      </c>
      <c r="J222" s="5">
        <v>1</v>
      </c>
      <c r="K222" s="5">
        <v>4.3</v>
      </c>
      <c r="L222" s="5" t="s">
        <v>434</v>
      </c>
    </row>
    <row r="223" spans="3:12" x14ac:dyDescent="0.25">
      <c r="C223" s="19">
        <f t="shared" si="4"/>
        <v>19</v>
      </c>
      <c r="D223" s="5" t="s">
        <v>130</v>
      </c>
      <c r="E223" s="5" t="s">
        <v>131</v>
      </c>
      <c r="F223" s="5">
        <v>63</v>
      </c>
      <c r="G223" s="5">
        <v>29.9</v>
      </c>
      <c r="H223" s="5">
        <v>5.5</v>
      </c>
      <c r="I223" s="5">
        <v>3.3</v>
      </c>
      <c r="J223" s="5">
        <v>1</v>
      </c>
      <c r="K223" s="5">
        <v>4.3</v>
      </c>
      <c r="L223" s="5" t="s">
        <v>434</v>
      </c>
    </row>
    <row r="224" spans="3:12" x14ac:dyDescent="0.25">
      <c r="C224" s="19">
        <f t="shared" si="4"/>
        <v>20</v>
      </c>
      <c r="D224" s="5" t="s">
        <v>131</v>
      </c>
      <c r="E224" s="5" t="s">
        <v>132</v>
      </c>
      <c r="F224" s="5">
        <v>63</v>
      </c>
      <c r="G224" s="5">
        <v>37.1</v>
      </c>
      <c r="H224" s="5">
        <v>5.5</v>
      </c>
      <c r="I224" s="5">
        <v>3.3</v>
      </c>
      <c r="J224" s="5">
        <v>1</v>
      </c>
      <c r="K224" s="5">
        <v>4.3</v>
      </c>
      <c r="L224" s="5" t="s">
        <v>434</v>
      </c>
    </row>
    <row r="225" spans="3:12" x14ac:dyDescent="0.25">
      <c r="C225" s="19">
        <f t="shared" si="4"/>
        <v>21</v>
      </c>
      <c r="D225" s="7" t="s">
        <v>131</v>
      </c>
      <c r="E225" s="7" t="s">
        <v>133</v>
      </c>
      <c r="F225" s="7">
        <v>63</v>
      </c>
      <c r="G225" s="7">
        <v>37.799999999999997</v>
      </c>
      <c r="H225" s="5">
        <v>5.5</v>
      </c>
      <c r="I225" s="5">
        <v>3.3</v>
      </c>
      <c r="J225" s="5">
        <v>1</v>
      </c>
      <c r="K225" s="5">
        <v>4.3</v>
      </c>
      <c r="L225" s="5" t="s">
        <v>434</v>
      </c>
    </row>
    <row r="226" spans="3:12" x14ac:dyDescent="0.25">
      <c r="C226" s="19">
        <f t="shared" si="4"/>
        <v>22</v>
      </c>
      <c r="D226" s="7" t="s">
        <v>134</v>
      </c>
      <c r="E226" s="7" t="s">
        <v>135</v>
      </c>
      <c r="F226" s="7">
        <v>63</v>
      </c>
      <c r="G226" s="7">
        <v>41.2</v>
      </c>
      <c r="H226" s="5">
        <v>5.5</v>
      </c>
      <c r="I226" s="5">
        <v>3.3</v>
      </c>
      <c r="J226" s="5">
        <v>1</v>
      </c>
      <c r="K226" s="5">
        <v>4.3</v>
      </c>
      <c r="L226" s="5" t="s">
        <v>434</v>
      </c>
    </row>
    <row r="227" spans="3:12" x14ac:dyDescent="0.25">
      <c r="C227" s="19">
        <f t="shared" si="4"/>
        <v>23</v>
      </c>
      <c r="D227" s="7" t="s">
        <v>134</v>
      </c>
      <c r="E227" s="7" t="s">
        <v>135</v>
      </c>
      <c r="F227" s="7">
        <v>63</v>
      </c>
      <c r="G227" s="7">
        <v>31.6</v>
      </c>
      <c r="H227" s="5">
        <v>5.5</v>
      </c>
      <c r="I227" s="5">
        <v>3.3</v>
      </c>
      <c r="J227" s="5">
        <v>1</v>
      </c>
      <c r="K227" s="5">
        <v>4.3</v>
      </c>
      <c r="L227" s="5" t="s">
        <v>434</v>
      </c>
    </row>
    <row r="228" spans="3:12" x14ac:dyDescent="0.25">
      <c r="C228" s="19">
        <f t="shared" si="4"/>
        <v>24</v>
      </c>
      <c r="D228" s="7" t="s">
        <v>134</v>
      </c>
      <c r="E228" s="7" t="s">
        <v>135</v>
      </c>
      <c r="F228" s="7">
        <v>63</v>
      </c>
      <c r="G228" s="7">
        <v>88.9</v>
      </c>
      <c r="H228" s="5">
        <v>5.5</v>
      </c>
      <c r="I228" s="5">
        <v>3.3</v>
      </c>
      <c r="J228" s="5">
        <v>1</v>
      </c>
      <c r="K228" s="5">
        <v>4.3</v>
      </c>
      <c r="L228" s="5" t="s">
        <v>434</v>
      </c>
    </row>
    <row r="229" spans="3:12" x14ac:dyDescent="0.25">
      <c r="C229" s="19">
        <f t="shared" si="4"/>
        <v>25</v>
      </c>
      <c r="D229" s="5" t="s">
        <v>136</v>
      </c>
      <c r="E229" s="5" t="s">
        <v>137</v>
      </c>
      <c r="F229" s="5">
        <v>63</v>
      </c>
      <c r="G229" s="5">
        <v>65.099999999999994</v>
      </c>
      <c r="H229" s="5">
        <v>5.5</v>
      </c>
      <c r="I229" s="5">
        <v>3.3</v>
      </c>
      <c r="J229" s="5">
        <v>1</v>
      </c>
      <c r="K229" s="5">
        <v>4.3</v>
      </c>
      <c r="L229" s="5" t="s">
        <v>434</v>
      </c>
    </row>
    <row r="230" spans="3:12" x14ac:dyDescent="0.25">
      <c r="C230" s="19">
        <f t="shared" si="4"/>
        <v>26</v>
      </c>
      <c r="D230" s="7" t="s">
        <v>138</v>
      </c>
      <c r="E230" s="7" t="s">
        <v>136</v>
      </c>
      <c r="F230" s="7">
        <v>63</v>
      </c>
      <c r="G230" s="7">
        <v>47.8</v>
      </c>
      <c r="H230" s="5">
        <v>5.5</v>
      </c>
      <c r="I230" s="5">
        <v>3.3</v>
      </c>
      <c r="J230" s="5">
        <v>1</v>
      </c>
      <c r="K230" s="5">
        <v>4.3</v>
      </c>
      <c r="L230" s="5" t="s">
        <v>434</v>
      </c>
    </row>
    <row r="231" spans="3:12" x14ac:dyDescent="0.25">
      <c r="C231" s="19">
        <f t="shared" si="4"/>
        <v>27</v>
      </c>
      <c r="D231" s="5" t="s">
        <v>133</v>
      </c>
      <c r="E231" s="5" t="s">
        <v>136</v>
      </c>
      <c r="F231" s="5">
        <v>63</v>
      </c>
      <c r="G231" s="5">
        <v>43.3</v>
      </c>
      <c r="H231" s="5">
        <v>5.5</v>
      </c>
      <c r="I231" s="5">
        <v>3.3</v>
      </c>
      <c r="J231" s="5">
        <v>1</v>
      </c>
      <c r="K231" s="5">
        <v>4.3</v>
      </c>
      <c r="L231" s="5" t="s">
        <v>434</v>
      </c>
    </row>
    <row r="232" spans="3:12" x14ac:dyDescent="0.25">
      <c r="C232" s="19">
        <f t="shared" si="4"/>
        <v>28</v>
      </c>
      <c r="D232" s="5" t="s">
        <v>133</v>
      </c>
      <c r="E232" s="5" t="s">
        <v>136</v>
      </c>
      <c r="F232" s="5">
        <v>63</v>
      </c>
      <c r="G232" s="5">
        <v>2.6</v>
      </c>
      <c r="H232" s="5">
        <v>5.5</v>
      </c>
      <c r="I232" s="5">
        <v>3.3</v>
      </c>
      <c r="J232" s="5">
        <v>1</v>
      </c>
      <c r="K232" s="5">
        <v>4.3</v>
      </c>
      <c r="L232" s="5" t="s">
        <v>434</v>
      </c>
    </row>
    <row r="233" spans="3:12" x14ac:dyDescent="0.25">
      <c r="C233" s="19">
        <f t="shared" si="4"/>
        <v>29</v>
      </c>
      <c r="D233" s="7" t="s">
        <v>133</v>
      </c>
      <c r="E233" s="7" t="s">
        <v>139</v>
      </c>
      <c r="F233" s="7">
        <v>63</v>
      </c>
      <c r="G233" s="7">
        <v>45.9</v>
      </c>
      <c r="H233" s="5">
        <v>5.5</v>
      </c>
      <c r="I233" s="5">
        <v>3.3</v>
      </c>
      <c r="J233" s="5">
        <v>1</v>
      </c>
      <c r="K233" s="5">
        <v>4.3</v>
      </c>
      <c r="L233" s="5" t="s">
        <v>434</v>
      </c>
    </row>
    <row r="234" spans="3:12" x14ac:dyDescent="0.25">
      <c r="C234" s="19">
        <f t="shared" si="4"/>
        <v>30</v>
      </c>
      <c r="D234" s="7" t="s">
        <v>137</v>
      </c>
      <c r="E234" s="7" t="s">
        <v>140</v>
      </c>
      <c r="F234" s="7">
        <v>63</v>
      </c>
      <c r="G234" s="7">
        <v>3.1</v>
      </c>
      <c r="H234" s="5">
        <v>5.5</v>
      </c>
      <c r="I234" s="5">
        <v>3.3</v>
      </c>
      <c r="J234" s="5">
        <v>1</v>
      </c>
      <c r="K234" s="5">
        <v>4.3</v>
      </c>
      <c r="L234" s="5" t="s">
        <v>434</v>
      </c>
    </row>
    <row r="235" spans="3:12" x14ac:dyDescent="0.25">
      <c r="C235" s="19">
        <f t="shared" si="4"/>
        <v>31</v>
      </c>
      <c r="D235" s="5" t="s">
        <v>137</v>
      </c>
      <c r="E235" s="5" t="s">
        <v>140</v>
      </c>
      <c r="F235" s="5">
        <v>63</v>
      </c>
      <c r="G235" s="5">
        <v>10.7</v>
      </c>
      <c r="H235" s="5">
        <v>5.5</v>
      </c>
      <c r="I235" s="5">
        <v>3.3</v>
      </c>
      <c r="J235" s="5">
        <v>1</v>
      </c>
      <c r="K235" s="5">
        <v>4.3</v>
      </c>
      <c r="L235" s="5" t="s">
        <v>434</v>
      </c>
    </row>
    <row r="236" spans="3:12" x14ac:dyDescent="0.25">
      <c r="C236" s="19">
        <f t="shared" si="4"/>
        <v>32</v>
      </c>
      <c r="D236" s="7" t="s">
        <v>130</v>
      </c>
      <c r="E236" s="7" t="s">
        <v>141</v>
      </c>
      <c r="F236" s="7">
        <v>63</v>
      </c>
      <c r="G236" s="7">
        <v>77.599999999999994</v>
      </c>
      <c r="H236" s="5">
        <v>5.5</v>
      </c>
      <c r="I236" s="5">
        <v>3.3</v>
      </c>
      <c r="J236" s="5">
        <v>1</v>
      </c>
      <c r="K236" s="5">
        <v>4.3</v>
      </c>
      <c r="L236" s="5" t="s">
        <v>434</v>
      </c>
    </row>
    <row r="237" spans="3:12" x14ac:dyDescent="0.25">
      <c r="C237" s="19">
        <f t="shared" si="4"/>
        <v>33</v>
      </c>
      <c r="D237" s="5" t="s">
        <v>130</v>
      </c>
      <c r="E237" s="5" t="s">
        <v>141</v>
      </c>
      <c r="F237" s="5">
        <v>63</v>
      </c>
      <c r="G237" s="5">
        <v>44.2</v>
      </c>
      <c r="H237" s="5">
        <v>5.5</v>
      </c>
      <c r="I237" s="5">
        <v>3.3</v>
      </c>
      <c r="J237" s="5">
        <v>1</v>
      </c>
      <c r="K237" s="5">
        <v>4.3</v>
      </c>
      <c r="L237" s="5" t="s">
        <v>434</v>
      </c>
    </row>
    <row r="238" spans="3:12" x14ac:dyDescent="0.25">
      <c r="C238" s="19">
        <f t="shared" si="4"/>
        <v>34</v>
      </c>
      <c r="D238" s="5" t="s">
        <v>130</v>
      </c>
      <c r="E238" s="5" t="s">
        <v>134</v>
      </c>
      <c r="F238" s="5">
        <v>63</v>
      </c>
      <c r="G238" s="5">
        <v>31.3</v>
      </c>
      <c r="H238" s="5">
        <v>5.5</v>
      </c>
      <c r="I238" s="5">
        <v>3.3</v>
      </c>
      <c r="J238" s="5">
        <v>1</v>
      </c>
      <c r="K238" s="5">
        <v>4.3</v>
      </c>
      <c r="L238" s="5" t="s">
        <v>434</v>
      </c>
    </row>
    <row r="239" spans="3:12" x14ac:dyDescent="0.25">
      <c r="C239" s="19">
        <f t="shared" si="4"/>
        <v>35</v>
      </c>
      <c r="D239" s="5" t="s">
        <v>134</v>
      </c>
      <c r="E239" s="5" t="s">
        <v>142</v>
      </c>
      <c r="F239" s="5">
        <v>63</v>
      </c>
      <c r="G239" s="5">
        <v>34.9</v>
      </c>
      <c r="H239" s="5">
        <v>5.5</v>
      </c>
      <c r="I239" s="5">
        <v>3.3</v>
      </c>
      <c r="J239" s="5">
        <v>1</v>
      </c>
      <c r="K239" s="5">
        <v>4.3</v>
      </c>
      <c r="L239" s="5" t="s">
        <v>434</v>
      </c>
    </row>
    <row r="240" spans="3:12" x14ac:dyDescent="0.25">
      <c r="C240" s="19">
        <f t="shared" si="4"/>
        <v>36</v>
      </c>
      <c r="D240" s="5" t="s">
        <v>140</v>
      </c>
      <c r="E240" s="5" t="s">
        <v>141</v>
      </c>
      <c r="F240" s="5">
        <v>63</v>
      </c>
      <c r="G240" s="5">
        <v>81.2</v>
      </c>
      <c r="H240" s="5">
        <v>5.5</v>
      </c>
      <c r="I240" s="5">
        <v>3.3</v>
      </c>
      <c r="J240" s="5">
        <v>1</v>
      </c>
      <c r="K240" s="5">
        <v>4.3</v>
      </c>
      <c r="L240" s="5" t="s">
        <v>434</v>
      </c>
    </row>
    <row r="241" spans="3:12" ht="15.75" x14ac:dyDescent="0.25">
      <c r="C241" s="183" t="s">
        <v>435</v>
      </c>
      <c r="D241" s="183"/>
      <c r="E241" s="183"/>
      <c r="F241" s="183"/>
      <c r="G241" s="277" t="s">
        <v>436</v>
      </c>
      <c r="H241" s="277"/>
      <c r="I241" s="277"/>
      <c r="J241" s="5"/>
      <c r="K241" s="5" t="s">
        <v>437</v>
      </c>
      <c r="L241" s="5"/>
    </row>
    <row r="242" spans="3:12" ht="15.75" x14ac:dyDescent="0.25">
      <c r="C242" s="278" t="s">
        <v>438</v>
      </c>
      <c r="D242" s="278"/>
      <c r="E242" s="278"/>
      <c r="F242" s="278"/>
      <c r="G242" s="277" t="s">
        <v>438</v>
      </c>
      <c r="H242" s="277"/>
      <c r="I242" s="277"/>
      <c r="J242" s="277"/>
      <c r="K242" s="277" t="s">
        <v>438</v>
      </c>
      <c r="L242" s="277"/>
    </row>
    <row r="243" spans="3:12" ht="15.75" x14ac:dyDescent="0.25">
      <c r="C243" s="278" t="s">
        <v>439</v>
      </c>
      <c r="D243" s="278"/>
      <c r="E243" s="278"/>
      <c r="F243" s="278"/>
      <c r="G243" s="277" t="s">
        <v>439</v>
      </c>
      <c r="H243" s="277"/>
      <c r="I243" s="277"/>
      <c r="J243" s="277"/>
      <c r="K243" s="277" t="s">
        <v>439</v>
      </c>
      <c r="L243" s="277"/>
    </row>
    <row r="244" spans="3:12" ht="15.75" x14ac:dyDescent="0.25">
      <c r="C244" s="278" t="s">
        <v>440</v>
      </c>
      <c r="D244" s="278"/>
      <c r="E244" s="278"/>
      <c r="F244" s="278"/>
      <c r="G244" s="277" t="s">
        <v>440</v>
      </c>
      <c r="H244" s="277"/>
      <c r="I244" s="277"/>
      <c r="J244" s="277"/>
      <c r="K244" s="277" t="s">
        <v>440</v>
      </c>
      <c r="L244" s="277"/>
    </row>
    <row r="247" spans="3:12" ht="18.75" x14ac:dyDescent="0.25">
      <c r="C247" s="276" t="s">
        <v>414</v>
      </c>
      <c r="D247" s="276"/>
      <c r="E247" s="276" t="s">
        <v>415</v>
      </c>
      <c r="F247" s="276"/>
      <c r="G247" s="276"/>
      <c r="H247" s="276"/>
      <c r="I247" s="276"/>
      <c r="J247" s="276"/>
      <c r="K247" s="276"/>
      <c r="L247" s="276"/>
    </row>
    <row r="248" spans="3:12" ht="18.75" x14ac:dyDescent="0.25">
      <c r="C248" s="276" t="s">
        <v>416</v>
      </c>
      <c r="D248" s="276"/>
      <c r="E248" s="276" t="s">
        <v>417</v>
      </c>
      <c r="F248" s="276"/>
      <c r="G248" s="276"/>
      <c r="H248" s="276"/>
      <c r="I248" s="276"/>
      <c r="J248" s="276"/>
      <c r="K248" s="276"/>
      <c r="L248" s="276"/>
    </row>
    <row r="249" spans="3:12" ht="18.75" x14ac:dyDescent="0.25">
      <c r="C249" s="276" t="s">
        <v>418</v>
      </c>
      <c r="D249" s="276"/>
      <c r="E249" s="276" t="s">
        <v>419</v>
      </c>
      <c r="F249" s="276"/>
      <c r="G249" s="276"/>
      <c r="H249" s="276"/>
      <c r="I249" s="276"/>
      <c r="J249" s="276"/>
      <c r="K249" s="276"/>
      <c r="L249" s="276"/>
    </row>
    <row r="250" spans="3:12" ht="18.75" x14ac:dyDescent="0.25">
      <c r="C250" s="276" t="s">
        <v>420</v>
      </c>
      <c r="D250" s="276"/>
      <c r="E250" s="276" t="s">
        <v>421</v>
      </c>
      <c r="F250" s="276"/>
      <c r="G250" s="276"/>
      <c r="H250" s="276"/>
      <c r="I250" s="276"/>
      <c r="J250" s="276"/>
      <c r="K250" s="276"/>
      <c r="L250" s="276"/>
    </row>
    <row r="251" spans="3:12" ht="18.75" x14ac:dyDescent="0.25">
      <c r="C251" s="276" t="s">
        <v>422</v>
      </c>
      <c r="D251" s="276"/>
      <c r="E251" s="276" t="s">
        <v>423</v>
      </c>
      <c r="F251" s="276"/>
      <c r="G251" s="276"/>
      <c r="H251" s="276"/>
      <c r="I251" s="276"/>
      <c r="J251" s="276"/>
      <c r="K251" s="276"/>
      <c r="L251" s="276"/>
    </row>
    <row r="252" spans="3:12" ht="18.75" x14ac:dyDescent="0.25">
      <c r="C252" s="276" t="s">
        <v>424</v>
      </c>
      <c r="D252" s="276"/>
      <c r="E252" s="276" t="s">
        <v>425</v>
      </c>
      <c r="F252" s="276"/>
      <c r="G252" s="276"/>
      <c r="H252" s="276"/>
      <c r="I252" s="276"/>
      <c r="J252" s="276"/>
      <c r="K252" s="1" t="s">
        <v>426</v>
      </c>
      <c r="L252" s="1"/>
    </row>
    <row r="253" spans="3:12" ht="45" x14ac:dyDescent="0.25">
      <c r="C253" s="178" t="s">
        <v>427</v>
      </c>
      <c r="D253" s="178" t="s">
        <v>2</v>
      </c>
      <c r="E253" s="178" t="s">
        <v>3</v>
      </c>
      <c r="F253" s="178" t="s">
        <v>428</v>
      </c>
      <c r="G253" s="178" t="s">
        <v>7</v>
      </c>
      <c r="H253" s="178" t="s">
        <v>429</v>
      </c>
      <c r="I253" s="178" t="s">
        <v>430</v>
      </c>
      <c r="J253" s="179" t="s">
        <v>431</v>
      </c>
      <c r="K253" s="180" t="s">
        <v>432</v>
      </c>
      <c r="L253" s="178" t="s">
        <v>433</v>
      </c>
    </row>
    <row r="254" spans="3:12" x14ac:dyDescent="0.25">
      <c r="C254" s="5">
        <v>1</v>
      </c>
      <c r="D254" s="5">
        <v>97</v>
      </c>
      <c r="E254" s="5">
        <v>95</v>
      </c>
      <c r="F254" s="5">
        <v>63</v>
      </c>
      <c r="G254" s="5">
        <v>3</v>
      </c>
      <c r="H254" s="7" t="s">
        <v>441</v>
      </c>
      <c r="I254" s="7">
        <v>3.5</v>
      </c>
      <c r="J254" s="5">
        <v>1</v>
      </c>
      <c r="K254" s="5">
        <v>4.5</v>
      </c>
      <c r="L254" s="5" t="s">
        <v>442</v>
      </c>
    </row>
    <row r="255" spans="3:12" x14ac:dyDescent="0.25">
      <c r="C255" s="5">
        <f>1+C254</f>
        <v>2</v>
      </c>
      <c r="D255" s="5">
        <v>97</v>
      </c>
      <c r="E255" s="5">
        <v>96</v>
      </c>
      <c r="F255" s="5">
        <v>63</v>
      </c>
      <c r="G255" s="5">
        <v>23</v>
      </c>
      <c r="H255" s="7" t="s">
        <v>441</v>
      </c>
      <c r="I255" s="7">
        <v>3.5</v>
      </c>
      <c r="J255" s="5">
        <v>1</v>
      </c>
      <c r="K255" s="5">
        <v>4.5</v>
      </c>
      <c r="L255" s="5" t="s">
        <v>442</v>
      </c>
    </row>
    <row r="256" spans="3:12" x14ac:dyDescent="0.25">
      <c r="C256" s="5">
        <f t="shared" ref="C256:C278" si="5">1+C255</f>
        <v>3</v>
      </c>
      <c r="D256" s="5">
        <v>98</v>
      </c>
      <c r="E256" s="5">
        <v>97</v>
      </c>
      <c r="F256" s="5">
        <v>63</v>
      </c>
      <c r="G256" s="5">
        <v>38.9</v>
      </c>
      <c r="H256" s="7" t="s">
        <v>441</v>
      </c>
      <c r="I256" s="7">
        <v>3.5</v>
      </c>
      <c r="J256" s="5">
        <v>1</v>
      </c>
      <c r="K256" s="5">
        <v>4.5</v>
      </c>
      <c r="L256" s="5" t="s">
        <v>442</v>
      </c>
    </row>
    <row r="257" spans="3:12" x14ac:dyDescent="0.25">
      <c r="C257" s="5">
        <f t="shared" si="5"/>
        <v>4</v>
      </c>
      <c r="D257" s="5">
        <v>108</v>
      </c>
      <c r="E257" s="5">
        <v>98</v>
      </c>
      <c r="F257" s="9">
        <v>110</v>
      </c>
      <c r="G257" s="5">
        <v>76</v>
      </c>
      <c r="H257" s="7" t="s">
        <v>441</v>
      </c>
      <c r="I257" s="7">
        <v>3.5</v>
      </c>
      <c r="J257" s="5">
        <v>1</v>
      </c>
      <c r="K257" s="5">
        <v>4.5</v>
      </c>
      <c r="L257" s="5" t="s">
        <v>442</v>
      </c>
    </row>
    <row r="258" spans="3:12" x14ac:dyDescent="0.25">
      <c r="C258" s="5">
        <f t="shared" si="5"/>
        <v>5</v>
      </c>
      <c r="D258" s="5" t="s">
        <v>381</v>
      </c>
      <c r="E258" s="5" t="s">
        <v>382</v>
      </c>
      <c r="F258" s="9">
        <v>63</v>
      </c>
      <c r="G258" s="5">
        <v>150</v>
      </c>
      <c r="H258" s="7" t="s">
        <v>441</v>
      </c>
      <c r="I258" s="7">
        <v>3.5</v>
      </c>
      <c r="J258" s="5">
        <v>1</v>
      </c>
      <c r="K258" s="5">
        <v>4.5</v>
      </c>
      <c r="L258" s="5" t="s">
        <v>442</v>
      </c>
    </row>
    <row r="259" spans="3:12" x14ac:dyDescent="0.25">
      <c r="C259" s="5">
        <f t="shared" si="5"/>
        <v>6</v>
      </c>
      <c r="D259" s="5">
        <v>125</v>
      </c>
      <c r="E259" s="5">
        <v>120</v>
      </c>
      <c r="F259" s="9">
        <v>110</v>
      </c>
      <c r="G259" s="5">
        <v>6.5</v>
      </c>
      <c r="H259" s="7" t="s">
        <v>441</v>
      </c>
      <c r="I259" s="7">
        <v>3.5</v>
      </c>
      <c r="J259" s="5">
        <v>1</v>
      </c>
      <c r="K259" s="5">
        <v>4.5</v>
      </c>
      <c r="L259" s="5" t="s">
        <v>442</v>
      </c>
    </row>
    <row r="260" spans="3:12" x14ac:dyDescent="0.25">
      <c r="C260" s="5">
        <f t="shared" si="5"/>
        <v>7</v>
      </c>
      <c r="D260" s="5">
        <v>108</v>
      </c>
      <c r="E260" s="5">
        <v>125</v>
      </c>
      <c r="F260" s="9">
        <v>110</v>
      </c>
      <c r="G260" s="5">
        <v>130.9</v>
      </c>
      <c r="H260" s="7" t="s">
        <v>441</v>
      </c>
      <c r="I260" s="7">
        <v>3.5</v>
      </c>
      <c r="J260" s="5">
        <v>1</v>
      </c>
      <c r="K260" s="5">
        <v>4.5</v>
      </c>
      <c r="L260" s="5" t="s">
        <v>442</v>
      </c>
    </row>
    <row r="261" spans="3:12" x14ac:dyDescent="0.25">
      <c r="C261" s="5">
        <f t="shared" si="5"/>
        <v>8</v>
      </c>
      <c r="D261" s="5">
        <v>108</v>
      </c>
      <c r="E261" s="5">
        <v>118</v>
      </c>
      <c r="F261" s="9">
        <v>63</v>
      </c>
      <c r="G261" s="5">
        <v>35</v>
      </c>
      <c r="H261" s="7" t="s">
        <v>441</v>
      </c>
      <c r="I261" s="7">
        <v>3.5</v>
      </c>
      <c r="J261" s="5">
        <v>1</v>
      </c>
      <c r="K261" s="5">
        <v>4.5</v>
      </c>
      <c r="L261" s="5" t="s">
        <v>442</v>
      </c>
    </row>
    <row r="262" spans="3:12" x14ac:dyDescent="0.25">
      <c r="C262" s="5">
        <f t="shared" si="5"/>
        <v>9</v>
      </c>
      <c r="D262" s="5">
        <v>108</v>
      </c>
      <c r="E262" s="5">
        <v>118</v>
      </c>
      <c r="F262" s="9">
        <v>63</v>
      </c>
      <c r="G262" s="5">
        <v>150.1</v>
      </c>
      <c r="H262" s="7" t="s">
        <v>441</v>
      </c>
      <c r="I262" s="7">
        <v>3.5</v>
      </c>
      <c r="J262" s="5">
        <v>1</v>
      </c>
      <c r="K262" s="5">
        <v>4.5</v>
      </c>
      <c r="L262" s="5" t="s">
        <v>442</v>
      </c>
    </row>
    <row r="263" spans="3:12" x14ac:dyDescent="0.25">
      <c r="C263" s="5">
        <f t="shared" si="5"/>
        <v>10</v>
      </c>
      <c r="D263" s="5">
        <v>108</v>
      </c>
      <c r="E263" s="5">
        <v>118</v>
      </c>
      <c r="F263" s="9">
        <v>63</v>
      </c>
      <c r="G263" s="5">
        <v>3</v>
      </c>
      <c r="H263" s="7" t="s">
        <v>441</v>
      </c>
      <c r="I263" s="7">
        <v>3.5</v>
      </c>
      <c r="J263" s="5">
        <v>1</v>
      </c>
      <c r="K263" s="5">
        <v>4.5</v>
      </c>
      <c r="L263" s="5" t="s">
        <v>442</v>
      </c>
    </row>
    <row r="264" spans="3:12" x14ac:dyDescent="0.25">
      <c r="C264" s="5">
        <f t="shared" si="5"/>
        <v>11</v>
      </c>
      <c r="D264" s="5">
        <v>108</v>
      </c>
      <c r="E264" s="5">
        <v>118</v>
      </c>
      <c r="F264" s="9">
        <v>63</v>
      </c>
      <c r="G264" s="5">
        <v>80</v>
      </c>
      <c r="H264" s="7" t="s">
        <v>441</v>
      </c>
      <c r="I264" s="7">
        <v>3.5</v>
      </c>
      <c r="J264" s="5">
        <v>1</v>
      </c>
      <c r="K264" s="5">
        <v>4.5</v>
      </c>
      <c r="L264" s="5" t="s">
        <v>442</v>
      </c>
    </row>
    <row r="265" spans="3:12" x14ac:dyDescent="0.25">
      <c r="C265" s="5">
        <f t="shared" si="5"/>
        <v>12</v>
      </c>
      <c r="D265" s="5" t="s">
        <v>383</v>
      </c>
      <c r="E265" s="5" t="s">
        <v>384</v>
      </c>
      <c r="F265" s="9">
        <v>63</v>
      </c>
      <c r="G265" s="5">
        <v>65</v>
      </c>
      <c r="H265" s="7" t="s">
        <v>441</v>
      </c>
      <c r="I265" s="7">
        <v>3.5</v>
      </c>
      <c r="J265" s="5">
        <v>1</v>
      </c>
      <c r="K265" s="5">
        <v>4.5</v>
      </c>
      <c r="L265" s="5" t="s">
        <v>442</v>
      </c>
    </row>
    <row r="266" spans="3:12" x14ac:dyDescent="0.25">
      <c r="C266" s="5">
        <f t="shared" si="5"/>
        <v>13</v>
      </c>
      <c r="D266" s="5">
        <v>40</v>
      </c>
      <c r="E266" s="5">
        <v>29</v>
      </c>
      <c r="F266" s="9">
        <v>63</v>
      </c>
      <c r="G266" s="5">
        <v>20.5</v>
      </c>
      <c r="H266" s="7" t="s">
        <v>441</v>
      </c>
      <c r="I266" s="7">
        <v>3.5</v>
      </c>
      <c r="J266" s="5">
        <v>1</v>
      </c>
      <c r="K266" s="5">
        <v>4.5</v>
      </c>
      <c r="L266" s="5" t="s">
        <v>442</v>
      </c>
    </row>
    <row r="267" spans="3:12" x14ac:dyDescent="0.25">
      <c r="C267" s="5">
        <f t="shared" si="5"/>
        <v>14</v>
      </c>
      <c r="D267" s="5">
        <v>41</v>
      </c>
      <c r="E267" s="5">
        <v>40</v>
      </c>
      <c r="F267" s="9">
        <v>63</v>
      </c>
      <c r="G267" s="5">
        <v>15</v>
      </c>
      <c r="H267" s="7" t="s">
        <v>441</v>
      </c>
      <c r="I267" s="7">
        <v>3.5</v>
      </c>
      <c r="J267" s="5">
        <v>1</v>
      </c>
      <c r="K267" s="5">
        <v>4.5</v>
      </c>
      <c r="L267" s="5" t="s">
        <v>442</v>
      </c>
    </row>
    <row r="268" spans="3:12" x14ac:dyDescent="0.25">
      <c r="C268" s="5">
        <f t="shared" si="5"/>
        <v>15</v>
      </c>
      <c r="D268" s="5">
        <v>189</v>
      </c>
      <c r="E268" s="5">
        <v>187</v>
      </c>
      <c r="F268" s="9">
        <v>75</v>
      </c>
      <c r="G268" s="5">
        <v>79</v>
      </c>
      <c r="H268" s="7" t="s">
        <v>441</v>
      </c>
      <c r="I268" s="7">
        <v>3.5</v>
      </c>
      <c r="J268" s="5">
        <v>1</v>
      </c>
      <c r="K268" s="5">
        <v>4.5</v>
      </c>
      <c r="L268" s="5" t="s">
        <v>442</v>
      </c>
    </row>
    <row r="269" spans="3:12" x14ac:dyDescent="0.25">
      <c r="C269" s="5">
        <f t="shared" si="5"/>
        <v>16</v>
      </c>
      <c r="D269" s="5">
        <v>178</v>
      </c>
      <c r="E269" s="5">
        <v>176</v>
      </c>
      <c r="F269" s="9">
        <v>90</v>
      </c>
      <c r="G269" s="5">
        <v>30</v>
      </c>
      <c r="H269" s="7" t="s">
        <v>441</v>
      </c>
      <c r="I269" s="7">
        <v>3.5</v>
      </c>
      <c r="J269" s="5">
        <v>1</v>
      </c>
      <c r="K269" s="5">
        <v>4.5</v>
      </c>
      <c r="L269" s="5" t="s">
        <v>442</v>
      </c>
    </row>
    <row r="270" spans="3:12" x14ac:dyDescent="0.25">
      <c r="C270" s="5">
        <f t="shared" si="5"/>
        <v>17</v>
      </c>
      <c r="D270" s="5">
        <v>255</v>
      </c>
      <c r="E270" s="5">
        <v>256</v>
      </c>
      <c r="F270" s="9">
        <v>63</v>
      </c>
      <c r="G270" s="5">
        <v>80</v>
      </c>
      <c r="H270" s="7" t="s">
        <v>441</v>
      </c>
      <c r="I270" s="7">
        <v>3.5</v>
      </c>
      <c r="J270" s="5">
        <v>1</v>
      </c>
      <c r="K270" s="5">
        <v>4.5</v>
      </c>
      <c r="L270" s="5" t="s">
        <v>442</v>
      </c>
    </row>
    <row r="271" spans="3:12" x14ac:dyDescent="0.25">
      <c r="C271" s="5">
        <f t="shared" si="5"/>
        <v>18</v>
      </c>
      <c r="D271" s="5">
        <v>255</v>
      </c>
      <c r="E271" s="5">
        <v>257</v>
      </c>
      <c r="F271" s="9">
        <v>63</v>
      </c>
      <c r="G271" s="5">
        <v>50</v>
      </c>
      <c r="H271" s="7" t="s">
        <v>441</v>
      </c>
      <c r="I271" s="7">
        <v>3.5</v>
      </c>
      <c r="J271" s="5">
        <v>1</v>
      </c>
      <c r="K271" s="5">
        <v>4.5</v>
      </c>
      <c r="L271" s="5" t="s">
        <v>442</v>
      </c>
    </row>
    <row r="272" spans="3:12" x14ac:dyDescent="0.25">
      <c r="C272" s="5">
        <f t="shared" si="5"/>
        <v>19</v>
      </c>
      <c r="D272" s="5">
        <v>253</v>
      </c>
      <c r="E272" s="5">
        <v>255</v>
      </c>
      <c r="F272" s="9">
        <v>63</v>
      </c>
      <c r="G272" s="5">
        <v>123.9</v>
      </c>
      <c r="H272" s="7" t="s">
        <v>441</v>
      </c>
      <c r="I272" s="7">
        <v>3.5</v>
      </c>
      <c r="J272" s="5">
        <v>1</v>
      </c>
      <c r="K272" s="5">
        <v>4.5</v>
      </c>
      <c r="L272" s="5" t="s">
        <v>442</v>
      </c>
    </row>
    <row r="273" spans="3:12" x14ac:dyDescent="0.25">
      <c r="C273" s="5">
        <f t="shared" si="5"/>
        <v>20</v>
      </c>
      <c r="D273" s="5" t="s">
        <v>385</v>
      </c>
      <c r="E273" s="5" t="s">
        <v>386</v>
      </c>
      <c r="F273" s="9">
        <v>63</v>
      </c>
      <c r="G273" s="5">
        <v>30.1</v>
      </c>
      <c r="H273" s="7" t="s">
        <v>441</v>
      </c>
      <c r="I273" s="7">
        <v>3.5</v>
      </c>
      <c r="J273" s="5">
        <v>1</v>
      </c>
      <c r="K273" s="5">
        <v>4.5</v>
      </c>
      <c r="L273" s="5" t="s">
        <v>442</v>
      </c>
    </row>
    <row r="274" spans="3:12" x14ac:dyDescent="0.25">
      <c r="C274" s="5">
        <f t="shared" si="5"/>
        <v>21</v>
      </c>
      <c r="D274" s="5">
        <v>253</v>
      </c>
      <c r="E274" s="5">
        <v>254</v>
      </c>
      <c r="F274" s="9">
        <v>63</v>
      </c>
      <c r="G274" s="5">
        <v>101.2</v>
      </c>
      <c r="H274" s="7" t="s">
        <v>441</v>
      </c>
      <c r="I274" s="7">
        <v>3.5</v>
      </c>
      <c r="J274" s="5">
        <v>1</v>
      </c>
      <c r="K274" s="5">
        <v>4.5</v>
      </c>
      <c r="L274" s="5" t="s">
        <v>442</v>
      </c>
    </row>
    <row r="275" spans="3:12" x14ac:dyDescent="0.25">
      <c r="C275" s="5">
        <f t="shared" si="5"/>
        <v>22</v>
      </c>
      <c r="D275" s="5" t="s">
        <v>387</v>
      </c>
      <c r="E275" s="5" t="s">
        <v>388</v>
      </c>
      <c r="F275" s="9">
        <v>63</v>
      </c>
      <c r="G275" s="5">
        <v>10.3</v>
      </c>
      <c r="H275" s="7" t="s">
        <v>441</v>
      </c>
      <c r="I275" s="7">
        <v>3.5</v>
      </c>
      <c r="J275" s="5">
        <v>1</v>
      </c>
      <c r="K275" s="5">
        <v>4.5</v>
      </c>
      <c r="L275" s="5" t="s">
        <v>442</v>
      </c>
    </row>
    <row r="276" spans="3:12" x14ac:dyDescent="0.25">
      <c r="C276" s="5">
        <f t="shared" si="5"/>
        <v>23</v>
      </c>
      <c r="D276" s="5">
        <v>231</v>
      </c>
      <c r="E276" s="5">
        <v>253</v>
      </c>
      <c r="F276" s="9">
        <v>63</v>
      </c>
      <c r="G276" s="5">
        <v>598.5</v>
      </c>
      <c r="H276" s="7" t="s">
        <v>441</v>
      </c>
      <c r="I276" s="7">
        <v>3.5</v>
      </c>
      <c r="J276" s="5">
        <v>1</v>
      </c>
      <c r="K276" s="5">
        <v>4.5</v>
      </c>
      <c r="L276" s="5" t="s">
        <v>442</v>
      </c>
    </row>
    <row r="277" spans="3:12" x14ac:dyDescent="0.25">
      <c r="C277" s="5">
        <f t="shared" si="5"/>
        <v>24</v>
      </c>
      <c r="D277" s="5" t="s">
        <v>389</v>
      </c>
      <c r="E277" s="5" t="s">
        <v>390</v>
      </c>
      <c r="F277" s="9">
        <v>63</v>
      </c>
      <c r="G277" s="5">
        <v>350.9</v>
      </c>
      <c r="H277" s="7" t="s">
        <v>441</v>
      </c>
      <c r="I277" s="7">
        <v>3.5</v>
      </c>
      <c r="J277" s="5">
        <v>1</v>
      </c>
      <c r="K277" s="5">
        <v>4.5</v>
      </c>
      <c r="L277" s="5" t="s">
        <v>442</v>
      </c>
    </row>
    <row r="278" spans="3:12" x14ac:dyDescent="0.25">
      <c r="C278" s="5">
        <f t="shared" si="5"/>
        <v>25</v>
      </c>
      <c r="D278" s="5" t="s">
        <v>391</v>
      </c>
      <c r="E278" s="5" t="s">
        <v>392</v>
      </c>
      <c r="F278" s="9">
        <v>63</v>
      </c>
      <c r="G278" s="5">
        <v>16.100000000000001</v>
      </c>
      <c r="H278" s="7" t="s">
        <v>441</v>
      </c>
      <c r="I278" s="7">
        <v>3.5</v>
      </c>
      <c r="J278" s="5">
        <v>1</v>
      </c>
      <c r="K278" s="5">
        <v>4.5</v>
      </c>
      <c r="L278" s="5" t="s">
        <v>442</v>
      </c>
    </row>
    <row r="279" spans="3:12" ht="15.75" x14ac:dyDescent="0.25">
      <c r="C279" s="183" t="s">
        <v>435</v>
      </c>
      <c r="D279" s="183"/>
      <c r="E279" s="183"/>
      <c r="F279" s="183"/>
      <c r="G279" s="277" t="s">
        <v>436</v>
      </c>
      <c r="H279" s="277"/>
      <c r="I279" s="277"/>
      <c r="J279" s="5"/>
      <c r="K279" s="5" t="s">
        <v>437</v>
      </c>
      <c r="L279" s="5"/>
    </row>
    <row r="280" spans="3:12" ht="15.75" x14ac:dyDescent="0.25">
      <c r="C280" s="278" t="s">
        <v>438</v>
      </c>
      <c r="D280" s="278"/>
      <c r="E280" s="278"/>
      <c r="F280" s="278"/>
      <c r="G280" s="277" t="s">
        <v>438</v>
      </c>
      <c r="H280" s="277"/>
      <c r="I280" s="277"/>
      <c r="J280" s="277"/>
      <c r="K280" s="277" t="s">
        <v>438</v>
      </c>
      <c r="L280" s="277"/>
    </row>
    <row r="281" spans="3:12" ht="15.75" x14ac:dyDescent="0.25">
      <c r="C281" s="278" t="s">
        <v>439</v>
      </c>
      <c r="D281" s="278"/>
      <c r="E281" s="278"/>
      <c r="F281" s="278"/>
      <c r="G281" s="277" t="s">
        <v>439</v>
      </c>
      <c r="H281" s="277"/>
      <c r="I281" s="277"/>
      <c r="J281" s="277"/>
      <c r="K281" s="277" t="s">
        <v>439</v>
      </c>
      <c r="L281" s="277"/>
    </row>
    <row r="282" spans="3:12" ht="15.75" x14ac:dyDescent="0.25">
      <c r="C282" s="278" t="s">
        <v>440</v>
      </c>
      <c r="D282" s="278"/>
      <c r="E282" s="278"/>
      <c r="F282" s="278"/>
      <c r="G282" s="277" t="s">
        <v>440</v>
      </c>
      <c r="H282" s="277"/>
      <c r="I282" s="277"/>
      <c r="J282" s="277"/>
      <c r="K282" s="277" t="s">
        <v>440</v>
      </c>
      <c r="L282" s="277"/>
    </row>
    <row r="284" spans="3:12" ht="18.75" x14ac:dyDescent="0.25">
      <c r="C284" s="276" t="s">
        <v>414</v>
      </c>
      <c r="D284" s="276"/>
      <c r="E284" s="276" t="s">
        <v>415</v>
      </c>
      <c r="F284" s="276"/>
      <c r="G284" s="276"/>
      <c r="H284" s="276"/>
      <c r="I284" s="276"/>
      <c r="J284" s="276"/>
      <c r="K284" s="276"/>
      <c r="L284" s="276"/>
    </row>
    <row r="285" spans="3:12" ht="18.75" x14ac:dyDescent="0.25">
      <c r="C285" s="276" t="s">
        <v>416</v>
      </c>
      <c r="D285" s="276"/>
      <c r="E285" s="276" t="s">
        <v>417</v>
      </c>
      <c r="F285" s="276"/>
      <c r="G285" s="276"/>
      <c r="H285" s="276"/>
      <c r="I285" s="276"/>
      <c r="J285" s="276"/>
      <c r="K285" s="276"/>
      <c r="L285" s="276"/>
    </row>
    <row r="286" spans="3:12" ht="18.75" x14ac:dyDescent="0.25">
      <c r="C286" s="276" t="s">
        <v>418</v>
      </c>
      <c r="D286" s="276"/>
      <c r="E286" s="276" t="s">
        <v>419</v>
      </c>
      <c r="F286" s="276"/>
      <c r="G286" s="276"/>
      <c r="H286" s="276"/>
      <c r="I286" s="276"/>
      <c r="J286" s="276"/>
      <c r="K286" s="276"/>
      <c r="L286" s="276"/>
    </row>
    <row r="287" spans="3:12" ht="18.75" x14ac:dyDescent="0.25">
      <c r="C287" s="276" t="s">
        <v>420</v>
      </c>
      <c r="D287" s="276"/>
      <c r="E287" s="276" t="s">
        <v>421</v>
      </c>
      <c r="F287" s="276"/>
      <c r="G287" s="276"/>
      <c r="H287" s="276"/>
      <c r="I287" s="276"/>
      <c r="J287" s="276"/>
      <c r="K287" s="276"/>
      <c r="L287" s="276"/>
    </row>
    <row r="288" spans="3:12" ht="18.75" x14ac:dyDescent="0.25">
      <c r="C288" s="276" t="s">
        <v>422</v>
      </c>
      <c r="D288" s="276"/>
      <c r="E288" s="276" t="s">
        <v>423</v>
      </c>
      <c r="F288" s="276"/>
      <c r="G288" s="276"/>
      <c r="H288" s="276"/>
      <c r="I288" s="276"/>
      <c r="J288" s="276"/>
      <c r="K288" s="276"/>
      <c r="L288" s="276"/>
    </row>
    <row r="289" spans="3:12" ht="18.75" x14ac:dyDescent="0.25">
      <c r="C289" s="276" t="s">
        <v>424</v>
      </c>
      <c r="D289" s="276"/>
      <c r="E289" s="276" t="s">
        <v>425</v>
      </c>
      <c r="F289" s="276"/>
      <c r="G289" s="276"/>
      <c r="H289" s="276"/>
      <c r="I289" s="276"/>
      <c r="J289" s="276"/>
      <c r="K289" s="1" t="s">
        <v>426</v>
      </c>
      <c r="L289" s="1"/>
    </row>
    <row r="290" spans="3:12" ht="45" x14ac:dyDescent="0.25">
      <c r="C290" s="178" t="s">
        <v>427</v>
      </c>
      <c r="D290" s="178" t="s">
        <v>2</v>
      </c>
      <c r="E290" s="178" t="s">
        <v>3</v>
      </c>
      <c r="F290" s="178" t="s">
        <v>428</v>
      </c>
      <c r="G290" s="178" t="s">
        <v>7</v>
      </c>
      <c r="H290" s="178" t="s">
        <v>429</v>
      </c>
      <c r="I290" s="178" t="s">
        <v>430</v>
      </c>
      <c r="J290" s="179" t="s">
        <v>431</v>
      </c>
      <c r="K290" s="180" t="s">
        <v>432</v>
      </c>
      <c r="L290" s="178" t="s">
        <v>433</v>
      </c>
    </row>
    <row r="291" spans="3:12" x14ac:dyDescent="0.25">
      <c r="C291" s="5">
        <v>1</v>
      </c>
      <c r="D291" s="5" t="s">
        <v>393</v>
      </c>
      <c r="E291" s="5" t="s">
        <v>394</v>
      </c>
      <c r="F291" s="9">
        <v>63</v>
      </c>
      <c r="G291" s="5">
        <v>25.6</v>
      </c>
      <c r="H291" s="5">
        <v>5.5</v>
      </c>
      <c r="I291" s="5">
        <v>3.3</v>
      </c>
      <c r="J291" s="5">
        <v>1</v>
      </c>
      <c r="K291" s="5">
        <v>4.3</v>
      </c>
      <c r="L291" s="5" t="s">
        <v>434</v>
      </c>
    </row>
    <row r="292" spans="3:12" x14ac:dyDescent="0.25">
      <c r="C292" s="5">
        <f>1+C291</f>
        <v>2</v>
      </c>
      <c r="D292" s="5">
        <v>77</v>
      </c>
      <c r="E292" s="5">
        <v>88</v>
      </c>
      <c r="F292" s="9">
        <v>63</v>
      </c>
      <c r="G292" s="5">
        <v>175.4</v>
      </c>
      <c r="H292" s="5">
        <v>5.5</v>
      </c>
      <c r="I292" s="5">
        <v>3.3</v>
      </c>
      <c r="J292" s="5">
        <v>1</v>
      </c>
      <c r="K292" s="5">
        <v>4.3</v>
      </c>
      <c r="L292" s="5" t="s">
        <v>434</v>
      </c>
    </row>
    <row r="293" spans="3:12" x14ac:dyDescent="0.25">
      <c r="C293" s="5">
        <f t="shared" ref="C293:C321" si="6">1+C292</f>
        <v>3</v>
      </c>
      <c r="D293" s="5">
        <v>77</v>
      </c>
      <c r="E293" s="5">
        <v>80</v>
      </c>
      <c r="F293" s="9">
        <v>63</v>
      </c>
      <c r="G293" s="5">
        <v>125.6</v>
      </c>
      <c r="H293" s="5">
        <v>5.5</v>
      </c>
      <c r="I293" s="5">
        <v>3.3</v>
      </c>
      <c r="J293" s="5">
        <v>1</v>
      </c>
      <c r="K293" s="5">
        <v>4.3</v>
      </c>
      <c r="L293" s="5" t="s">
        <v>434</v>
      </c>
    </row>
    <row r="294" spans="3:12" x14ac:dyDescent="0.25">
      <c r="C294" s="5">
        <f t="shared" si="6"/>
        <v>4</v>
      </c>
      <c r="D294" s="5">
        <v>77</v>
      </c>
      <c r="E294" s="5">
        <v>75</v>
      </c>
      <c r="F294" s="5">
        <v>63</v>
      </c>
      <c r="G294" s="5">
        <v>6.3</v>
      </c>
      <c r="H294" s="5">
        <v>5.5</v>
      </c>
      <c r="I294" s="5">
        <v>3.3</v>
      </c>
      <c r="J294" s="5">
        <v>1</v>
      </c>
      <c r="K294" s="5">
        <v>4.3</v>
      </c>
      <c r="L294" s="5" t="s">
        <v>434</v>
      </c>
    </row>
    <row r="295" spans="3:12" x14ac:dyDescent="0.25">
      <c r="C295" s="5">
        <f t="shared" si="6"/>
        <v>5</v>
      </c>
      <c r="D295" s="5">
        <v>75</v>
      </c>
      <c r="E295" s="5">
        <v>74</v>
      </c>
      <c r="F295" s="5">
        <v>63</v>
      </c>
      <c r="G295" s="5">
        <v>56.1</v>
      </c>
      <c r="H295" s="5">
        <v>5.5</v>
      </c>
      <c r="I295" s="5">
        <v>3.3</v>
      </c>
      <c r="J295" s="5">
        <v>1</v>
      </c>
      <c r="K295" s="5">
        <v>4.3</v>
      </c>
      <c r="L295" s="5" t="s">
        <v>434</v>
      </c>
    </row>
    <row r="296" spans="3:12" x14ac:dyDescent="0.25">
      <c r="C296" s="5">
        <f t="shared" si="6"/>
        <v>6</v>
      </c>
      <c r="D296" s="5">
        <v>70</v>
      </c>
      <c r="E296" s="5">
        <v>75</v>
      </c>
      <c r="F296" s="5">
        <v>63</v>
      </c>
      <c r="G296" s="5">
        <v>70</v>
      </c>
      <c r="H296" s="5">
        <v>5.5</v>
      </c>
      <c r="I296" s="5">
        <v>3.3</v>
      </c>
      <c r="J296" s="5">
        <v>1</v>
      </c>
      <c r="K296" s="5">
        <v>4.3</v>
      </c>
      <c r="L296" s="5" t="s">
        <v>434</v>
      </c>
    </row>
    <row r="297" spans="3:12" x14ac:dyDescent="0.25">
      <c r="C297" s="5">
        <f t="shared" si="6"/>
        <v>7</v>
      </c>
      <c r="D297" s="5">
        <v>70</v>
      </c>
      <c r="E297" s="5">
        <v>55</v>
      </c>
      <c r="F297" s="5">
        <v>63</v>
      </c>
      <c r="G297" s="5">
        <v>3</v>
      </c>
      <c r="H297" s="5">
        <v>5.5</v>
      </c>
      <c r="I297" s="5">
        <v>3.3</v>
      </c>
      <c r="J297" s="5">
        <v>1</v>
      </c>
      <c r="K297" s="5">
        <v>4.3</v>
      </c>
      <c r="L297" s="5" t="s">
        <v>434</v>
      </c>
    </row>
    <row r="298" spans="3:12" x14ac:dyDescent="0.25">
      <c r="C298" s="5">
        <f t="shared" si="6"/>
        <v>8</v>
      </c>
      <c r="D298" s="5" t="s">
        <v>395</v>
      </c>
      <c r="E298" s="5" t="s">
        <v>396</v>
      </c>
      <c r="F298" s="5">
        <v>63</v>
      </c>
      <c r="G298" s="5">
        <v>16.899999999999999</v>
      </c>
      <c r="H298" s="5">
        <v>5.5</v>
      </c>
      <c r="I298" s="5">
        <v>3.3</v>
      </c>
      <c r="J298" s="5">
        <v>1</v>
      </c>
      <c r="K298" s="5">
        <v>4.3</v>
      </c>
      <c r="L298" s="5" t="s">
        <v>434</v>
      </c>
    </row>
    <row r="299" spans="3:12" x14ac:dyDescent="0.25">
      <c r="C299" s="5">
        <f t="shared" si="6"/>
        <v>9</v>
      </c>
      <c r="D299" s="5">
        <v>61</v>
      </c>
      <c r="E299" s="5">
        <v>70</v>
      </c>
      <c r="F299" s="5">
        <v>63</v>
      </c>
      <c r="G299" s="5">
        <v>91</v>
      </c>
      <c r="H299" s="5">
        <v>5.5</v>
      </c>
      <c r="I299" s="5">
        <v>3.3</v>
      </c>
      <c r="J299" s="5">
        <v>1</v>
      </c>
      <c r="K299" s="5">
        <v>4.3</v>
      </c>
      <c r="L299" s="5" t="s">
        <v>434</v>
      </c>
    </row>
    <row r="300" spans="3:12" x14ac:dyDescent="0.25">
      <c r="C300" s="5">
        <f t="shared" si="6"/>
        <v>10</v>
      </c>
      <c r="D300" s="5">
        <v>61</v>
      </c>
      <c r="E300" s="5">
        <v>62</v>
      </c>
      <c r="F300" s="5">
        <v>63</v>
      </c>
      <c r="G300" s="5">
        <v>35.1</v>
      </c>
      <c r="H300" s="5">
        <v>5.5</v>
      </c>
      <c r="I300" s="5">
        <v>3.3</v>
      </c>
      <c r="J300" s="5">
        <v>1</v>
      </c>
      <c r="K300" s="5">
        <v>4.3</v>
      </c>
      <c r="L300" s="5" t="s">
        <v>434</v>
      </c>
    </row>
    <row r="301" spans="3:12" x14ac:dyDescent="0.25">
      <c r="C301" s="5">
        <f t="shared" si="6"/>
        <v>11</v>
      </c>
      <c r="D301" s="5">
        <v>61</v>
      </c>
      <c r="E301" s="5">
        <v>62</v>
      </c>
      <c r="F301" s="5">
        <v>63</v>
      </c>
      <c r="G301" s="5">
        <v>3</v>
      </c>
      <c r="H301" s="5">
        <v>5.5</v>
      </c>
      <c r="I301" s="5">
        <v>3.3</v>
      </c>
      <c r="J301" s="5">
        <v>1</v>
      </c>
      <c r="K301" s="5">
        <v>4.3</v>
      </c>
      <c r="L301" s="5" t="s">
        <v>434</v>
      </c>
    </row>
    <row r="302" spans="3:12" x14ac:dyDescent="0.25">
      <c r="C302" s="5">
        <f t="shared" si="6"/>
        <v>12</v>
      </c>
      <c r="D302" s="5">
        <v>60</v>
      </c>
      <c r="E302" s="5">
        <v>62</v>
      </c>
      <c r="F302" s="5">
        <v>63</v>
      </c>
      <c r="G302" s="5">
        <v>15</v>
      </c>
      <c r="H302" s="5">
        <v>5.5</v>
      </c>
      <c r="I302" s="5">
        <v>3.3</v>
      </c>
      <c r="J302" s="5">
        <v>1</v>
      </c>
      <c r="K302" s="5">
        <v>4.3</v>
      </c>
      <c r="L302" s="5" t="s">
        <v>434</v>
      </c>
    </row>
    <row r="303" spans="3:12" x14ac:dyDescent="0.25">
      <c r="C303" s="5">
        <f t="shared" si="6"/>
        <v>13</v>
      </c>
      <c r="D303" s="5" t="s">
        <v>397</v>
      </c>
      <c r="E303" s="5" t="s">
        <v>398</v>
      </c>
      <c r="F303" s="5">
        <v>63</v>
      </c>
      <c r="G303" s="5">
        <v>10.9</v>
      </c>
      <c r="H303" s="5">
        <v>5.5</v>
      </c>
      <c r="I303" s="5">
        <v>3.3</v>
      </c>
      <c r="J303" s="5">
        <v>1</v>
      </c>
      <c r="K303" s="5">
        <v>4.3</v>
      </c>
      <c r="L303" s="5" t="s">
        <v>434</v>
      </c>
    </row>
    <row r="304" spans="3:12" x14ac:dyDescent="0.25">
      <c r="C304" s="5">
        <f t="shared" si="6"/>
        <v>14</v>
      </c>
      <c r="D304" s="5" t="s">
        <v>399</v>
      </c>
      <c r="E304" s="5" t="s">
        <v>400</v>
      </c>
      <c r="F304" s="5">
        <v>63</v>
      </c>
      <c r="G304" s="5">
        <v>30.1</v>
      </c>
      <c r="H304" s="5">
        <v>5.5</v>
      </c>
      <c r="I304" s="5">
        <v>3.3</v>
      </c>
      <c r="J304" s="5">
        <v>1</v>
      </c>
      <c r="K304" s="5">
        <v>4.3</v>
      </c>
      <c r="L304" s="5" t="s">
        <v>434</v>
      </c>
    </row>
    <row r="305" spans="3:12" x14ac:dyDescent="0.25">
      <c r="C305" s="5">
        <f t="shared" si="6"/>
        <v>15</v>
      </c>
      <c r="D305" s="5">
        <v>15</v>
      </c>
      <c r="E305" s="5">
        <v>93</v>
      </c>
      <c r="F305" s="5">
        <v>63</v>
      </c>
      <c r="G305" s="5">
        <v>250</v>
      </c>
      <c r="H305" s="5">
        <v>5.5</v>
      </c>
      <c r="I305" s="5">
        <v>3.3</v>
      </c>
      <c r="J305" s="5">
        <v>1</v>
      </c>
      <c r="K305" s="5">
        <v>4.3</v>
      </c>
      <c r="L305" s="5" t="s">
        <v>434</v>
      </c>
    </row>
    <row r="306" spans="3:12" x14ac:dyDescent="0.25">
      <c r="C306" s="5">
        <f t="shared" si="6"/>
        <v>16</v>
      </c>
      <c r="D306" s="5" t="s">
        <v>401</v>
      </c>
      <c r="E306" s="5" t="s">
        <v>402</v>
      </c>
      <c r="F306" s="5">
        <v>63</v>
      </c>
      <c r="G306" s="5">
        <v>20</v>
      </c>
      <c r="H306" s="5">
        <v>5.5</v>
      </c>
      <c r="I306" s="5">
        <v>3.3</v>
      </c>
      <c r="J306" s="5">
        <v>1</v>
      </c>
      <c r="K306" s="5">
        <v>4.3</v>
      </c>
      <c r="L306" s="5" t="s">
        <v>434</v>
      </c>
    </row>
    <row r="307" spans="3:12" x14ac:dyDescent="0.25">
      <c r="C307" s="5">
        <f t="shared" si="6"/>
        <v>17</v>
      </c>
      <c r="D307" s="5" t="s">
        <v>403</v>
      </c>
      <c r="E307" s="5" t="s">
        <v>404</v>
      </c>
      <c r="F307" s="5">
        <v>63</v>
      </c>
      <c r="G307" s="5">
        <v>60</v>
      </c>
      <c r="H307" s="5">
        <v>5.5</v>
      </c>
      <c r="I307" s="5">
        <v>3.3</v>
      </c>
      <c r="J307" s="5">
        <v>1</v>
      </c>
      <c r="K307" s="5">
        <v>4.3</v>
      </c>
      <c r="L307" s="5" t="s">
        <v>434</v>
      </c>
    </row>
    <row r="308" spans="3:12" x14ac:dyDescent="0.25">
      <c r="C308" s="5">
        <f t="shared" si="6"/>
        <v>18</v>
      </c>
      <c r="D308" s="5">
        <v>60</v>
      </c>
      <c r="E308" s="5">
        <v>64</v>
      </c>
      <c r="F308" s="5">
        <v>63</v>
      </c>
      <c r="G308" s="5">
        <v>87</v>
      </c>
      <c r="H308" s="5">
        <v>5.5</v>
      </c>
      <c r="I308" s="5">
        <v>3.3</v>
      </c>
      <c r="J308" s="5">
        <v>1</v>
      </c>
      <c r="K308" s="5">
        <v>4.3</v>
      </c>
      <c r="L308" s="5" t="s">
        <v>434</v>
      </c>
    </row>
    <row r="309" spans="3:12" x14ac:dyDescent="0.25">
      <c r="C309" s="5">
        <f t="shared" si="6"/>
        <v>19</v>
      </c>
      <c r="D309" s="5">
        <v>57</v>
      </c>
      <c r="E309" s="5">
        <v>60</v>
      </c>
      <c r="F309" s="5">
        <v>63</v>
      </c>
      <c r="G309" s="9">
        <v>34</v>
      </c>
      <c r="H309" s="5">
        <v>5.5</v>
      </c>
      <c r="I309" s="5">
        <v>3.3</v>
      </c>
      <c r="J309" s="5">
        <v>1</v>
      </c>
      <c r="K309" s="5">
        <v>4.3</v>
      </c>
      <c r="L309" s="5" t="s">
        <v>434</v>
      </c>
    </row>
    <row r="310" spans="3:12" x14ac:dyDescent="0.25">
      <c r="C310" s="5">
        <f t="shared" si="6"/>
        <v>20</v>
      </c>
      <c r="D310" s="9">
        <v>57</v>
      </c>
      <c r="E310" s="9">
        <v>58</v>
      </c>
      <c r="F310" s="5">
        <v>63</v>
      </c>
      <c r="G310" s="9">
        <v>38</v>
      </c>
      <c r="H310" s="5">
        <v>5.5</v>
      </c>
      <c r="I310" s="5">
        <v>3.3</v>
      </c>
      <c r="J310" s="5">
        <v>1</v>
      </c>
      <c r="K310" s="5">
        <v>4.3</v>
      </c>
      <c r="L310" s="5" t="s">
        <v>434</v>
      </c>
    </row>
    <row r="311" spans="3:12" x14ac:dyDescent="0.25">
      <c r="C311" s="5">
        <f t="shared" si="6"/>
        <v>21</v>
      </c>
      <c r="D311" s="5" t="s">
        <v>405</v>
      </c>
      <c r="E311" s="5" t="s">
        <v>406</v>
      </c>
      <c r="F311" s="5">
        <v>63</v>
      </c>
      <c r="G311" s="9">
        <v>50</v>
      </c>
      <c r="H311" s="5">
        <v>5.5</v>
      </c>
      <c r="I311" s="5">
        <v>3.3</v>
      </c>
      <c r="J311" s="5">
        <v>1</v>
      </c>
      <c r="K311" s="5">
        <v>4.3</v>
      </c>
      <c r="L311" s="5" t="s">
        <v>434</v>
      </c>
    </row>
    <row r="312" spans="3:12" x14ac:dyDescent="0.25">
      <c r="C312" s="5">
        <f t="shared" si="6"/>
        <v>22</v>
      </c>
      <c r="D312" s="9">
        <v>49</v>
      </c>
      <c r="E312" s="9">
        <v>57</v>
      </c>
      <c r="F312" s="5">
        <v>63</v>
      </c>
      <c r="G312" s="9">
        <v>93</v>
      </c>
      <c r="H312" s="5">
        <v>5.5</v>
      </c>
      <c r="I312" s="5">
        <v>3.3</v>
      </c>
      <c r="J312" s="5">
        <v>1</v>
      </c>
      <c r="K312" s="5">
        <v>4.3</v>
      </c>
      <c r="L312" s="5" t="s">
        <v>434</v>
      </c>
    </row>
    <row r="313" spans="3:12" x14ac:dyDescent="0.25">
      <c r="C313" s="5">
        <f t="shared" si="6"/>
        <v>23</v>
      </c>
      <c r="D313" s="5">
        <v>59</v>
      </c>
      <c r="E313" s="5">
        <v>49</v>
      </c>
      <c r="F313" s="5">
        <v>63</v>
      </c>
      <c r="G313" s="9">
        <v>89.9</v>
      </c>
      <c r="H313" s="5">
        <v>5.5</v>
      </c>
      <c r="I313" s="5">
        <v>3.3</v>
      </c>
      <c r="J313" s="5">
        <v>1</v>
      </c>
      <c r="K313" s="5">
        <v>4.3</v>
      </c>
      <c r="L313" s="5" t="s">
        <v>434</v>
      </c>
    </row>
    <row r="314" spans="3:12" x14ac:dyDescent="0.25">
      <c r="C314" s="5">
        <f t="shared" si="6"/>
        <v>24</v>
      </c>
      <c r="D314" s="9">
        <v>98</v>
      </c>
      <c r="E314" s="9">
        <v>59</v>
      </c>
      <c r="F314" s="5">
        <v>110</v>
      </c>
      <c r="G314" s="9">
        <v>55</v>
      </c>
      <c r="H314" s="5">
        <v>5.5</v>
      </c>
      <c r="I314" s="5">
        <v>3.3</v>
      </c>
      <c r="J314" s="5">
        <v>1</v>
      </c>
      <c r="K314" s="5">
        <v>4.3</v>
      </c>
      <c r="L314" s="5" t="s">
        <v>434</v>
      </c>
    </row>
    <row r="315" spans="3:12" x14ac:dyDescent="0.25">
      <c r="C315" s="5">
        <f t="shared" si="6"/>
        <v>25</v>
      </c>
      <c r="D315" s="5" t="s">
        <v>158</v>
      </c>
      <c r="E315" s="5" t="s">
        <v>407</v>
      </c>
      <c r="F315" s="5">
        <v>63</v>
      </c>
      <c r="G315" s="9">
        <v>25</v>
      </c>
      <c r="H315" s="5">
        <v>5.5</v>
      </c>
      <c r="I315" s="5">
        <v>3.3</v>
      </c>
      <c r="J315" s="5">
        <v>1</v>
      </c>
      <c r="K315" s="5">
        <v>4.3</v>
      </c>
      <c r="L315" s="5" t="s">
        <v>434</v>
      </c>
    </row>
    <row r="316" spans="3:12" x14ac:dyDescent="0.25">
      <c r="C316" s="5">
        <f t="shared" si="6"/>
        <v>26</v>
      </c>
      <c r="D316" s="9">
        <v>97</v>
      </c>
      <c r="E316" s="9">
        <v>95</v>
      </c>
      <c r="F316" s="5">
        <v>63</v>
      </c>
      <c r="G316" s="9">
        <v>73</v>
      </c>
      <c r="H316" s="5">
        <v>5.5</v>
      </c>
      <c r="I316" s="5">
        <v>3.3</v>
      </c>
      <c r="J316" s="5">
        <v>1</v>
      </c>
      <c r="K316" s="5">
        <v>4.3</v>
      </c>
      <c r="L316" s="5" t="s">
        <v>434</v>
      </c>
    </row>
    <row r="317" spans="3:12" x14ac:dyDescent="0.25">
      <c r="C317" s="5">
        <f t="shared" si="6"/>
        <v>27</v>
      </c>
      <c r="D317" s="5" t="s">
        <v>159</v>
      </c>
      <c r="E317" s="5" t="s">
        <v>408</v>
      </c>
      <c r="F317" s="5">
        <v>63</v>
      </c>
      <c r="G317" s="9">
        <v>80.099999999999994</v>
      </c>
      <c r="H317" s="5">
        <v>5.5</v>
      </c>
      <c r="I317" s="5">
        <v>3.3</v>
      </c>
      <c r="J317" s="5">
        <v>1</v>
      </c>
      <c r="K317" s="5">
        <v>4.3</v>
      </c>
      <c r="L317" s="5" t="s">
        <v>434</v>
      </c>
    </row>
    <row r="318" spans="3:12" x14ac:dyDescent="0.25">
      <c r="C318" s="5">
        <f t="shared" si="6"/>
        <v>28</v>
      </c>
      <c r="D318" s="9">
        <v>5</v>
      </c>
      <c r="E318" s="9">
        <v>7</v>
      </c>
      <c r="F318" s="9">
        <v>63</v>
      </c>
      <c r="G318" s="9">
        <v>154</v>
      </c>
      <c r="H318" s="5">
        <v>5.5</v>
      </c>
      <c r="I318" s="5">
        <v>3.3</v>
      </c>
      <c r="J318" s="5">
        <v>1</v>
      </c>
      <c r="K318" s="5">
        <v>4.3</v>
      </c>
      <c r="L318" s="5" t="s">
        <v>434</v>
      </c>
    </row>
    <row r="319" spans="3:12" x14ac:dyDescent="0.25">
      <c r="C319" s="5">
        <f t="shared" si="6"/>
        <v>29</v>
      </c>
      <c r="D319" s="9">
        <v>5</v>
      </c>
      <c r="E319" s="9">
        <v>8</v>
      </c>
      <c r="F319" s="9">
        <v>110</v>
      </c>
      <c r="G319" s="9">
        <v>30</v>
      </c>
      <c r="H319" s="5">
        <v>5.5</v>
      </c>
      <c r="I319" s="5">
        <v>3.3</v>
      </c>
      <c r="J319" s="5">
        <v>1</v>
      </c>
      <c r="K319" s="5">
        <v>4.3</v>
      </c>
      <c r="L319" s="5" t="s">
        <v>434</v>
      </c>
    </row>
    <row r="320" spans="3:12" x14ac:dyDescent="0.25">
      <c r="C320" s="5">
        <f t="shared" si="6"/>
        <v>30</v>
      </c>
      <c r="D320" s="5" t="s">
        <v>409</v>
      </c>
      <c r="E320" s="5" t="s">
        <v>410</v>
      </c>
      <c r="F320" s="9">
        <v>63</v>
      </c>
      <c r="G320" s="9">
        <v>69</v>
      </c>
      <c r="H320" s="5">
        <v>5.5</v>
      </c>
      <c r="I320" s="5">
        <v>3.3</v>
      </c>
      <c r="J320" s="5">
        <v>1</v>
      </c>
      <c r="K320" s="5">
        <v>4.3</v>
      </c>
      <c r="L320" s="5" t="s">
        <v>434</v>
      </c>
    </row>
    <row r="321" spans="3:12" x14ac:dyDescent="0.25">
      <c r="C321" s="5">
        <f t="shared" si="6"/>
        <v>31</v>
      </c>
      <c r="D321" s="5" t="s">
        <v>411</v>
      </c>
      <c r="E321" s="5" t="s">
        <v>412</v>
      </c>
      <c r="F321" s="9">
        <v>63</v>
      </c>
      <c r="G321" s="5">
        <f>4.1+8.4+5.8+2.1+3.9+8+8+29+3+13</f>
        <v>85.3</v>
      </c>
      <c r="H321" s="5">
        <v>5.5</v>
      </c>
      <c r="I321" s="5">
        <v>3.3</v>
      </c>
      <c r="J321" s="5">
        <v>1</v>
      </c>
      <c r="K321" s="5">
        <v>4.3</v>
      </c>
      <c r="L321" s="5" t="s">
        <v>434</v>
      </c>
    </row>
    <row r="322" spans="3:12" ht="15.75" x14ac:dyDescent="0.25">
      <c r="C322" s="183" t="s">
        <v>435</v>
      </c>
      <c r="D322" s="183"/>
      <c r="E322" s="183"/>
      <c r="F322" s="183"/>
      <c r="G322" s="277" t="s">
        <v>436</v>
      </c>
      <c r="H322" s="277"/>
      <c r="I322" s="277"/>
      <c r="J322" s="5"/>
      <c r="K322" s="5" t="s">
        <v>437</v>
      </c>
      <c r="L322" s="5"/>
    </row>
    <row r="323" spans="3:12" ht="15.75" x14ac:dyDescent="0.25">
      <c r="C323" s="278" t="s">
        <v>438</v>
      </c>
      <c r="D323" s="278"/>
      <c r="E323" s="278"/>
      <c r="F323" s="278"/>
      <c r="G323" s="277" t="s">
        <v>438</v>
      </c>
      <c r="H323" s="277"/>
      <c r="I323" s="277"/>
      <c r="J323" s="277"/>
      <c r="K323" s="277" t="s">
        <v>438</v>
      </c>
      <c r="L323" s="277"/>
    </row>
    <row r="324" spans="3:12" ht="15.75" x14ac:dyDescent="0.25">
      <c r="C324" s="278" t="s">
        <v>439</v>
      </c>
      <c r="D324" s="278"/>
      <c r="E324" s="278"/>
      <c r="F324" s="278"/>
      <c r="G324" s="277" t="s">
        <v>439</v>
      </c>
      <c r="H324" s="277"/>
      <c r="I324" s="277"/>
      <c r="J324" s="277"/>
      <c r="K324" s="277" t="s">
        <v>439</v>
      </c>
      <c r="L324" s="277"/>
    </row>
    <row r="325" spans="3:12" ht="15.75" x14ac:dyDescent="0.25">
      <c r="C325" s="278" t="s">
        <v>440</v>
      </c>
      <c r="D325" s="278"/>
      <c r="E325" s="278"/>
      <c r="F325" s="278"/>
      <c r="G325" s="277" t="s">
        <v>440</v>
      </c>
      <c r="H325" s="277"/>
      <c r="I325" s="277"/>
      <c r="J325" s="277"/>
      <c r="K325" s="277" t="s">
        <v>440</v>
      </c>
      <c r="L325" s="277"/>
    </row>
  </sheetData>
  <mergeCells count="154">
    <mergeCell ref="C325:F325"/>
    <mergeCell ref="G325:J325"/>
    <mergeCell ref="K325:L325"/>
    <mergeCell ref="G322:I322"/>
    <mergeCell ref="C323:F323"/>
    <mergeCell ref="G323:J323"/>
    <mergeCell ref="K323:L323"/>
    <mergeCell ref="C324:F324"/>
    <mergeCell ref="G324:J324"/>
    <mergeCell ref="K324:L324"/>
    <mergeCell ref="C287:D287"/>
    <mergeCell ref="E287:L287"/>
    <mergeCell ref="C288:D288"/>
    <mergeCell ref="E288:L288"/>
    <mergeCell ref="C289:D289"/>
    <mergeCell ref="E289:J289"/>
    <mergeCell ref="C284:D284"/>
    <mergeCell ref="E284:L284"/>
    <mergeCell ref="C285:D285"/>
    <mergeCell ref="E285:L285"/>
    <mergeCell ref="C286:D286"/>
    <mergeCell ref="E286:L286"/>
    <mergeCell ref="C281:F281"/>
    <mergeCell ref="G281:J281"/>
    <mergeCell ref="K281:L281"/>
    <mergeCell ref="C282:F282"/>
    <mergeCell ref="G282:J282"/>
    <mergeCell ref="K282:L282"/>
    <mergeCell ref="C252:D252"/>
    <mergeCell ref="E252:J252"/>
    <mergeCell ref="G279:I279"/>
    <mergeCell ref="C280:F280"/>
    <mergeCell ref="G280:J280"/>
    <mergeCell ref="K280:L280"/>
    <mergeCell ref="C249:D249"/>
    <mergeCell ref="E249:L249"/>
    <mergeCell ref="C250:D250"/>
    <mergeCell ref="E250:L250"/>
    <mergeCell ref="C251:D251"/>
    <mergeCell ref="E251:L251"/>
    <mergeCell ref="C244:F244"/>
    <mergeCell ref="G244:J244"/>
    <mergeCell ref="K244:L244"/>
    <mergeCell ref="C247:D247"/>
    <mergeCell ref="E247:L247"/>
    <mergeCell ref="C248:D248"/>
    <mergeCell ref="E248:L248"/>
    <mergeCell ref="G241:I241"/>
    <mergeCell ref="C242:F242"/>
    <mergeCell ref="G242:J242"/>
    <mergeCell ref="K242:L242"/>
    <mergeCell ref="C243:F243"/>
    <mergeCell ref="G243:J243"/>
    <mergeCell ref="K243:L243"/>
    <mergeCell ref="C201:D201"/>
    <mergeCell ref="E201:L201"/>
    <mergeCell ref="C202:D202"/>
    <mergeCell ref="E202:L202"/>
    <mergeCell ref="C203:D203"/>
    <mergeCell ref="E203:J203"/>
    <mergeCell ref="C198:D198"/>
    <mergeCell ref="E198:L198"/>
    <mergeCell ref="C199:D199"/>
    <mergeCell ref="E199:L199"/>
    <mergeCell ref="C200:D200"/>
    <mergeCell ref="E200:L200"/>
    <mergeCell ref="C195:F195"/>
    <mergeCell ref="G195:J195"/>
    <mergeCell ref="K195:L195"/>
    <mergeCell ref="C196:F196"/>
    <mergeCell ref="G196:J196"/>
    <mergeCell ref="K196:L196"/>
    <mergeCell ref="C151:D151"/>
    <mergeCell ref="E151:J151"/>
    <mergeCell ref="G193:I193"/>
    <mergeCell ref="C194:F194"/>
    <mergeCell ref="G194:J194"/>
    <mergeCell ref="K194:L194"/>
    <mergeCell ref="C148:D148"/>
    <mergeCell ref="E148:L148"/>
    <mergeCell ref="C149:D149"/>
    <mergeCell ref="E149:L149"/>
    <mergeCell ref="C150:D150"/>
    <mergeCell ref="E150:L150"/>
    <mergeCell ref="C144:F144"/>
    <mergeCell ref="G144:J144"/>
    <mergeCell ref="K144:L144"/>
    <mergeCell ref="C146:D146"/>
    <mergeCell ref="E146:L146"/>
    <mergeCell ref="C147:D147"/>
    <mergeCell ref="E147:L147"/>
    <mergeCell ref="G141:I141"/>
    <mergeCell ref="C142:F142"/>
    <mergeCell ref="G142:J142"/>
    <mergeCell ref="K142:L142"/>
    <mergeCell ref="C143:F143"/>
    <mergeCell ref="G143:J143"/>
    <mergeCell ref="K143:L143"/>
    <mergeCell ref="C102:D102"/>
    <mergeCell ref="E102:L102"/>
    <mergeCell ref="C103:D103"/>
    <mergeCell ref="E103:L103"/>
    <mergeCell ref="C104:D104"/>
    <mergeCell ref="E104:J104"/>
    <mergeCell ref="C99:D99"/>
    <mergeCell ref="E99:L99"/>
    <mergeCell ref="C100:D100"/>
    <mergeCell ref="E100:L100"/>
    <mergeCell ref="C101:D101"/>
    <mergeCell ref="E101:L101"/>
    <mergeCell ref="C95:F95"/>
    <mergeCell ref="G95:J95"/>
    <mergeCell ref="K95:L95"/>
    <mergeCell ref="C96:F96"/>
    <mergeCell ref="G96:J96"/>
    <mergeCell ref="K96:L96"/>
    <mergeCell ref="C58:D58"/>
    <mergeCell ref="E58:J58"/>
    <mergeCell ref="G93:I93"/>
    <mergeCell ref="C94:F94"/>
    <mergeCell ref="G94:J94"/>
    <mergeCell ref="K94:L94"/>
    <mergeCell ref="C55:D55"/>
    <mergeCell ref="E55:L55"/>
    <mergeCell ref="C56:D56"/>
    <mergeCell ref="E56:L56"/>
    <mergeCell ref="C57:D57"/>
    <mergeCell ref="E57:L57"/>
    <mergeCell ref="C51:F51"/>
    <mergeCell ref="G51:J51"/>
    <mergeCell ref="K51:L51"/>
    <mergeCell ref="C53:D53"/>
    <mergeCell ref="E53:L53"/>
    <mergeCell ref="C54:D54"/>
    <mergeCell ref="E54:L54"/>
    <mergeCell ref="C50:F50"/>
    <mergeCell ref="G50:J50"/>
    <mergeCell ref="K50:L50"/>
    <mergeCell ref="C5:D5"/>
    <mergeCell ref="E5:L5"/>
    <mergeCell ref="C6:D6"/>
    <mergeCell ref="E6:L6"/>
    <mergeCell ref="C7:D7"/>
    <mergeCell ref="E7:J7"/>
    <mergeCell ref="C2:D2"/>
    <mergeCell ref="E2:L2"/>
    <mergeCell ref="C3:D3"/>
    <mergeCell ref="E3:L3"/>
    <mergeCell ref="C4:D4"/>
    <mergeCell ref="E4:L4"/>
    <mergeCell ref="G48:I48"/>
    <mergeCell ref="C49:F49"/>
    <mergeCell ref="G49:J49"/>
    <mergeCell ref="K49:L4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8"/>
  <sheetViews>
    <sheetView topLeftCell="A391" workbookViewId="0">
      <selection activeCell="B423" sqref="B423:R423"/>
    </sheetView>
  </sheetViews>
  <sheetFormatPr defaultRowHeight="15" x14ac:dyDescent="0.25"/>
  <cols>
    <col min="3" max="3" width="11.28515625" customWidth="1"/>
    <col min="6" max="6" width="28.28515625" customWidth="1"/>
    <col min="7" max="7" width="16.5703125" hidden="1" customWidth="1"/>
    <col min="8" max="10" width="0" hidden="1" customWidth="1"/>
    <col min="11" max="11" width="26.28515625" customWidth="1"/>
    <col min="12" max="12" width="15.5703125" customWidth="1"/>
    <col min="19" max="19" width="8.85546875" hidden="1" customWidth="1"/>
    <col min="32" max="32" width="15.28515625" customWidth="1"/>
  </cols>
  <sheetData>
    <row r="1" spans="1:13" ht="15.75" x14ac:dyDescent="0.25">
      <c r="A1" s="184" t="s">
        <v>443</v>
      </c>
      <c r="B1" s="185" t="s">
        <v>371</v>
      </c>
      <c r="C1" s="186"/>
      <c r="D1" s="186"/>
      <c r="E1" s="186"/>
      <c r="F1" s="186"/>
      <c r="G1" s="186"/>
      <c r="H1" s="186"/>
      <c r="I1" s="186"/>
      <c r="J1" s="186"/>
      <c r="K1" s="186"/>
      <c r="L1" s="186"/>
      <c r="M1" s="187"/>
    </row>
    <row r="2" spans="1:13" ht="15.75" x14ac:dyDescent="0.25">
      <c r="A2" s="184" t="s">
        <v>215</v>
      </c>
      <c r="B2" s="185" t="s">
        <v>444</v>
      </c>
      <c r="C2" s="186"/>
      <c r="D2" s="186"/>
      <c r="E2" s="186"/>
      <c r="F2" s="186"/>
      <c r="G2" s="186"/>
      <c r="H2" s="186"/>
      <c r="I2" s="186"/>
      <c r="J2" s="186"/>
      <c r="K2" s="186"/>
      <c r="L2" s="186"/>
      <c r="M2" s="187"/>
    </row>
    <row r="3" spans="1:13" ht="15.75" x14ac:dyDescent="0.25">
      <c r="A3" s="188" t="s">
        <v>445</v>
      </c>
      <c r="B3" s="185"/>
      <c r="C3" s="186"/>
      <c r="D3" s="186"/>
      <c r="E3" s="186"/>
      <c r="F3" s="186"/>
      <c r="G3" s="186"/>
      <c r="H3" s="186"/>
      <c r="I3" s="186"/>
      <c r="J3" s="186"/>
      <c r="K3" s="186"/>
      <c r="L3" s="186"/>
      <c r="M3" s="189"/>
    </row>
    <row r="4" spans="1:13" ht="15.75" customHeight="1" x14ac:dyDescent="0.25">
      <c r="A4" s="190" t="s">
        <v>446</v>
      </c>
      <c r="B4" s="280"/>
      <c r="C4" s="281"/>
      <c r="D4" s="281"/>
      <c r="E4" s="281"/>
      <c r="F4" s="186"/>
      <c r="G4" s="186">
        <v>8</v>
      </c>
      <c r="H4" s="186"/>
      <c r="I4" s="186"/>
      <c r="J4" s="186"/>
      <c r="K4" s="186"/>
      <c r="L4" s="186"/>
      <c r="M4" s="189"/>
    </row>
    <row r="5" spans="1:13" ht="75" customHeight="1" x14ac:dyDescent="0.25">
      <c r="A5" s="191" t="s">
        <v>427</v>
      </c>
      <c r="B5" s="192" t="s">
        <v>447</v>
      </c>
      <c r="C5" s="191" t="s">
        <v>448</v>
      </c>
      <c r="D5" s="192" t="s">
        <v>449</v>
      </c>
      <c r="E5" s="192" t="s">
        <v>450</v>
      </c>
      <c r="F5" s="192" t="s">
        <v>451</v>
      </c>
      <c r="G5" s="192" t="s">
        <v>452</v>
      </c>
      <c r="H5" s="192" t="s">
        <v>453</v>
      </c>
      <c r="I5" s="192" t="s">
        <v>454</v>
      </c>
      <c r="J5" s="192" t="s">
        <v>455</v>
      </c>
      <c r="K5" s="192" t="s">
        <v>456</v>
      </c>
      <c r="L5" s="192" t="s">
        <v>457</v>
      </c>
      <c r="M5" s="193"/>
    </row>
    <row r="6" spans="1:13" ht="15.75" x14ac:dyDescent="0.25">
      <c r="A6" s="5">
        <v>1</v>
      </c>
      <c r="B6" s="194" t="s">
        <v>458</v>
      </c>
      <c r="C6" s="5" t="s">
        <v>459</v>
      </c>
      <c r="D6" s="5">
        <v>63</v>
      </c>
      <c r="E6" s="5">
        <v>6</v>
      </c>
      <c r="F6" s="5" t="s">
        <v>460</v>
      </c>
      <c r="G6" s="5"/>
      <c r="H6" s="5"/>
      <c r="I6" s="5"/>
      <c r="J6" s="5"/>
      <c r="K6" s="195">
        <v>865599033316</v>
      </c>
      <c r="L6" s="5">
        <v>8368049845</v>
      </c>
      <c r="M6" s="181"/>
    </row>
    <row r="7" spans="1:13" ht="15.75" x14ac:dyDescent="0.25">
      <c r="A7" s="5">
        <f>1+A6</f>
        <v>2</v>
      </c>
      <c r="B7" s="194" t="s">
        <v>461</v>
      </c>
      <c r="C7" s="5">
        <v>27</v>
      </c>
      <c r="D7" s="5">
        <v>63</v>
      </c>
      <c r="E7" s="5">
        <v>5</v>
      </c>
      <c r="F7" s="5" t="s">
        <v>462</v>
      </c>
      <c r="G7" s="5"/>
      <c r="H7" s="5"/>
      <c r="I7" s="5"/>
      <c r="J7" s="5"/>
      <c r="K7" s="195">
        <v>848133291015</v>
      </c>
      <c r="L7" s="195">
        <v>8368049845</v>
      </c>
      <c r="M7" s="181"/>
    </row>
    <row r="8" spans="1:13" x14ac:dyDescent="0.25">
      <c r="A8" s="5">
        <f t="shared" ref="A8:A71" si="0">1+A7</f>
        <v>3</v>
      </c>
      <c r="B8" s="5">
        <v>250</v>
      </c>
      <c r="C8" s="5">
        <v>249</v>
      </c>
      <c r="D8" s="5">
        <v>63</v>
      </c>
      <c r="E8" s="5">
        <v>12</v>
      </c>
      <c r="F8" s="5" t="s">
        <v>463</v>
      </c>
      <c r="G8" s="5"/>
      <c r="H8" s="5"/>
      <c r="I8" s="5"/>
      <c r="J8" s="5"/>
      <c r="K8" s="195">
        <v>505882362333</v>
      </c>
      <c r="L8" s="5">
        <v>7425931956</v>
      </c>
      <c r="M8" s="181"/>
    </row>
    <row r="9" spans="1:13" x14ac:dyDescent="0.25">
      <c r="A9" s="5">
        <f t="shared" si="0"/>
        <v>4</v>
      </c>
      <c r="B9" s="5">
        <v>250</v>
      </c>
      <c r="C9" s="5">
        <v>249</v>
      </c>
      <c r="D9" s="5">
        <v>63</v>
      </c>
      <c r="E9" s="5">
        <v>10</v>
      </c>
      <c r="F9" s="5" t="s">
        <v>464</v>
      </c>
      <c r="G9" s="5"/>
      <c r="H9" s="5"/>
      <c r="I9" s="5"/>
      <c r="J9" s="5"/>
      <c r="K9" s="195">
        <v>678100532588</v>
      </c>
      <c r="L9" s="5">
        <v>6306620154</v>
      </c>
      <c r="M9" s="181"/>
    </row>
    <row r="10" spans="1:13" x14ac:dyDescent="0.25">
      <c r="A10" s="5">
        <f t="shared" si="0"/>
        <v>5</v>
      </c>
      <c r="B10" s="5">
        <v>250</v>
      </c>
      <c r="C10" s="5">
        <v>249</v>
      </c>
      <c r="D10" s="5">
        <v>63</v>
      </c>
      <c r="E10" s="5">
        <v>6</v>
      </c>
      <c r="F10" s="5" t="s">
        <v>465</v>
      </c>
      <c r="G10" s="5"/>
      <c r="H10" s="5"/>
      <c r="I10" s="5"/>
      <c r="J10" s="5"/>
      <c r="K10" s="195">
        <v>625128509069</v>
      </c>
      <c r="L10" s="5"/>
      <c r="M10" s="181"/>
    </row>
    <row r="11" spans="1:13" x14ac:dyDescent="0.25">
      <c r="A11" s="5">
        <f t="shared" si="0"/>
        <v>6</v>
      </c>
      <c r="B11" s="5">
        <v>250</v>
      </c>
      <c r="C11" s="5">
        <v>249</v>
      </c>
      <c r="D11" s="5">
        <v>63</v>
      </c>
      <c r="E11" s="5">
        <v>4</v>
      </c>
      <c r="F11" s="5" t="s">
        <v>466</v>
      </c>
      <c r="G11" s="5"/>
      <c r="H11" s="5"/>
      <c r="I11" s="5"/>
      <c r="J11" s="5"/>
      <c r="K11" s="195">
        <v>691872473007</v>
      </c>
      <c r="L11" s="5">
        <v>8779537650</v>
      </c>
      <c r="M11" s="181"/>
    </row>
    <row r="12" spans="1:13" x14ac:dyDescent="0.25">
      <c r="A12" s="5">
        <f t="shared" si="0"/>
        <v>7</v>
      </c>
      <c r="B12" s="5">
        <v>76</v>
      </c>
      <c r="C12" s="5">
        <v>227</v>
      </c>
      <c r="D12" s="5">
        <v>63</v>
      </c>
      <c r="E12" s="5">
        <v>5</v>
      </c>
      <c r="F12" s="5" t="s">
        <v>467</v>
      </c>
      <c r="G12" s="5"/>
      <c r="H12" s="5"/>
      <c r="I12" s="5"/>
      <c r="J12" s="5"/>
      <c r="K12" s="195">
        <v>514833648686</v>
      </c>
      <c r="L12" s="5"/>
      <c r="M12" s="181"/>
    </row>
    <row r="13" spans="1:13" x14ac:dyDescent="0.25">
      <c r="A13" s="5">
        <f t="shared" si="0"/>
        <v>8</v>
      </c>
      <c r="B13" s="5">
        <v>250</v>
      </c>
      <c r="C13" s="5">
        <v>249</v>
      </c>
      <c r="D13" s="5">
        <v>63</v>
      </c>
      <c r="E13" s="5">
        <v>6</v>
      </c>
      <c r="F13" s="5" t="s">
        <v>468</v>
      </c>
      <c r="G13" s="5"/>
      <c r="H13" s="5"/>
      <c r="I13" s="5"/>
      <c r="J13" s="5"/>
      <c r="K13" s="195">
        <v>720373100879</v>
      </c>
      <c r="L13" s="5">
        <v>8052647164</v>
      </c>
      <c r="M13" s="181"/>
    </row>
    <row r="14" spans="1:13" x14ac:dyDescent="0.25">
      <c r="A14" s="5">
        <f t="shared" si="0"/>
        <v>9</v>
      </c>
      <c r="B14" s="5">
        <v>250</v>
      </c>
      <c r="C14" s="5">
        <v>249</v>
      </c>
      <c r="D14" s="5">
        <v>63</v>
      </c>
      <c r="E14" s="5">
        <v>8</v>
      </c>
      <c r="F14" s="5" t="s">
        <v>469</v>
      </c>
      <c r="G14" s="5"/>
      <c r="H14" s="5"/>
      <c r="I14" s="5"/>
      <c r="J14" s="5"/>
      <c r="K14" s="195">
        <v>512884285230</v>
      </c>
      <c r="L14" s="5">
        <v>8090897300</v>
      </c>
      <c r="M14" s="181"/>
    </row>
    <row r="15" spans="1:13" x14ac:dyDescent="0.25">
      <c r="A15" s="5">
        <f t="shared" si="0"/>
        <v>10</v>
      </c>
      <c r="B15" s="5">
        <v>187</v>
      </c>
      <c r="C15" s="5">
        <v>188</v>
      </c>
      <c r="D15" s="5">
        <v>63</v>
      </c>
      <c r="E15" s="5">
        <v>6</v>
      </c>
      <c r="F15" s="279" t="s">
        <v>470</v>
      </c>
      <c r="G15" s="279"/>
      <c r="H15" s="279"/>
      <c r="I15" s="279"/>
      <c r="J15" s="279"/>
      <c r="K15" s="279"/>
      <c r="L15" s="279"/>
      <c r="M15" s="181"/>
    </row>
    <row r="16" spans="1:13" x14ac:dyDescent="0.25">
      <c r="A16" s="5">
        <f t="shared" si="0"/>
        <v>11</v>
      </c>
      <c r="B16" s="5">
        <v>237</v>
      </c>
      <c r="C16" s="5">
        <v>224</v>
      </c>
      <c r="D16" s="5">
        <v>63</v>
      </c>
      <c r="E16" s="5">
        <v>8</v>
      </c>
      <c r="F16" s="5" t="s">
        <v>471</v>
      </c>
      <c r="G16" s="5"/>
      <c r="H16" s="5"/>
      <c r="I16" s="5"/>
      <c r="J16" s="5"/>
      <c r="K16" s="195">
        <v>952454072404</v>
      </c>
      <c r="L16" s="5"/>
      <c r="M16" s="181"/>
    </row>
    <row r="17" spans="1:13" x14ac:dyDescent="0.25">
      <c r="A17" s="5">
        <f t="shared" si="0"/>
        <v>12</v>
      </c>
      <c r="B17" s="5">
        <v>236</v>
      </c>
      <c r="C17" s="5">
        <v>242</v>
      </c>
      <c r="D17" s="5">
        <v>63</v>
      </c>
      <c r="E17" s="5">
        <v>9</v>
      </c>
      <c r="F17" s="5" t="s">
        <v>472</v>
      </c>
      <c r="G17" s="5"/>
      <c r="H17" s="5"/>
      <c r="I17" s="5"/>
      <c r="J17" s="5"/>
      <c r="K17" s="195">
        <v>496162516599</v>
      </c>
      <c r="L17" s="5"/>
      <c r="M17" s="181"/>
    </row>
    <row r="18" spans="1:13" x14ac:dyDescent="0.25">
      <c r="A18" s="5">
        <f t="shared" si="0"/>
        <v>13</v>
      </c>
      <c r="B18" s="5" t="s">
        <v>458</v>
      </c>
      <c r="C18" s="5" t="s">
        <v>473</v>
      </c>
      <c r="D18" s="5">
        <v>63</v>
      </c>
      <c r="E18" s="5">
        <v>6</v>
      </c>
      <c r="F18" s="5" t="s">
        <v>474</v>
      </c>
      <c r="G18" s="5"/>
      <c r="H18" s="5"/>
      <c r="I18" s="5"/>
      <c r="J18" s="5"/>
      <c r="K18" s="195">
        <v>362062731718</v>
      </c>
      <c r="L18" s="5">
        <v>9794623445</v>
      </c>
      <c r="M18" s="181"/>
    </row>
    <row r="19" spans="1:13" x14ac:dyDescent="0.25">
      <c r="A19" s="5">
        <f t="shared" si="0"/>
        <v>14</v>
      </c>
      <c r="B19" s="5">
        <v>242</v>
      </c>
      <c r="C19" s="5">
        <v>241</v>
      </c>
      <c r="D19" s="5">
        <v>63</v>
      </c>
      <c r="E19" s="5">
        <v>9</v>
      </c>
      <c r="F19" s="5" t="s">
        <v>475</v>
      </c>
      <c r="G19" s="5"/>
      <c r="H19" s="5"/>
      <c r="I19" s="5"/>
      <c r="J19" s="5"/>
      <c r="K19" s="195">
        <v>211746455828</v>
      </c>
      <c r="L19" s="5">
        <v>9978611038</v>
      </c>
      <c r="M19" s="181"/>
    </row>
    <row r="20" spans="1:13" x14ac:dyDescent="0.25">
      <c r="A20" s="5">
        <f t="shared" si="0"/>
        <v>15</v>
      </c>
      <c r="B20" s="5">
        <v>242</v>
      </c>
      <c r="C20" s="5">
        <v>241</v>
      </c>
      <c r="D20" s="5">
        <v>63</v>
      </c>
      <c r="E20" s="5">
        <v>6</v>
      </c>
      <c r="F20" s="5" t="s">
        <v>476</v>
      </c>
      <c r="G20" s="5"/>
      <c r="H20" s="5"/>
      <c r="I20" s="5"/>
      <c r="J20" s="5"/>
      <c r="K20" s="195"/>
      <c r="L20" s="5"/>
      <c r="M20" s="181"/>
    </row>
    <row r="21" spans="1:13" x14ac:dyDescent="0.25">
      <c r="A21" s="5">
        <f t="shared" si="0"/>
        <v>16</v>
      </c>
      <c r="B21" s="5">
        <v>242</v>
      </c>
      <c r="C21" s="5">
        <v>241</v>
      </c>
      <c r="D21" s="5">
        <v>63</v>
      </c>
      <c r="E21" s="5">
        <v>4</v>
      </c>
      <c r="F21" s="5" t="s">
        <v>477</v>
      </c>
      <c r="G21" s="5"/>
      <c r="H21" s="5"/>
      <c r="I21" s="5"/>
      <c r="J21" s="5"/>
      <c r="K21" s="195">
        <v>595906125071</v>
      </c>
      <c r="L21" s="5">
        <v>9792087588</v>
      </c>
      <c r="M21" s="181"/>
    </row>
    <row r="22" spans="1:13" x14ac:dyDescent="0.25">
      <c r="A22" s="5">
        <f t="shared" si="0"/>
        <v>17</v>
      </c>
      <c r="B22" s="5">
        <v>242</v>
      </c>
      <c r="C22" s="5">
        <v>241</v>
      </c>
      <c r="D22" s="5">
        <v>63</v>
      </c>
      <c r="E22" s="5">
        <v>8</v>
      </c>
      <c r="F22" s="5" t="s">
        <v>478</v>
      </c>
      <c r="G22" s="5"/>
      <c r="H22" s="5"/>
      <c r="I22" s="5"/>
      <c r="J22" s="5"/>
      <c r="K22" s="195">
        <v>872791131174</v>
      </c>
      <c r="L22" s="5">
        <v>9670166760</v>
      </c>
      <c r="M22" s="181"/>
    </row>
    <row r="23" spans="1:13" x14ac:dyDescent="0.25">
      <c r="A23" s="5">
        <f t="shared" si="0"/>
        <v>18</v>
      </c>
      <c r="B23" s="5">
        <v>242</v>
      </c>
      <c r="C23" s="5">
        <v>241</v>
      </c>
      <c r="D23" s="5">
        <v>63</v>
      </c>
      <c r="E23" s="5">
        <v>16</v>
      </c>
      <c r="F23" s="5" t="s">
        <v>479</v>
      </c>
      <c r="G23" s="5"/>
      <c r="H23" s="5"/>
      <c r="I23" s="5"/>
      <c r="J23" s="5"/>
      <c r="K23" s="195">
        <v>738230395329</v>
      </c>
      <c r="L23" s="5">
        <v>9797399517</v>
      </c>
      <c r="M23" s="181"/>
    </row>
    <row r="24" spans="1:13" x14ac:dyDescent="0.25">
      <c r="A24" s="5">
        <f t="shared" si="0"/>
        <v>19</v>
      </c>
      <c r="B24" s="5">
        <v>236</v>
      </c>
      <c r="C24" s="5">
        <v>242</v>
      </c>
      <c r="D24" s="5">
        <v>63</v>
      </c>
      <c r="E24" s="5">
        <v>10</v>
      </c>
      <c r="F24" s="5" t="s">
        <v>480</v>
      </c>
      <c r="G24" s="5"/>
      <c r="H24" s="5"/>
      <c r="I24" s="5"/>
      <c r="J24" s="5"/>
      <c r="K24" s="195">
        <v>703378043432</v>
      </c>
      <c r="L24" s="5"/>
      <c r="M24" s="181"/>
    </row>
    <row r="25" spans="1:13" x14ac:dyDescent="0.25">
      <c r="A25" s="5">
        <f t="shared" si="0"/>
        <v>20</v>
      </c>
      <c r="B25" s="5">
        <v>236</v>
      </c>
      <c r="C25" s="5">
        <v>242</v>
      </c>
      <c r="D25" s="5">
        <v>63</v>
      </c>
      <c r="E25" s="5">
        <v>8</v>
      </c>
      <c r="F25" s="5" t="s">
        <v>481</v>
      </c>
      <c r="G25" s="5"/>
      <c r="H25" s="5"/>
      <c r="I25" s="5"/>
      <c r="J25" s="5"/>
      <c r="K25" s="195">
        <v>368211908602</v>
      </c>
      <c r="L25" s="5">
        <v>9956644105</v>
      </c>
      <c r="M25" s="181"/>
    </row>
    <row r="26" spans="1:13" x14ac:dyDescent="0.25">
      <c r="A26" s="5">
        <f t="shared" si="0"/>
        <v>21</v>
      </c>
      <c r="B26" s="5">
        <v>236</v>
      </c>
      <c r="C26" s="5">
        <v>242</v>
      </c>
      <c r="D26" s="5">
        <v>63</v>
      </c>
      <c r="E26" s="5">
        <v>9</v>
      </c>
      <c r="F26" s="5" t="s">
        <v>482</v>
      </c>
      <c r="G26" s="5"/>
      <c r="H26" s="5"/>
      <c r="I26" s="5"/>
      <c r="J26" s="5"/>
      <c r="K26" s="195">
        <v>311375866929</v>
      </c>
      <c r="L26" s="5"/>
      <c r="M26" s="181"/>
    </row>
    <row r="27" spans="1:13" x14ac:dyDescent="0.25">
      <c r="A27" s="5">
        <f t="shared" si="0"/>
        <v>22</v>
      </c>
      <c r="B27" s="5">
        <v>236</v>
      </c>
      <c r="C27" s="5">
        <v>242</v>
      </c>
      <c r="D27" s="5">
        <v>63</v>
      </c>
      <c r="E27" s="5">
        <v>10</v>
      </c>
      <c r="F27" s="5" t="s">
        <v>483</v>
      </c>
      <c r="G27" s="5"/>
      <c r="H27" s="5"/>
      <c r="I27" s="5"/>
      <c r="J27" s="5"/>
      <c r="K27" s="195">
        <v>670110811072</v>
      </c>
      <c r="L27" s="5">
        <v>7232969121</v>
      </c>
      <c r="M27" s="181"/>
    </row>
    <row r="28" spans="1:13" x14ac:dyDescent="0.25">
      <c r="A28" s="5">
        <f t="shared" si="0"/>
        <v>23</v>
      </c>
      <c r="B28" s="5">
        <v>76</v>
      </c>
      <c r="C28" s="5">
        <v>227</v>
      </c>
      <c r="D28" s="5">
        <v>63</v>
      </c>
      <c r="E28" s="5">
        <v>5</v>
      </c>
      <c r="F28" s="5" t="s">
        <v>484</v>
      </c>
      <c r="G28" s="5"/>
      <c r="H28" s="5"/>
      <c r="I28" s="5"/>
      <c r="J28" s="5"/>
      <c r="K28" s="195">
        <v>354351869656</v>
      </c>
      <c r="L28" s="5">
        <v>9565593485</v>
      </c>
      <c r="M28" s="181"/>
    </row>
    <row r="29" spans="1:13" x14ac:dyDescent="0.25">
      <c r="A29" s="5">
        <f t="shared" si="0"/>
        <v>24</v>
      </c>
      <c r="B29" s="5">
        <v>76</v>
      </c>
      <c r="C29" s="5">
        <v>227</v>
      </c>
      <c r="D29" s="5">
        <v>63</v>
      </c>
      <c r="E29" s="5">
        <v>7</v>
      </c>
      <c r="F29" s="5" t="s">
        <v>485</v>
      </c>
      <c r="G29" s="5"/>
      <c r="H29" s="5"/>
      <c r="I29" s="5"/>
      <c r="J29" s="5"/>
      <c r="K29" s="195">
        <v>415328767642</v>
      </c>
      <c r="L29" s="5">
        <v>9721096034</v>
      </c>
      <c r="M29" s="181"/>
    </row>
    <row r="30" spans="1:13" x14ac:dyDescent="0.25">
      <c r="A30" s="5">
        <f t="shared" si="0"/>
        <v>25</v>
      </c>
      <c r="B30" s="5">
        <v>76</v>
      </c>
      <c r="C30" s="5">
        <v>227</v>
      </c>
      <c r="D30" s="5">
        <v>63</v>
      </c>
      <c r="E30" s="5">
        <v>8</v>
      </c>
      <c r="F30" s="5" t="s">
        <v>486</v>
      </c>
      <c r="G30" s="5"/>
      <c r="H30" s="5"/>
      <c r="I30" s="5"/>
      <c r="J30" s="5"/>
      <c r="K30" s="195">
        <v>243018571072</v>
      </c>
      <c r="L30" s="5">
        <v>9565309767</v>
      </c>
      <c r="M30" s="181"/>
    </row>
    <row r="31" spans="1:13" x14ac:dyDescent="0.25">
      <c r="A31" s="5">
        <f t="shared" si="0"/>
        <v>26</v>
      </c>
      <c r="B31" s="5">
        <v>76</v>
      </c>
      <c r="C31" s="5">
        <v>227</v>
      </c>
      <c r="D31" s="5">
        <v>63</v>
      </c>
      <c r="E31" s="5">
        <v>9</v>
      </c>
      <c r="F31" s="5" t="s">
        <v>487</v>
      </c>
      <c r="G31" s="5"/>
      <c r="H31" s="5"/>
      <c r="I31" s="5"/>
      <c r="J31" s="5"/>
      <c r="K31" s="195">
        <v>777671304018</v>
      </c>
      <c r="L31" s="5">
        <v>9782368866</v>
      </c>
      <c r="M31" s="181"/>
    </row>
    <row r="32" spans="1:13" x14ac:dyDescent="0.25">
      <c r="A32" s="5">
        <f t="shared" si="0"/>
        <v>27</v>
      </c>
      <c r="B32" s="5">
        <v>250</v>
      </c>
      <c r="C32" s="5">
        <v>249</v>
      </c>
      <c r="D32" s="5">
        <v>63</v>
      </c>
      <c r="E32" s="5">
        <v>12</v>
      </c>
      <c r="F32" s="5" t="s">
        <v>488</v>
      </c>
      <c r="G32" s="5"/>
      <c r="H32" s="5"/>
      <c r="I32" s="5"/>
      <c r="J32" s="5"/>
      <c r="K32" s="195">
        <v>339358779837</v>
      </c>
      <c r="L32" s="5">
        <v>9628623916</v>
      </c>
      <c r="M32" s="181"/>
    </row>
    <row r="33" spans="1:13" x14ac:dyDescent="0.25">
      <c r="A33" s="5">
        <f t="shared" si="0"/>
        <v>28</v>
      </c>
      <c r="B33" s="5">
        <v>250</v>
      </c>
      <c r="C33" s="5">
        <v>249</v>
      </c>
      <c r="D33" s="5">
        <v>63</v>
      </c>
      <c r="E33" s="5">
        <v>6</v>
      </c>
      <c r="F33" s="5" t="s">
        <v>489</v>
      </c>
      <c r="G33" s="5"/>
      <c r="H33" s="5"/>
      <c r="I33" s="5"/>
      <c r="J33" s="5"/>
      <c r="K33" s="195">
        <v>912498172854</v>
      </c>
      <c r="L33" s="5">
        <v>9792106837</v>
      </c>
      <c r="M33" s="181"/>
    </row>
    <row r="34" spans="1:13" x14ac:dyDescent="0.25">
      <c r="A34" s="5">
        <f t="shared" si="0"/>
        <v>29</v>
      </c>
      <c r="B34" s="5">
        <v>250</v>
      </c>
      <c r="C34" s="5">
        <v>249</v>
      </c>
      <c r="D34" s="5">
        <v>63</v>
      </c>
      <c r="E34" s="5">
        <v>8</v>
      </c>
      <c r="F34" s="5" t="s">
        <v>490</v>
      </c>
      <c r="G34" s="5"/>
      <c r="H34" s="5"/>
      <c r="I34" s="5"/>
      <c r="J34" s="5"/>
      <c r="K34" s="195">
        <v>872293770251</v>
      </c>
      <c r="L34" s="5">
        <v>8858626600</v>
      </c>
      <c r="M34" s="181"/>
    </row>
    <row r="35" spans="1:13" x14ac:dyDescent="0.25">
      <c r="A35" s="5">
        <f t="shared" si="0"/>
        <v>30</v>
      </c>
      <c r="B35" s="5">
        <v>241</v>
      </c>
      <c r="C35" s="5">
        <v>240</v>
      </c>
      <c r="D35" s="5">
        <v>63</v>
      </c>
      <c r="E35" s="5">
        <v>10</v>
      </c>
      <c r="F35" s="5" t="s">
        <v>491</v>
      </c>
      <c r="G35" s="5"/>
      <c r="H35" s="5"/>
      <c r="I35" s="5"/>
      <c r="J35" s="5"/>
      <c r="K35" s="195">
        <v>749263005223</v>
      </c>
      <c r="L35" s="5">
        <v>9511107089</v>
      </c>
      <c r="M35" s="181"/>
    </row>
    <row r="36" spans="1:13" x14ac:dyDescent="0.25">
      <c r="A36" s="5">
        <f t="shared" si="0"/>
        <v>31</v>
      </c>
      <c r="B36" s="5">
        <v>241</v>
      </c>
      <c r="C36" s="5">
        <v>240</v>
      </c>
      <c r="D36" s="5">
        <v>63</v>
      </c>
      <c r="E36" s="5">
        <v>10</v>
      </c>
      <c r="F36" s="5" t="s">
        <v>492</v>
      </c>
      <c r="G36" s="5"/>
      <c r="H36" s="5"/>
      <c r="I36" s="5"/>
      <c r="J36" s="5"/>
      <c r="K36" s="195">
        <v>844573386260</v>
      </c>
      <c r="L36" s="5">
        <v>9792909230</v>
      </c>
      <c r="M36" s="181"/>
    </row>
    <row r="37" spans="1:13" x14ac:dyDescent="0.25">
      <c r="A37" s="5">
        <f t="shared" si="0"/>
        <v>32</v>
      </c>
      <c r="B37" s="5">
        <v>241</v>
      </c>
      <c r="C37" s="5">
        <v>240</v>
      </c>
      <c r="D37" s="5">
        <v>63</v>
      </c>
      <c r="E37" s="5">
        <v>9</v>
      </c>
      <c r="F37" s="5" t="s">
        <v>493</v>
      </c>
      <c r="G37" s="5"/>
      <c r="H37" s="5"/>
      <c r="I37" s="5"/>
      <c r="J37" s="5"/>
      <c r="K37" s="195">
        <v>546150800396</v>
      </c>
      <c r="L37" s="5">
        <v>8287830195</v>
      </c>
      <c r="M37" s="181"/>
    </row>
    <row r="38" spans="1:13" x14ac:dyDescent="0.25">
      <c r="A38" s="5">
        <f t="shared" si="0"/>
        <v>33</v>
      </c>
      <c r="B38" s="5">
        <v>241</v>
      </c>
      <c r="C38" s="5">
        <v>240</v>
      </c>
      <c r="D38" s="5">
        <v>63</v>
      </c>
      <c r="E38" s="5">
        <v>7</v>
      </c>
      <c r="F38" s="5" t="s">
        <v>494</v>
      </c>
      <c r="G38" s="5"/>
      <c r="H38" s="5"/>
      <c r="I38" s="5"/>
      <c r="J38" s="5"/>
      <c r="K38" s="195">
        <v>711527448334</v>
      </c>
      <c r="L38" s="5">
        <v>8922908236</v>
      </c>
      <c r="M38" s="181"/>
    </row>
    <row r="39" spans="1:13" x14ac:dyDescent="0.25">
      <c r="A39" s="5">
        <f t="shared" si="0"/>
        <v>34</v>
      </c>
      <c r="B39" s="5">
        <v>161</v>
      </c>
      <c r="C39" s="5">
        <v>159</v>
      </c>
      <c r="D39" s="5">
        <v>63</v>
      </c>
      <c r="E39" s="5">
        <v>9</v>
      </c>
      <c r="F39" s="279" t="s">
        <v>470</v>
      </c>
      <c r="G39" s="279"/>
      <c r="H39" s="279"/>
      <c r="I39" s="279"/>
      <c r="J39" s="279"/>
      <c r="K39" s="279"/>
      <c r="L39" s="279"/>
      <c r="M39" s="181"/>
    </row>
    <row r="40" spans="1:13" x14ac:dyDescent="0.25">
      <c r="A40" s="5">
        <f t="shared" si="0"/>
        <v>35</v>
      </c>
      <c r="B40" s="5">
        <v>234</v>
      </c>
      <c r="C40" s="5">
        <v>227</v>
      </c>
      <c r="D40" s="5">
        <v>63</v>
      </c>
      <c r="E40" s="5">
        <v>15</v>
      </c>
      <c r="F40" s="5" t="s">
        <v>495</v>
      </c>
      <c r="G40" s="5"/>
      <c r="H40" s="5"/>
      <c r="I40" s="5"/>
      <c r="J40" s="5"/>
      <c r="K40" s="195">
        <v>506253506730</v>
      </c>
      <c r="L40" s="5"/>
      <c r="M40" s="181"/>
    </row>
    <row r="41" spans="1:13" x14ac:dyDescent="0.25">
      <c r="A41" s="5">
        <f t="shared" si="0"/>
        <v>36</v>
      </c>
      <c r="B41" s="5">
        <v>8</v>
      </c>
      <c r="C41" s="5">
        <v>28</v>
      </c>
      <c r="D41" s="5">
        <v>63</v>
      </c>
      <c r="E41" s="5">
        <v>10</v>
      </c>
      <c r="F41" s="5" t="s">
        <v>496</v>
      </c>
      <c r="G41" s="5"/>
      <c r="H41" s="5"/>
      <c r="I41" s="5"/>
      <c r="J41" s="5"/>
      <c r="K41" s="195">
        <v>862394258187</v>
      </c>
      <c r="L41" s="5">
        <v>8840194046</v>
      </c>
      <c r="M41" s="181"/>
    </row>
    <row r="42" spans="1:13" x14ac:dyDescent="0.25">
      <c r="A42" s="5">
        <f t="shared" si="0"/>
        <v>37</v>
      </c>
      <c r="B42" s="5">
        <v>8</v>
      </c>
      <c r="C42" s="5">
        <v>28</v>
      </c>
      <c r="D42" s="5">
        <v>63</v>
      </c>
      <c r="E42" s="5">
        <v>5</v>
      </c>
      <c r="F42" s="5" t="s">
        <v>497</v>
      </c>
      <c r="G42" s="5"/>
      <c r="H42" s="5"/>
      <c r="I42" s="5"/>
      <c r="J42" s="5"/>
      <c r="K42" s="195">
        <v>930967784446</v>
      </c>
      <c r="L42" s="5">
        <v>7839277215</v>
      </c>
      <c r="M42" s="181"/>
    </row>
    <row r="43" spans="1:13" x14ac:dyDescent="0.25">
      <c r="A43" s="5">
        <f t="shared" si="0"/>
        <v>38</v>
      </c>
      <c r="B43" s="5">
        <v>102</v>
      </c>
      <c r="C43" s="5">
        <v>99</v>
      </c>
      <c r="D43" s="5">
        <v>63</v>
      </c>
      <c r="E43" s="5">
        <v>9</v>
      </c>
      <c r="F43" s="5" t="s">
        <v>498</v>
      </c>
      <c r="G43" s="5"/>
      <c r="H43" s="5"/>
      <c r="I43" s="5"/>
      <c r="J43" s="5"/>
      <c r="K43" s="195">
        <v>710880427142</v>
      </c>
      <c r="L43" s="5"/>
      <c r="M43" s="181"/>
    </row>
    <row r="44" spans="1:13" x14ac:dyDescent="0.25">
      <c r="A44" s="5">
        <f t="shared" si="0"/>
        <v>39</v>
      </c>
      <c r="B44" s="5">
        <v>102</v>
      </c>
      <c r="C44" s="5">
        <v>110</v>
      </c>
      <c r="D44" s="5">
        <v>63</v>
      </c>
      <c r="E44" s="5">
        <v>6</v>
      </c>
      <c r="F44" s="5" t="s">
        <v>499</v>
      </c>
      <c r="G44" s="5"/>
      <c r="H44" s="5"/>
      <c r="I44" s="5"/>
      <c r="J44" s="5"/>
      <c r="K44" s="195">
        <v>344041439227</v>
      </c>
      <c r="L44" s="5">
        <v>8779395256</v>
      </c>
      <c r="M44" s="181"/>
    </row>
    <row r="45" spans="1:13" x14ac:dyDescent="0.25">
      <c r="A45" s="5">
        <f t="shared" si="0"/>
        <v>40</v>
      </c>
      <c r="B45" s="5">
        <v>102</v>
      </c>
      <c r="C45" s="5">
        <v>110</v>
      </c>
      <c r="D45" s="5">
        <v>63</v>
      </c>
      <c r="E45" s="5">
        <v>6</v>
      </c>
      <c r="F45" s="5" t="s">
        <v>500</v>
      </c>
      <c r="G45" s="5"/>
      <c r="H45" s="5"/>
      <c r="I45" s="5"/>
      <c r="J45" s="5"/>
      <c r="K45" s="195">
        <v>603152208379</v>
      </c>
      <c r="L45" s="5">
        <v>9598739102</v>
      </c>
      <c r="M45" s="181"/>
    </row>
    <row r="46" spans="1:13" x14ac:dyDescent="0.25">
      <c r="A46" s="5">
        <f t="shared" si="0"/>
        <v>41</v>
      </c>
      <c r="B46" s="5">
        <v>102</v>
      </c>
      <c r="C46" s="5">
        <v>110</v>
      </c>
      <c r="D46" s="5">
        <v>63</v>
      </c>
      <c r="E46" s="5">
        <v>6</v>
      </c>
      <c r="F46" s="5" t="s">
        <v>501</v>
      </c>
      <c r="G46" s="5"/>
      <c r="H46" s="5"/>
      <c r="I46" s="5"/>
      <c r="J46" s="5"/>
      <c r="K46" s="195">
        <v>251824169235</v>
      </c>
      <c r="L46" s="5"/>
      <c r="M46" s="181"/>
    </row>
    <row r="47" spans="1:13" x14ac:dyDescent="0.25">
      <c r="A47" s="5">
        <f t="shared" si="0"/>
        <v>42</v>
      </c>
      <c r="B47" s="5">
        <v>110</v>
      </c>
      <c r="C47" s="5">
        <v>126</v>
      </c>
      <c r="D47" s="5">
        <v>63</v>
      </c>
      <c r="E47" s="5">
        <v>11</v>
      </c>
      <c r="F47" s="5" t="s">
        <v>502</v>
      </c>
      <c r="G47" s="5"/>
      <c r="H47" s="5"/>
      <c r="I47" s="5"/>
      <c r="J47" s="5"/>
      <c r="K47" s="195">
        <v>949755042983</v>
      </c>
      <c r="L47" s="5"/>
      <c r="M47" s="181"/>
    </row>
    <row r="48" spans="1:13" x14ac:dyDescent="0.25">
      <c r="A48" s="5">
        <f t="shared" si="0"/>
        <v>43</v>
      </c>
      <c r="B48" s="5">
        <v>110</v>
      </c>
      <c r="C48" s="5">
        <v>126</v>
      </c>
      <c r="D48" s="5">
        <v>63</v>
      </c>
      <c r="E48" s="5">
        <v>15</v>
      </c>
      <c r="F48" s="5" t="s">
        <v>503</v>
      </c>
      <c r="G48" s="5"/>
      <c r="H48" s="5"/>
      <c r="I48" s="5"/>
      <c r="J48" s="5"/>
      <c r="K48" s="195">
        <v>526433025520</v>
      </c>
      <c r="L48" s="5"/>
      <c r="M48" s="181"/>
    </row>
    <row r="49" spans="1:13" x14ac:dyDescent="0.25">
      <c r="A49" s="5">
        <f t="shared" si="0"/>
        <v>44</v>
      </c>
      <c r="B49" s="5">
        <v>110</v>
      </c>
      <c r="C49" s="5">
        <v>109</v>
      </c>
      <c r="D49" s="5">
        <v>63</v>
      </c>
      <c r="E49" s="5">
        <v>10</v>
      </c>
      <c r="F49" s="5" t="s">
        <v>504</v>
      </c>
      <c r="G49" s="5"/>
      <c r="H49" s="5"/>
      <c r="I49" s="5"/>
      <c r="J49" s="5"/>
      <c r="K49" s="195">
        <v>870951736438</v>
      </c>
      <c r="L49" s="5"/>
      <c r="M49" s="181"/>
    </row>
    <row r="50" spans="1:13" x14ac:dyDescent="0.25">
      <c r="A50" s="5">
        <f t="shared" si="0"/>
        <v>45</v>
      </c>
      <c r="B50" s="5">
        <v>135</v>
      </c>
      <c r="C50" s="5">
        <v>149</v>
      </c>
      <c r="D50" s="5">
        <v>63</v>
      </c>
      <c r="E50" s="5">
        <v>12</v>
      </c>
      <c r="F50" s="5" t="s">
        <v>505</v>
      </c>
      <c r="G50" s="5"/>
      <c r="H50" s="5"/>
      <c r="I50" s="5"/>
      <c r="J50" s="5"/>
      <c r="K50" s="195">
        <v>595906125071</v>
      </c>
      <c r="L50" s="5">
        <v>9792087588</v>
      </c>
      <c r="M50" s="181"/>
    </row>
    <row r="51" spans="1:13" x14ac:dyDescent="0.25">
      <c r="A51" s="5">
        <f t="shared" si="0"/>
        <v>46</v>
      </c>
      <c r="B51" s="5">
        <v>161</v>
      </c>
      <c r="C51" s="5">
        <v>159</v>
      </c>
      <c r="D51" s="5">
        <v>63</v>
      </c>
      <c r="E51" s="5">
        <v>6</v>
      </c>
      <c r="F51" s="5" t="s">
        <v>506</v>
      </c>
      <c r="G51" s="5"/>
      <c r="H51" s="5"/>
      <c r="I51" s="5"/>
      <c r="J51" s="5"/>
      <c r="K51" s="195">
        <v>358263931385</v>
      </c>
      <c r="L51" s="5">
        <v>9721941873</v>
      </c>
      <c r="M51" s="181"/>
    </row>
    <row r="52" spans="1:13" x14ac:dyDescent="0.25">
      <c r="A52" s="5">
        <f t="shared" si="0"/>
        <v>47</v>
      </c>
      <c r="B52" s="5">
        <v>161</v>
      </c>
      <c r="C52" s="5">
        <v>162</v>
      </c>
      <c r="D52" s="5">
        <v>63</v>
      </c>
      <c r="E52" s="5">
        <v>5</v>
      </c>
      <c r="F52" s="5" t="s">
        <v>507</v>
      </c>
      <c r="G52" s="5"/>
      <c r="H52" s="5"/>
      <c r="I52" s="5"/>
      <c r="J52" s="5"/>
      <c r="K52" s="195">
        <v>544955757919</v>
      </c>
      <c r="L52" s="5">
        <v>8141286381</v>
      </c>
      <c r="M52" s="181"/>
    </row>
    <row r="53" spans="1:13" x14ac:dyDescent="0.25">
      <c r="A53" s="5">
        <f t="shared" si="0"/>
        <v>48</v>
      </c>
      <c r="B53" s="5">
        <v>20</v>
      </c>
      <c r="C53" s="5">
        <v>21</v>
      </c>
      <c r="D53" s="5">
        <v>63</v>
      </c>
      <c r="E53" s="5">
        <v>7</v>
      </c>
      <c r="F53" s="5" t="s">
        <v>508</v>
      </c>
      <c r="G53" s="5"/>
      <c r="H53" s="5"/>
      <c r="I53" s="5"/>
      <c r="J53" s="5"/>
      <c r="K53" s="195">
        <v>874652653706</v>
      </c>
      <c r="L53" s="5">
        <v>8698739925</v>
      </c>
      <c r="M53" s="181"/>
    </row>
    <row r="54" spans="1:13" x14ac:dyDescent="0.25">
      <c r="A54" s="5">
        <f t="shared" si="0"/>
        <v>49</v>
      </c>
      <c r="B54" s="5">
        <v>21</v>
      </c>
      <c r="C54" s="5">
        <v>27</v>
      </c>
      <c r="D54" s="5">
        <v>63</v>
      </c>
      <c r="E54" s="5">
        <v>8</v>
      </c>
      <c r="F54" s="5" t="s">
        <v>509</v>
      </c>
      <c r="G54" s="5"/>
      <c r="H54" s="5"/>
      <c r="I54" s="5"/>
      <c r="J54" s="5"/>
      <c r="K54" s="195">
        <v>620259193618</v>
      </c>
      <c r="L54" s="5">
        <v>8176946728</v>
      </c>
      <c r="M54" s="181"/>
    </row>
    <row r="55" spans="1:13" x14ac:dyDescent="0.25">
      <c r="A55" s="5">
        <f t="shared" si="0"/>
        <v>50</v>
      </c>
      <c r="B55" s="5">
        <v>166</v>
      </c>
      <c r="C55" s="5">
        <v>169</v>
      </c>
      <c r="D55" s="5">
        <v>63</v>
      </c>
      <c r="E55" s="5">
        <v>6</v>
      </c>
      <c r="F55" s="5" t="s">
        <v>510</v>
      </c>
      <c r="G55" s="5"/>
      <c r="H55" s="5"/>
      <c r="I55" s="5"/>
      <c r="J55" s="5"/>
      <c r="K55" s="195">
        <v>451798419344</v>
      </c>
      <c r="L55" s="5"/>
      <c r="M55" s="181"/>
    </row>
    <row r="56" spans="1:13" x14ac:dyDescent="0.25">
      <c r="A56" s="5">
        <f t="shared" si="0"/>
        <v>51</v>
      </c>
      <c r="B56" s="5">
        <v>168</v>
      </c>
      <c r="C56" s="5">
        <v>100</v>
      </c>
      <c r="D56" s="5">
        <v>63</v>
      </c>
      <c r="E56" s="5">
        <v>4</v>
      </c>
      <c r="F56" s="5" t="s">
        <v>511</v>
      </c>
      <c r="G56" s="5"/>
      <c r="H56" s="5"/>
      <c r="I56" s="5"/>
      <c r="J56" s="5"/>
      <c r="K56" s="195">
        <v>929900580130</v>
      </c>
      <c r="L56" s="5">
        <v>9565013881</v>
      </c>
      <c r="M56" s="181"/>
    </row>
    <row r="57" spans="1:13" x14ac:dyDescent="0.25">
      <c r="A57" s="5">
        <f t="shared" si="0"/>
        <v>52</v>
      </c>
      <c r="B57" s="5">
        <v>141</v>
      </c>
      <c r="C57" s="5">
        <v>163</v>
      </c>
      <c r="D57" s="5">
        <v>63</v>
      </c>
      <c r="E57" s="5">
        <v>10</v>
      </c>
      <c r="F57" s="5" t="s">
        <v>512</v>
      </c>
      <c r="G57" s="5"/>
      <c r="H57" s="5"/>
      <c r="I57" s="5"/>
      <c r="J57" s="5"/>
      <c r="K57" s="195">
        <v>881045386341</v>
      </c>
      <c r="L57" s="5">
        <v>7388966050</v>
      </c>
      <c r="M57" s="181"/>
    </row>
    <row r="58" spans="1:13" x14ac:dyDescent="0.25">
      <c r="A58" s="5">
        <f t="shared" si="0"/>
        <v>53</v>
      </c>
      <c r="B58" s="5">
        <v>141</v>
      </c>
      <c r="C58" s="5">
        <v>163</v>
      </c>
      <c r="D58" s="5">
        <v>63</v>
      </c>
      <c r="E58" s="5">
        <v>9</v>
      </c>
      <c r="F58" s="5" t="s">
        <v>513</v>
      </c>
      <c r="G58" s="5"/>
      <c r="H58" s="5"/>
      <c r="I58" s="5"/>
      <c r="J58" s="5"/>
      <c r="K58" s="195">
        <v>485150407684</v>
      </c>
      <c r="L58" s="5">
        <v>8756818004</v>
      </c>
      <c r="M58" s="181"/>
    </row>
    <row r="59" spans="1:13" x14ac:dyDescent="0.25">
      <c r="A59" s="5">
        <f t="shared" si="0"/>
        <v>54</v>
      </c>
      <c r="B59" s="5">
        <v>141</v>
      </c>
      <c r="C59" s="5">
        <v>163</v>
      </c>
      <c r="D59" s="5">
        <v>63</v>
      </c>
      <c r="E59" s="5">
        <v>6</v>
      </c>
      <c r="F59" s="5" t="s">
        <v>514</v>
      </c>
      <c r="G59" s="5"/>
      <c r="H59" s="5"/>
      <c r="I59" s="5"/>
      <c r="J59" s="5"/>
      <c r="K59" s="195">
        <v>439179157550</v>
      </c>
      <c r="L59" s="5">
        <v>9792847644</v>
      </c>
      <c r="M59" s="181"/>
    </row>
    <row r="60" spans="1:13" x14ac:dyDescent="0.25">
      <c r="A60" s="5">
        <f t="shared" si="0"/>
        <v>55</v>
      </c>
      <c r="B60" s="5">
        <v>141</v>
      </c>
      <c r="C60" s="5">
        <v>163</v>
      </c>
      <c r="D60" s="5">
        <v>63</v>
      </c>
      <c r="E60" s="5">
        <v>15</v>
      </c>
      <c r="F60" s="5" t="s">
        <v>515</v>
      </c>
      <c r="G60" s="5"/>
      <c r="H60" s="5"/>
      <c r="I60" s="5"/>
      <c r="J60" s="5"/>
      <c r="K60" s="195">
        <v>548038996155</v>
      </c>
      <c r="L60" s="5">
        <v>9506525876</v>
      </c>
      <c r="M60" s="181"/>
    </row>
    <row r="61" spans="1:13" x14ac:dyDescent="0.25">
      <c r="A61" s="5">
        <f t="shared" si="0"/>
        <v>56</v>
      </c>
      <c r="B61" s="5">
        <v>141</v>
      </c>
      <c r="C61" s="5">
        <v>163</v>
      </c>
      <c r="D61" s="5">
        <v>63</v>
      </c>
      <c r="E61" s="5">
        <v>13</v>
      </c>
      <c r="F61" s="5" t="s">
        <v>516</v>
      </c>
      <c r="G61" s="5"/>
      <c r="H61" s="5"/>
      <c r="I61" s="5"/>
      <c r="J61" s="5"/>
      <c r="K61" s="195">
        <v>898090728771</v>
      </c>
      <c r="L61" s="5">
        <v>6394937714</v>
      </c>
      <c r="M61" s="181"/>
    </row>
    <row r="62" spans="1:13" x14ac:dyDescent="0.25">
      <c r="A62" s="5">
        <f t="shared" si="0"/>
        <v>57</v>
      </c>
      <c r="B62" s="5">
        <v>141</v>
      </c>
      <c r="C62" s="5">
        <v>163</v>
      </c>
      <c r="D62" s="5">
        <v>63</v>
      </c>
      <c r="E62" s="5">
        <v>11</v>
      </c>
      <c r="F62" s="5" t="s">
        <v>517</v>
      </c>
      <c r="G62" s="5"/>
      <c r="H62" s="5"/>
      <c r="I62" s="5"/>
      <c r="J62" s="5"/>
      <c r="K62" s="195">
        <v>892106278313</v>
      </c>
      <c r="L62" s="5">
        <v>8827175761</v>
      </c>
      <c r="M62" s="181"/>
    </row>
    <row r="63" spans="1:13" x14ac:dyDescent="0.25">
      <c r="A63" s="5">
        <f t="shared" si="0"/>
        <v>58</v>
      </c>
      <c r="B63" s="5">
        <v>163</v>
      </c>
      <c r="C63" s="5">
        <v>176</v>
      </c>
      <c r="D63" s="5">
        <v>63</v>
      </c>
      <c r="E63" s="5">
        <v>12</v>
      </c>
      <c r="F63" s="5" t="s">
        <v>518</v>
      </c>
      <c r="G63" s="5"/>
      <c r="H63" s="5"/>
      <c r="I63" s="5"/>
      <c r="J63" s="5"/>
      <c r="K63" s="195">
        <v>588371404364</v>
      </c>
      <c r="L63" s="5">
        <v>7718965390</v>
      </c>
      <c r="M63" s="181"/>
    </row>
    <row r="64" spans="1:13" x14ac:dyDescent="0.25">
      <c r="A64" s="5">
        <f t="shared" si="0"/>
        <v>59</v>
      </c>
      <c r="B64" s="5">
        <v>165</v>
      </c>
      <c r="C64" s="5">
        <v>169</v>
      </c>
      <c r="D64" s="5">
        <v>63</v>
      </c>
      <c r="E64" s="5">
        <v>6</v>
      </c>
      <c r="F64" s="5" t="s">
        <v>519</v>
      </c>
      <c r="G64" s="5"/>
      <c r="H64" s="5"/>
      <c r="I64" s="5"/>
      <c r="J64" s="5"/>
      <c r="K64" s="195">
        <v>660108201062</v>
      </c>
      <c r="L64" s="5">
        <v>6394183446</v>
      </c>
      <c r="M64" s="181"/>
    </row>
    <row r="65" spans="1:13" x14ac:dyDescent="0.25">
      <c r="A65" s="5">
        <f t="shared" si="0"/>
        <v>60</v>
      </c>
      <c r="B65" s="5">
        <v>38</v>
      </c>
      <c r="C65" s="5">
        <v>100</v>
      </c>
      <c r="D65" s="5">
        <v>63</v>
      </c>
      <c r="E65" s="5">
        <v>9</v>
      </c>
      <c r="F65" s="5" t="s">
        <v>520</v>
      </c>
      <c r="G65" s="5"/>
      <c r="H65" s="5"/>
      <c r="I65" s="5"/>
      <c r="J65" s="5"/>
      <c r="K65" s="195">
        <v>977700756413</v>
      </c>
      <c r="L65" s="5">
        <v>9721967807</v>
      </c>
      <c r="M65" s="181"/>
    </row>
    <row r="66" spans="1:13" x14ac:dyDescent="0.25">
      <c r="A66" s="5">
        <f t="shared" si="0"/>
        <v>61</v>
      </c>
      <c r="B66" s="5">
        <v>38</v>
      </c>
      <c r="C66" s="5">
        <v>100</v>
      </c>
      <c r="D66" s="5">
        <v>63</v>
      </c>
      <c r="E66" s="5">
        <v>10</v>
      </c>
      <c r="F66" s="5" t="s">
        <v>521</v>
      </c>
      <c r="G66" s="5"/>
      <c r="H66" s="5"/>
      <c r="I66" s="5"/>
      <c r="J66" s="5"/>
      <c r="K66" s="195">
        <v>837093424731</v>
      </c>
      <c r="L66" s="5">
        <v>9554886229</v>
      </c>
      <c r="M66" s="181"/>
    </row>
    <row r="67" spans="1:13" x14ac:dyDescent="0.25">
      <c r="A67" s="5">
        <f t="shared" si="0"/>
        <v>62</v>
      </c>
      <c r="B67" s="5">
        <v>38</v>
      </c>
      <c r="C67" s="5">
        <v>100</v>
      </c>
      <c r="D67" s="5">
        <v>63</v>
      </c>
      <c r="E67" s="5">
        <v>9</v>
      </c>
      <c r="F67" s="5" t="s">
        <v>522</v>
      </c>
      <c r="G67" s="5"/>
      <c r="H67" s="5"/>
      <c r="I67" s="5"/>
      <c r="J67" s="5"/>
      <c r="K67" s="195">
        <v>393042374488</v>
      </c>
      <c r="L67" s="5"/>
      <c r="M67" s="181"/>
    </row>
    <row r="68" spans="1:13" x14ac:dyDescent="0.25">
      <c r="A68" s="5">
        <f t="shared" si="0"/>
        <v>63</v>
      </c>
      <c r="B68" s="5">
        <v>38</v>
      </c>
      <c r="C68" s="5">
        <v>100</v>
      </c>
      <c r="D68" s="5">
        <v>63</v>
      </c>
      <c r="E68" s="5">
        <v>6</v>
      </c>
      <c r="F68" s="5" t="s">
        <v>523</v>
      </c>
      <c r="G68" s="5"/>
      <c r="H68" s="5"/>
      <c r="I68" s="5"/>
      <c r="J68" s="5"/>
      <c r="K68" s="195">
        <v>975578460318</v>
      </c>
      <c r="L68" s="5">
        <v>8318469140</v>
      </c>
      <c r="M68" s="181"/>
    </row>
    <row r="69" spans="1:13" x14ac:dyDescent="0.25">
      <c r="A69" s="5">
        <f t="shared" si="0"/>
        <v>64</v>
      </c>
      <c r="B69" s="5">
        <v>38</v>
      </c>
      <c r="C69" s="5">
        <v>100</v>
      </c>
      <c r="D69" s="5">
        <v>63</v>
      </c>
      <c r="E69" s="5">
        <v>7</v>
      </c>
      <c r="F69" s="5" t="s">
        <v>524</v>
      </c>
      <c r="G69" s="5"/>
      <c r="H69" s="5"/>
      <c r="I69" s="5"/>
      <c r="J69" s="5"/>
      <c r="K69" s="195">
        <v>567846002831</v>
      </c>
      <c r="L69" s="5">
        <v>8400869492</v>
      </c>
      <c r="M69" s="181"/>
    </row>
    <row r="70" spans="1:13" x14ac:dyDescent="0.25">
      <c r="A70" s="5">
        <f t="shared" si="0"/>
        <v>65</v>
      </c>
      <c r="B70" s="5">
        <v>5</v>
      </c>
      <c r="C70" s="5">
        <v>25</v>
      </c>
      <c r="D70" s="5">
        <v>63</v>
      </c>
      <c r="E70" s="5">
        <v>9</v>
      </c>
      <c r="F70" s="5" t="s">
        <v>525</v>
      </c>
      <c r="G70" s="5"/>
      <c r="H70" s="5"/>
      <c r="I70" s="5"/>
      <c r="J70" s="5"/>
      <c r="K70" s="195">
        <v>550013958953</v>
      </c>
      <c r="L70" s="5">
        <v>9792983599</v>
      </c>
      <c r="M70" s="181"/>
    </row>
    <row r="71" spans="1:13" x14ac:dyDescent="0.25">
      <c r="A71" s="5">
        <f t="shared" si="0"/>
        <v>66</v>
      </c>
      <c r="B71" s="5">
        <v>5</v>
      </c>
      <c r="C71" s="5">
        <v>25</v>
      </c>
      <c r="D71" s="5">
        <v>63</v>
      </c>
      <c r="E71" s="5">
        <v>8</v>
      </c>
      <c r="F71" s="5" t="s">
        <v>526</v>
      </c>
      <c r="G71" s="5"/>
      <c r="H71" s="5"/>
      <c r="I71" s="5"/>
      <c r="J71" s="5"/>
      <c r="K71" s="195">
        <v>326357541073</v>
      </c>
      <c r="L71" s="5">
        <v>9450682841</v>
      </c>
      <c r="M71" s="181"/>
    </row>
    <row r="72" spans="1:13" x14ac:dyDescent="0.25">
      <c r="A72" s="5">
        <f t="shared" ref="A72:A135" si="1">1+A71</f>
        <v>67</v>
      </c>
      <c r="B72" s="5">
        <v>5</v>
      </c>
      <c r="C72" s="5">
        <v>25</v>
      </c>
      <c r="D72" s="5">
        <v>63</v>
      </c>
      <c r="E72" s="5">
        <v>6</v>
      </c>
      <c r="F72" s="5" t="s">
        <v>527</v>
      </c>
      <c r="G72" s="5"/>
      <c r="H72" s="5"/>
      <c r="I72" s="5"/>
      <c r="J72" s="5"/>
      <c r="K72" s="195">
        <v>908847577238</v>
      </c>
      <c r="L72" s="5"/>
      <c r="M72" s="181"/>
    </row>
    <row r="73" spans="1:13" x14ac:dyDescent="0.25">
      <c r="A73" s="5">
        <f t="shared" si="1"/>
        <v>68</v>
      </c>
      <c r="B73" s="5">
        <v>5</v>
      </c>
      <c r="C73" s="5">
        <v>25</v>
      </c>
      <c r="D73" s="5">
        <v>63</v>
      </c>
      <c r="E73" s="5">
        <v>8</v>
      </c>
      <c r="F73" s="5" t="s">
        <v>528</v>
      </c>
      <c r="G73" s="5"/>
      <c r="H73" s="5"/>
      <c r="I73" s="5"/>
      <c r="J73" s="5"/>
      <c r="K73" s="195">
        <v>396066508681</v>
      </c>
      <c r="L73" s="5">
        <v>9721894212</v>
      </c>
      <c r="M73" s="181"/>
    </row>
    <row r="74" spans="1:13" x14ac:dyDescent="0.25">
      <c r="A74" s="5">
        <f t="shared" si="1"/>
        <v>69</v>
      </c>
      <c r="B74" s="5">
        <v>5</v>
      </c>
      <c r="C74" s="5">
        <v>25</v>
      </c>
      <c r="D74" s="5">
        <v>63</v>
      </c>
      <c r="E74" s="5">
        <v>7</v>
      </c>
      <c r="F74" s="5" t="s">
        <v>529</v>
      </c>
      <c r="G74" s="5"/>
      <c r="H74" s="5"/>
      <c r="I74" s="5"/>
      <c r="J74" s="5"/>
      <c r="K74" s="195">
        <v>836060795418</v>
      </c>
      <c r="L74" s="5">
        <v>9984767695</v>
      </c>
      <c r="M74" s="181"/>
    </row>
    <row r="75" spans="1:13" x14ac:dyDescent="0.25">
      <c r="A75" s="5">
        <f t="shared" si="1"/>
        <v>70</v>
      </c>
      <c r="B75" s="5">
        <v>25</v>
      </c>
      <c r="C75" s="5">
        <v>37</v>
      </c>
      <c r="D75" s="5">
        <v>63</v>
      </c>
      <c r="E75" s="5">
        <v>8</v>
      </c>
      <c r="F75" s="5" t="s">
        <v>530</v>
      </c>
      <c r="G75" s="5"/>
      <c r="H75" s="5"/>
      <c r="I75" s="5"/>
      <c r="J75" s="5"/>
      <c r="K75" s="195">
        <v>653905458141</v>
      </c>
      <c r="L75" s="5">
        <v>9076993534</v>
      </c>
      <c r="M75" s="181"/>
    </row>
    <row r="76" spans="1:13" x14ac:dyDescent="0.25">
      <c r="A76" s="5">
        <f t="shared" si="1"/>
        <v>71</v>
      </c>
      <c r="B76" s="5">
        <v>25</v>
      </c>
      <c r="C76" s="5">
        <v>37</v>
      </c>
      <c r="D76" s="5">
        <v>63</v>
      </c>
      <c r="E76" s="5">
        <v>9</v>
      </c>
      <c r="F76" s="5" t="s">
        <v>531</v>
      </c>
      <c r="G76" s="5"/>
      <c r="H76" s="5"/>
      <c r="I76" s="5"/>
      <c r="J76" s="5"/>
      <c r="K76" s="195">
        <v>338572270141</v>
      </c>
      <c r="L76" s="5"/>
      <c r="M76" s="181"/>
    </row>
    <row r="77" spans="1:13" x14ac:dyDescent="0.25">
      <c r="A77" s="5">
        <f t="shared" si="1"/>
        <v>72</v>
      </c>
      <c r="B77" s="5">
        <v>37</v>
      </c>
      <c r="C77" s="5">
        <v>38</v>
      </c>
      <c r="D77" s="5">
        <v>63</v>
      </c>
      <c r="E77" s="5">
        <v>10</v>
      </c>
      <c r="F77" s="5" t="s">
        <v>532</v>
      </c>
      <c r="G77" s="5"/>
      <c r="H77" s="5"/>
      <c r="I77" s="5"/>
      <c r="J77" s="5"/>
      <c r="K77" s="195">
        <v>205648562217</v>
      </c>
      <c r="L77" s="5">
        <v>9718427012</v>
      </c>
      <c r="M77" s="181"/>
    </row>
    <row r="78" spans="1:13" x14ac:dyDescent="0.25">
      <c r="A78" s="5">
        <f t="shared" si="1"/>
        <v>73</v>
      </c>
      <c r="B78" s="5">
        <v>37</v>
      </c>
      <c r="C78" s="5">
        <v>38</v>
      </c>
      <c r="D78" s="5">
        <v>63</v>
      </c>
      <c r="E78" s="5">
        <v>11</v>
      </c>
      <c r="F78" s="5" t="s">
        <v>533</v>
      </c>
      <c r="G78" s="5"/>
      <c r="H78" s="5"/>
      <c r="I78" s="5"/>
      <c r="J78" s="5"/>
      <c r="K78" s="195">
        <v>500057275834</v>
      </c>
      <c r="L78" s="5">
        <v>7233946820</v>
      </c>
      <c r="M78" s="181"/>
    </row>
    <row r="79" spans="1:13" x14ac:dyDescent="0.25">
      <c r="A79" s="5">
        <f t="shared" si="1"/>
        <v>74</v>
      </c>
      <c r="B79" s="5">
        <v>38</v>
      </c>
      <c r="C79" s="5">
        <v>92</v>
      </c>
      <c r="D79" s="5">
        <v>63</v>
      </c>
      <c r="E79" s="5">
        <v>10</v>
      </c>
      <c r="F79" s="5" t="s">
        <v>511</v>
      </c>
      <c r="G79" s="5"/>
      <c r="H79" s="5"/>
      <c r="I79" s="5"/>
      <c r="J79" s="5"/>
      <c r="K79" s="195">
        <v>688165888613</v>
      </c>
      <c r="L79" s="5">
        <v>8887970462</v>
      </c>
      <c r="M79" s="181"/>
    </row>
    <row r="80" spans="1:13" x14ac:dyDescent="0.25">
      <c r="A80" s="5">
        <f t="shared" si="1"/>
        <v>75</v>
      </c>
      <c r="B80" s="5">
        <v>38</v>
      </c>
      <c r="C80" s="5">
        <v>92</v>
      </c>
      <c r="D80" s="5">
        <v>63</v>
      </c>
      <c r="E80" s="5">
        <v>9</v>
      </c>
      <c r="F80" s="5" t="s">
        <v>534</v>
      </c>
      <c r="G80" s="5"/>
      <c r="H80" s="5"/>
      <c r="I80" s="5"/>
      <c r="J80" s="5"/>
      <c r="K80" s="195">
        <v>462418611141</v>
      </c>
      <c r="L80" s="5">
        <v>9335135764</v>
      </c>
      <c r="M80" s="181"/>
    </row>
    <row r="81" spans="1:13" x14ac:dyDescent="0.25">
      <c r="A81" s="5">
        <f t="shared" si="1"/>
        <v>76</v>
      </c>
      <c r="B81" s="5">
        <v>219</v>
      </c>
      <c r="C81" s="5">
        <v>250</v>
      </c>
      <c r="D81" s="5">
        <v>63</v>
      </c>
      <c r="E81" s="5">
        <v>8</v>
      </c>
      <c r="F81" s="5" t="s">
        <v>535</v>
      </c>
      <c r="G81" s="5"/>
      <c r="H81" s="5"/>
      <c r="I81" s="5"/>
      <c r="J81" s="5"/>
      <c r="K81" s="195">
        <v>782582614952</v>
      </c>
      <c r="L81" s="5">
        <v>7985066077</v>
      </c>
      <c r="M81" s="181"/>
    </row>
    <row r="82" spans="1:13" x14ac:dyDescent="0.25">
      <c r="A82" s="5">
        <f t="shared" si="1"/>
        <v>77</v>
      </c>
      <c r="B82" s="5">
        <v>249</v>
      </c>
      <c r="C82" s="5">
        <v>250</v>
      </c>
      <c r="D82" s="5">
        <v>63</v>
      </c>
      <c r="E82" s="5">
        <v>7</v>
      </c>
      <c r="F82" s="5" t="s">
        <v>536</v>
      </c>
      <c r="G82" s="5"/>
      <c r="H82" s="5"/>
      <c r="I82" s="5"/>
      <c r="J82" s="5"/>
      <c r="K82" s="195">
        <v>692943133120</v>
      </c>
      <c r="L82" s="5">
        <v>8418209229</v>
      </c>
      <c r="M82" s="181"/>
    </row>
    <row r="83" spans="1:13" x14ac:dyDescent="0.25">
      <c r="A83" s="5">
        <f t="shared" si="1"/>
        <v>78</v>
      </c>
      <c r="B83" s="5">
        <v>249</v>
      </c>
      <c r="C83" s="5">
        <v>250</v>
      </c>
      <c r="D83" s="5">
        <v>63</v>
      </c>
      <c r="E83" s="5">
        <v>6</v>
      </c>
      <c r="F83" s="5" t="s">
        <v>537</v>
      </c>
      <c r="G83" s="5"/>
      <c r="H83" s="5"/>
      <c r="I83" s="5"/>
      <c r="J83" s="5"/>
      <c r="K83" s="195">
        <v>510350663354</v>
      </c>
      <c r="L83" s="5">
        <v>9930959387</v>
      </c>
      <c r="M83" s="181"/>
    </row>
    <row r="84" spans="1:13" x14ac:dyDescent="0.25">
      <c r="A84" s="5">
        <f t="shared" si="1"/>
        <v>79</v>
      </c>
      <c r="B84" s="5">
        <v>249</v>
      </c>
      <c r="C84" s="5">
        <v>250</v>
      </c>
      <c r="D84" s="5">
        <v>63</v>
      </c>
      <c r="E84" s="5">
        <v>9</v>
      </c>
      <c r="F84" s="5" t="s">
        <v>538</v>
      </c>
      <c r="G84" s="5"/>
      <c r="H84" s="5"/>
      <c r="I84" s="5"/>
      <c r="J84" s="5"/>
      <c r="K84" s="195">
        <v>684619676313</v>
      </c>
      <c r="L84" s="5"/>
      <c r="M84" s="181"/>
    </row>
    <row r="85" spans="1:13" x14ac:dyDescent="0.25">
      <c r="A85" s="5">
        <f t="shared" si="1"/>
        <v>80</v>
      </c>
      <c r="B85" s="5">
        <v>250</v>
      </c>
      <c r="C85" s="5">
        <v>251</v>
      </c>
      <c r="D85" s="5">
        <v>63</v>
      </c>
      <c r="E85" s="5">
        <v>6</v>
      </c>
      <c r="F85" s="5" t="s">
        <v>539</v>
      </c>
      <c r="G85" s="5"/>
      <c r="H85" s="5"/>
      <c r="I85" s="5"/>
      <c r="J85" s="5"/>
      <c r="K85" s="195">
        <v>217007316850</v>
      </c>
      <c r="L85" s="5">
        <v>6386408664</v>
      </c>
      <c r="M85" s="181"/>
    </row>
    <row r="86" spans="1:13" x14ac:dyDescent="0.25">
      <c r="A86" s="5">
        <f t="shared" si="1"/>
        <v>81</v>
      </c>
      <c r="B86" s="5">
        <v>250</v>
      </c>
      <c r="C86" s="5">
        <v>251</v>
      </c>
      <c r="D86" s="5">
        <v>63</v>
      </c>
      <c r="E86" s="5">
        <v>4</v>
      </c>
      <c r="F86" s="5" t="s">
        <v>540</v>
      </c>
      <c r="G86" s="5"/>
      <c r="H86" s="5"/>
      <c r="I86" s="5"/>
      <c r="J86" s="5"/>
      <c r="K86" s="195">
        <v>338873788382</v>
      </c>
      <c r="L86" s="5">
        <v>9161974625</v>
      </c>
      <c r="M86" s="181"/>
    </row>
    <row r="87" spans="1:13" x14ac:dyDescent="0.25">
      <c r="A87" s="5">
        <f t="shared" si="1"/>
        <v>82</v>
      </c>
      <c r="B87" s="5">
        <v>249</v>
      </c>
      <c r="C87" s="5">
        <v>245</v>
      </c>
      <c r="D87" s="5">
        <v>63</v>
      </c>
      <c r="E87" s="5">
        <v>10</v>
      </c>
      <c r="F87" s="5" t="s">
        <v>541</v>
      </c>
      <c r="G87" s="5"/>
      <c r="H87" s="5"/>
      <c r="I87" s="5"/>
      <c r="J87" s="5"/>
      <c r="K87" s="195">
        <v>546215616416</v>
      </c>
      <c r="L87" s="5">
        <v>9918973592</v>
      </c>
      <c r="M87" s="181"/>
    </row>
    <row r="88" spans="1:13" x14ac:dyDescent="0.25">
      <c r="A88" s="5">
        <f t="shared" si="1"/>
        <v>83</v>
      </c>
      <c r="B88" s="5">
        <v>249</v>
      </c>
      <c r="C88" s="5">
        <v>245</v>
      </c>
      <c r="D88" s="5">
        <v>63</v>
      </c>
      <c r="E88" s="5">
        <v>12</v>
      </c>
      <c r="F88" s="5" t="s">
        <v>542</v>
      </c>
      <c r="G88" s="5"/>
      <c r="H88" s="5"/>
      <c r="I88" s="5"/>
      <c r="J88" s="5"/>
      <c r="K88" s="195">
        <v>416279512188</v>
      </c>
      <c r="L88" s="5">
        <v>8303957883</v>
      </c>
      <c r="M88" s="181"/>
    </row>
    <row r="89" spans="1:13" x14ac:dyDescent="0.25">
      <c r="A89" s="5">
        <f t="shared" si="1"/>
        <v>84</v>
      </c>
      <c r="B89" s="5">
        <v>249</v>
      </c>
      <c r="C89" s="5">
        <v>245</v>
      </c>
      <c r="D89" s="5">
        <v>63</v>
      </c>
      <c r="E89" s="5">
        <v>8</v>
      </c>
      <c r="F89" s="5" t="s">
        <v>543</v>
      </c>
      <c r="G89" s="5"/>
      <c r="H89" s="5"/>
      <c r="I89" s="5"/>
      <c r="J89" s="5"/>
      <c r="K89" s="195">
        <v>307423363490</v>
      </c>
      <c r="L89" s="5">
        <v>9721171938</v>
      </c>
      <c r="M89" s="181"/>
    </row>
    <row r="90" spans="1:13" x14ac:dyDescent="0.25">
      <c r="A90" s="5">
        <f t="shared" si="1"/>
        <v>85</v>
      </c>
      <c r="B90" s="5">
        <v>242</v>
      </c>
      <c r="C90" s="5">
        <v>241</v>
      </c>
      <c r="D90" s="5">
        <v>63</v>
      </c>
      <c r="E90" s="5">
        <v>6</v>
      </c>
      <c r="F90" s="5" t="s">
        <v>544</v>
      </c>
      <c r="G90" s="5"/>
      <c r="H90" s="5"/>
      <c r="I90" s="5"/>
      <c r="J90" s="5"/>
      <c r="K90" s="195">
        <v>860833775813</v>
      </c>
      <c r="L90" s="5">
        <v>7800032100</v>
      </c>
      <c r="M90" s="181"/>
    </row>
    <row r="91" spans="1:13" x14ac:dyDescent="0.25">
      <c r="A91" s="5">
        <f t="shared" si="1"/>
        <v>86</v>
      </c>
      <c r="B91" s="5">
        <v>242</v>
      </c>
      <c r="C91" s="5">
        <v>241</v>
      </c>
      <c r="D91" s="5">
        <v>63</v>
      </c>
      <c r="E91" s="5">
        <v>7</v>
      </c>
      <c r="F91" s="5" t="s">
        <v>545</v>
      </c>
      <c r="G91" s="5"/>
      <c r="H91" s="5"/>
      <c r="I91" s="5"/>
      <c r="J91" s="5"/>
      <c r="K91" s="195">
        <v>213531214726</v>
      </c>
      <c r="L91" s="5">
        <v>7800032100</v>
      </c>
      <c r="M91" s="181"/>
    </row>
    <row r="92" spans="1:13" x14ac:dyDescent="0.25">
      <c r="A92" s="5">
        <f t="shared" si="1"/>
        <v>87</v>
      </c>
      <c r="B92" s="5">
        <v>227</v>
      </c>
      <c r="C92" s="5">
        <v>76</v>
      </c>
      <c r="D92" s="5">
        <v>63</v>
      </c>
      <c r="E92" s="5">
        <v>9</v>
      </c>
      <c r="F92" s="5" t="s">
        <v>546</v>
      </c>
      <c r="G92" s="5"/>
      <c r="H92" s="5"/>
      <c r="I92" s="5"/>
      <c r="J92" s="5"/>
      <c r="K92" s="195">
        <v>409745589290</v>
      </c>
      <c r="L92" s="5">
        <v>9140057565</v>
      </c>
      <c r="M92" s="181"/>
    </row>
    <row r="93" spans="1:13" x14ac:dyDescent="0.25">
      <c r="A93" s="5">
        <f t="shared" si="1"/>
        <v>88</v>
      </c>
      <c r="B93" s="5">
        <v>227</v>
      </c>
      <c r="C93" s="5">
        <v>76</v>
      </c>
      <c r="D93" s="5">
        <v>63</v>
      </c>
      <c r="E93" s="5">
        <v>6</v>
      </c>
      <c r="F93" s="5" t="s">
        <v>547</v>
      </c>
      <c r="G93" s="5"/>
      <c r="H93" s="5"/>
      <c r="I93" s="5"/>
      <c r="J93" s="5"/>
      <c r="K93" s="195">
        <v>213787063113</v>
      </c>
      <c r="L93" s="5">
        <v>7800171184</v>
      </c>
      <c r="M93" s="181"/>
    </row>
    <row r="94" spans="1:13" x14ac:dyDescent="0.25">
      <c r="A94" s="5">
        <f t="shared" si="1"/>
        <v>89</v>
      </c>
      <c r="B94" s="5">
        <v>227</v>
      </c>
      <c r="C94" s="5">
        <v>76</v>
      </c>
      <c r="D94" s="5">
        <v>63</v>
      </c>
      <c r="E94" s="5">
        <v>6</v>
      </c>
      <c r="F94" s="5" t="s">
        <v>548</v>
      </c>
      <c r="G94" s="5"/>
      <c r="H94" s="5"/>
      <c r="I94" s="5"/>
      <c r="J94" s="5"/>
      <c r="K94" s="195">
        <v>307381239828</v>
      </c>
      <c r="L94" s="5">
        <v>8081500568</v>
      </c>
      <c r="M94" s="181"/>
    </row>
    <row r="95" spans="1:13" x14ac:dyDescent="0.25">
      <c r="A95" s="5">
        <f t="shared" si="1"/>
        <v>90</v>
      </c>
      <c r="B95" s="5">
        <v>16</v>
      </c>
      <c r="C95" s="5">
        <v>13</v>
      </c>
      <c r="D95" s="5">
        <v>63</v>
      </c>
      <c r="E95" s="5">
        <v>8</v>
      </c>
      <c r="F95" s="5" t="s">
        <v>549</v>
      </c>
      <c r="G95" s="5"/>
      <c r="H95" s="5"/>
      <c r="I95" s="5"/>
      <c r="J95" s="5"/>
      <c r="K95" s="195">
        <v>904061776921</v>
      </c>
      <c r="L95" s="5">
        <v>9554128418</v>
      </c>
      <c r="M95" s="181"/>
    </row>
    <row r="96" spans="1:13" x14ac:dyDescent="0.25">
      <c r="A96" s="5">
        <f t="shared" si="1"/>
        <v>91</v>
      </c>
      <c r="B96" s="5">
        <v>16</v>
      </c>
      <c r="C96" s="5">
        <v>13</v>
      </c>
      <c r="D96" s="5">
        <v>63</v>
      </c>
      <c r="E96" s="5">
        <v>7</v>
      </c>
      <c r="F96" s="5" t="s">
        <v>550</v>
      </c>
      <c r="G96" s="5"/>
      <c r="H96" s="5"/>
      <c r="I96" s="5"/>
      <c r="J96" s="5"/>
      <c r="K96" s="195">
        <v>650587723926</v>
      </c>
      <c r="L96" s="5">
        <v>6307854508</v>
      </c>
      <c r="M96" s="181"/>
    </row>
    <row r="97" spans="1:13" x14ac:dyDescent="0.25">
      <c r="A97" s="5">
        <f t="shared" si="1"/>
        <v>92</v>
      </c>
      <c r="B97" s="5">
        <v>16</v>
      </c>
      <c r="C97" s="5">
        <v>13</v>
      </c>
      <c r="D97" s="5">
        <v>63</v>
      </c>
      <c r="E97" s="5">
        <v>8</v>
      </c>
      <c r="F97" s="5" t="s">
        <v>551</v>
      </c>
      <c r="G97" s="5"/>
      <c r="H97" s="5"/>
      <c r="I97" s="5"/>
      <c r="J97" s="5"/>
      <c r="K97" s="195">
        <v>746934883571</v>
      </c>
      <c r="L97" s="5">
        <v>9453718082</v>
      </c>
      <c r="M97" s="181"/>
    </row>
    <row r="98" spans="1:13" x14ac:dyDescent="0.25">
      <c r="A98" s="5">
        <f t="shared" si="1"/>
        <v>93</v>
      </c>
      <c r="B98" s="5">
        <v>11</v>
      </c>
      <c r="C98" s="5">
        <v>13</v>
      </c>
      <c r="D98" s="5">
        <v>63</v>
      </c>
      <c r="E98" s="5">
        <v>9</v>
      </c>
      <c r="F98" s="5" t="s">
        <v>526</v>
      </c>
      <c r="G98" s="5"/>
      <c r="H98" s="5"/>
      <c r="I98" s="5"/>
      <c r="J98" s="5"/>
      <c r="K98" s="195">
        <v>583407763117</v>
      </c>
      <c r="L98" s="5">
        <v>9918099221</v>
      </c>
      <c r="M98" s="181"/>
    </row>
    <row r="99" spans="1:13" x14ac:dyDescent="0.25">
      <c r="A99" s="5">
        <f t="shared" si="1"/>
        <v>94</v>
      </c>
      <c r="B99" s="5">
        <v>14</v>
      </c>
      <c r="C99" s="5">
        <v>21</v>
      </c>
      <c r="D99" s="5">
        <v>63</v>
      </c>
      <c r="E99" s="5">
        <v>10</v>
      </c>
      <c r="F99" s="5" t="s">
        <v>552</v>
      </c>
      <c r="G99" s="5"/>
      <c r="H99" s="5"/>
      <c r="I99" s="5"/>
      <c r="J99" s="5"/>
      <c r="K99" s="195">
        <v>231131296927</v>
      </c>
      <c r="L99" s="5"/>
      <c r="M99" s="181"/>
    </row>
    <row r="100" spans="1:13" x14ac:dyDescent="0.25">
      <c r="A100" s="5">
        <f t="shared" si="1"/>
        <v>95</v>
      </c>
      <c r="B100" s="5">
        <v>14</v>
      </c>
      <c r="C100" s="5">
        <v>21</v>
      </c>
      <c r="D100" s="5">
        <v>63</v>
      </c>
      <c r="E100" s="5">
        <v>7</v>
      </c>
      <c r="F100" s="5" t="s">
        <v>553</v>
      </c>
      <c r="G100" s="5"/>
      <c r="H100" s="5"/>
      <c r="I100" s="5"/>
      <c r="J100" s="5"/>
      <c r="K100" s="195">
        <v>312812786381</v>
      </c>
      <c r="L100" s="5">
        <v>9026210454</v>
      </c>
      <c r="M100" s="181"/>
    </row>
    <row r="101" spans="1:13" x14ac:dyDescent="0.25">
      <c r="A101" s="5">
        <f t="shared" si="1"/>
        <v>96</v>
      </c>
      <c r="B101" s="5">
        <v>28</v>
      </c>
      <c r="C101" s="5">
        <v>20</v>
      </c>
      <c r="D101" s="5">
        <v>63</v>
      </c>
      <c r="E101" s="5">
        <v>8</v>
      </c>
      <c r="F101" s="5" t="s">
        <v>554</v>
      </c>
      <c r="G101" s="5"/>
      <c r="H101" s="5"/>
      <c r="I101" s="5"/>
      <c r="J101" s="5"/>
      <c r="K101" s="195">
        <v>897380822787</v>
      </c>
      <c r="L101" s="5">
        <v>9670458436</v>
      </c>
      <c r="M101" s="181"/>
    </row>
    <row r="102" spans="1:13" x14ac:dyDescent="0.25">
      <c r="A102" s="5">
        <f t="shared" si="1"/>
        <v>97</v>
      </c>
      <c r="B102" s="5">
        <v>28</v>
      </c>
      <c r="C102" s="5">
        <v>20</v>
      </c>
      <c r="D102" s="5">
        <v>63</v>
      </c>
      <c r="E102" s="5">
        <v>7</v>
      </c>
      <c r="F102" s="5" t="s">
        <v>513</v>
      </c>
      <c r="G102" s="5"/>
      <c r="H102" s="5"/>
      <c r="I102" s="5"/>
      <c r="J102" s="5"/>
      <c r="K102" s="195">
        <v>899061978335</v>
      </c>
      <c r="L102" s="5">
        <v>9138409539</v>
      </c>
      <c r="M102" s="181"/>
    </row>
    <row r="103" spans="1:13" x14ac:dyDescent="0.25">
      <c r="A103" s="5">
        <f t="shared" si="1"/>
        <v>98</v>
      </c>
      <c r="B103" s="5">
        <v>58</v>
      </c>
      <c r="C103" s="5">
        <v>100</v>
      </c>
      <c r="D103" s="5">
        <v>63</v>
      </c>
      <c r="E103" s="5">
        <v>6</v>
      </c>
      <c r="F103" s="5" t="s">
        <v>542</v>
      </c>
      <c r="G103" s="5"/>
      <c r="H103" s="5"/>
      <c r="I103" s="5"/>
      <c r="J103" s="5"/>
      <c r="K103" s="195">
        <v>803042265735</v>
      </c>
      <c r="L103" s="5">
        <v>7081819019</v>
      </c>
      <c r="M103" s="181"/>
    </row>
    <row r="104" spans="1:13" x14ac:dyDescent="0.25">
      <c r="A104" s="5">
        <f t="shared" si="1"/>
        <v>99</v>
      </c>
      <c r="B104" s="5">
        <v>125</v>
      </c>
      <c r="C104" s="5">
        <v>167</v>
      </c>
      <c r="D104" s="5">
        <v>63</v>
      </c>
      <c r="E104" s="5">
        <v>8</v>
      </c>
      <c r="F104" s="5" t="s">
        <v>555</v>
      </c>
      <c r="G104" s="5"/>
      <c r="H104" s="5"/>
      <c r="I104" s="5"/>
      <c r="J104" s="5"/>
      <c r="K104" s="195">
        <v>681840857032</v>
      </c>
      <c r="L104" s="5">
        <v>9554810326</v>
      </c>
      <c r="M104" s="181"/>
    </row>
    <row r="105" spans="1:13" x14ac:dyDescent="0.25">
      <c r="A105" s="5">
        <f t="shared" si="1"/>
        <v>100</v>
      </c>
      <c r="B105" s="5">
        <v>176</v>
      </c>
      <c r="C105" s="5">
        <v>178</v>
      </c>
      <c r="D105" s="5">
        <v>63</v>
      </c>
      <c r="E105" s="5">
        <v>12</v>
      </c>
      <c r="F105" s="5" t="s">
        <v>556</v>
      </c>
      <c r="G105" s="5"/>
      <c r="H105" s="5"/>
      <c r="I105" s="5"/>
      <c r="J105" s="5"/>
      <c r="K105" s="195">
        <v>501180441186</v>
      </c>
      <c r="L105" s="5">
        <v>8400474623</v>
      </c>
      <c r="M105" s="181"/>
    </row>
    <row r="106" spans="1:13" x14ac:dyDescent="0.25">
      <c r="A106" s="5">
        <f t="shared" si="1"/>
        <v>101</v>
      </c>
      <c r="B106" s="5">
        <v>187</v>
      </c>
      <c r="C106" s="5">
        <v>188</v>
      </c>
      <c r="D106" s="5">
        <v>63</v>
      </c>
      <c r="E106" s="5">
        <v>8</v>
      </c>
      <c r="F106" s="5" t="s">
        <v>557</v>
      </c>
      <c r="G106" s="5"/>
      <c r="H106" s="5"/>
      <c r="I106" s="5"/>
      <c r="J106" s="5"/>
      <c r="K106" s="195">
        <v>346926214234</v>
      </c>
      <c r="L106" s="5">
        <v>8427736886</v>
      </c>
      <c r="M106" s="181"/>
    </row>
    <row r="107" spans="1:13" x14ac:dyDescent="0.25">
      <c r="A107" s="5">
        <f t="shared" si="1"/>
        <v>102</v>
      </c>
      <c r="B107" s="5">
        <v>199</v>
      </c>
      <c r="C107" s="5">
        <v>191</v>
      </c>
      <c r="D107" s="5">
        <v>63</v>
      </c>
      <c r="E107" s="5">
        <v>8</v>
      </c>
      <c r="F107" s="5" t="s">
        <v>558</v>
      </c>
      <c r="G107" s="5"/>
      <c r="H107" s="5"/>
      <c r="I107" s="5"/>
      <c r="J107" s="5"/>
      <c r="K107" s="195">
        <v>638479237047</v>
      </c>
      <c r="L107" s="5">
        <v>7317310050</v>
      </c>
      <c r="M107" s="181"/>
    </row>
    <row r="108" spans="1:13" x14ac:dyDescent="0.25">
      <c r="A108" s="5">
        <f t="shared" si="1"/>
        <v>103</v>
      </c>
      <c r="B108" s="5">
        <v>191</v>
      </c>
      <c r="C108" s="5">
        <v>192</v>
      </c>
      <c r="D108" s="5">
        <v>63</v>
      </c>
      <c r="E108" s="5">
        <v>6</v>
      </c>
      <c r="F108" s="5" t="s">
        <v>559</v>
      </c>
      <c r="G108" s="5"/>
      <c r="H108" s="5"/>
      <c r="I108" s="5"/>
      <c r="J108" s="5"/>
      <c r="K108" s="195">
        <v>530130025938</v>
      </c>
      <c r="L108" s="5">
        <v>8573063477</v>
      </c>
      <c r="M108" s="181"/>
    </row>
    <row r="109" spans="1:13" x14ac:dyDescent="0.25">
      <c r="A109" s="5">
        <f t="shared" si="1"/>
        <v>104</v>
      </c>
      <c r="B109" s="5">
        <v>201</v>
      </c>
      <c r="C109" s="5">
        <v>191</v>
      </c>
      <c r="D109" s="5">
        <v>63</v>
      </c>
      <c r="E109" s="5">
        <v>8</v>
      </c>
      <c r="F109" s="5" t="s">
        <v>560</v>
      </c>
      <c r="G109" s="5"/>
      <c r="H109" s="5"/>
      <c r="I109" s="5"/>
      <c r="J109" s="5"/>
      <c r="K109" s="195">
        <v>393680748542</v>
      </c>
      <c r="L109" s="5">
        <v>9918362563</v>
      </c>
      <c r="M109" s="181"/>
    </row>
    <row r="110" spans="1:13" x14ac:dyDescent="0.25">
      <c r="A110" s="5">
        <f t="shared" si="1"/>
        <v>105</v>
      </c>
      <c r="B110" s="5">
        <v>194</v>
      </c>
      <c r="C110" s="5">
        <v>192</v>
      </c>
      <c r="D110" s="5">
        <v>63</v>
      </c>
      <c r="E110" s="5">
        <v>7</v>
      </c>
      <c r="F110" s="5" t="s">
        <v>561</v>
      </c>
      <c r="G110" s="5"/>
      <c r="H110" s="5"/>
      <c r="I110" s="5"/>
      <c r="J110" s="5"/>
      <c r="K110" s="195">
        <v>707417243973</v>
      </c>
      <c r="L110" s="5">
        <v>9335726803</v>
      </c>
      <c r="M110" s="181"/>
    </row>
    <row r="111" spans="1:13" x14ac:dyDescent="0.25">
      <c r="A111" s="5">
        <f t="shared" si="1"/>
        <v>106</v>
      </c>
      <c r="B111" s="5">
        <v>205</v>
      </c>
      <c r="C111" s="5">
        <v>217</v>
      </c>
      <c r="D111" s="5">
        <v>63</v>
      </c>
      <c r="E111" s="5">
        <v>6</v>
      </c>
      <c r="F111" s="5" t="s">
        <v>562</v>
      </c>
      <c r="G111" s="5"/>
      <c r="H111" s="5"/>
      <c r="I111" s="5"/>
      <c r="J111" s="5"/>
      <c r="K111" s="195">
        <v>746416357747</v>
      </c>
      <c r="L111" s="5">
        <v>7398752454</v>
      </c>
      <c r="M111" s="181"/>
    </row>
    <row r="112" spans="1:13" x14ac:dyDescent="0.25">
      <c r="A112" s="5">
        <f t="shared" si="1"/>
        <v>107</v>
      </c>
      <c r="B112" s="5">
        <v>215</v>
      </c>
      <c r="C112" s="5">
        <v>213</v>
      </c>
      <c r="D112" s="5">
        <v>63</v>
      </c>
      <c r="E112" s="5">
        <v>8</v>
      </c>
      <c r="F112" s="5" t="s">
        <v>563</v>
      </c>
      <c r="G112" s="5"/>
      <c r="H112" s="5"/>
      <c r="I112" s="5"/>
      <c r="J112" s="5"/>
      <c r="K112" s="195">
        <v>506720242749</v>
      </c>
      <c r="L112" s="5">
        <v>9792847665</v>
      </c>
      <c r="M112" s="181"/>
    </row>
    <row r="113" spans="1:13" x14ac:dyDescent="0.25">
      <c r="A113" s="5">
        <f t="shared" si="1"/>
        <v>108</v>
      </c>
      <c r="B113" s="5">
        <v>215</v>
      </c>
      <c r="C113" s="5">
        <v>213</v>
      </c>
      <c r="D113" s="5">
        <v>63</v>
      </c>
      <c r="E113" s="5">
        <v>9</v>
      </c>
      <c r="F113" s="5" t="s">
        <v>564</v>
      </c>
      <c r="G113" s="5"/>
      <c r="H113" s="5"/>
      <c r="I113" s="5"/>
      <c r="J113" s="5"/>
      <c r="K113" s="195">
        <v>800519522485</v>
      </c>
      <c r="L113" s="5">
        <v>8052387686</v>
      </c>
      <c r="M113" s="181"/>
    </row>
    <row r="114" spans="1:13" x14ac:dyDescent="0.25">
      <c r="A114" s="5">
        <f t="shared" si="1"/>
        <v>109</v>
      </c>
      <c r="B114" s="5">
        <v>23</v>
      </c>
      <c r="C114" s="5">
        <v>29</v>
      </c>
      <c r="D114" s="5">
        <v>63</v>
      </c>
      <c r="E114" s="5">
        <v>10</v>
      </c>
      <c r="F114" s="5" t="s">
        <v>565</v>
      </c>
      <c r="G114" s="5"/>
      <c r="H114" s="5"/>
      <c r="I114" s="5"/>
      <c r="J114" s="5"/>
      <c r="K114" s="195">
        <v>530999932910</v>
      </c>
      <c r="L114" s="5">
        <v>9161038624</v>
      </c>
      <c r="M114" s="181"/>
    </row>
    <row r="115" spans="1:13" x14ac:dyDescent="0.25">
      <c r="A115" s="5">
        <f t="shared" si="1"/>
        <v>110</v>
      </c>
      <c r="B115" s="5">
        <v>25</v>
      </c>
      <c r="C115" s="5">
        <v>40</v>
      </c>
      <c r="D115" s="5">
        <v>63</v>
      </c>
      <c r="E115" s="5">
        <v>8</v>
      </c>
      <c r="F115" s="5" t="s">
        <v>566</v>
      </c>
      <c r="G115" s="5"/>
      <c r="H115" s="5"/>
      <c r="I115" s="5"/>
      <c r="J115" s="5"/>
      <c r="K115" s="195">
        <v>952871793930</v>
      </c>
      <c r="L115" s="5">
        <v>8303383516</v>
      </c>
      <c r="M115" s="181"/>
    </row>
    <row r="116" spans="1:13" x14ac:dyDescent="0.25">
      <c r="A116" s="5">
        <f t="shared" si="1"/>
        <v>111</v>
      </c>
      <c r="B116" s="5">
        <v>29</v>
      </c>
      <c r="C116" s="5">
        <v>131</v>
      </c>
      <c r="D116" s="5">
        <v>63</v>
      </c>
      <c r="E116" s="5">
        <v>15</v>
      </c>
      <c r="F116" s="5" t="s">
        <v>567</v>
      </c>
      <c r="G116" s="5"/>
      <c r="H116" s="5"/>
      <c r="I116" s="5"/>
      <c r="J116" s="5"/>
      <c r="K116" s="195">
        <v>299640230523</v>
      </c>
      <c r="L116" s="5">
        <v>9877324078</v>
      </c>
      <c r="M116" s="181"/>
    </row>
    <row r="117" spans="1:13" x14ac:dyDescent="0.25">
      <c r="A117" s="5">
        <f t="shared" si="1"/>
        <v>112</v>
      </c>
      <c r="B117" s="5">
        <v>29</v>
      </c>
      <c r="C117" s="5">
        <v>131</v>
      </c>
      <c r="D117" s="5">
        <v>63</v>
      </c>
      <c r="E117" s="5">
        <v>5</v>
      </c>
      <c r="F117" s="5" t="s">
        <v>568</v>
      </c>
      <c r="G117" s="5"/>
      <c r="H117" s="5"/>
      <c r="I117" s="5"/>
      <c r="J117" s="5"/>
      <c r="K117" s="195">
        <v>348221698737</v>
      </c>
      <c r="L117" s="5">
        <v>9554475350</v>
      </c>
      <c r="M117" s="181"/>
    </row>
    <row r="118" spans="1:13" x14ac:dyDescent="0.25">
      <c r="A118" s="5">
        <f t="shared" si="1"/>
        <v>113</v>
      </c>
      <c r="B118" s="5" t="s">
        <v>569</v>
      </c>
      <c r="C118" s="5" t="s">
        <v>570</v>
      </c>
      <c r="D118" s="5">
        <v>63</v>
      </c>
      <c r="E118" s="5">
        <v>12</v>
      </c>
      <c r="F118" s="5" t="s">
        <v>571</v>
      </c>
      <c r="G118" s="5"/>
      <c r="H118" s="5"/>
      <c r="I118" s="5"/>
      <c r="J118" s="5"/>
      <c r="K118" s="195">
        <v>593644084640</v>
      </c>
      <c r="L118" s="5">
        <v>9565037965</v>
      </c>
      <c r="M118" s="181"/>
    </row>
    <row r="119" spans="1:13" x14ac:dyDescent="0.25">
      <c r="A119" s="5">
        <f t="shared" si="1"/>
        <v>114</v>
      </c>
      <c r="B119" s="5" t="s">
        <v>569</v>
      </c>
      <c r="C119" s="5" t="s">
        <v>570</v>
      </c>
      <c r="D119" s="5">
        <v>63</v>
      </c>
      <c r="E119" s="5">
        <v>6</v>
      </c>
      <c r="F119" s="5" t="s">
        <v>572</v>
      </c>
      <c r="G119" s="5"/>
      <c r="H119" s="5"/>
      <c r="I119" s="5"/>
      <c r="J119" s="5"/>
      <c r="K119" s="195">
        <v>464588218624</v>
      </c>
      <c r="L119" s="5">
        <v>7355606030</v>
      </c>
      <c r="M119" s="181"/>
    </row>
    <row r="120" spans="1:13" x14ac:dyDescent="0.25">
      <c r="A120" s="5">
        <f t="shared" si="1"/>
        <v>115</v>
      </c>
      <c r="B120" s="5" t="s">
        <v>569</v>
      </c>
      <c r="C120" s="5" t="s">
        <v>570</v>
      </c>
      <c r="D120" s="5">
        <v>63</v>
      </c>
      <c r="E120" s="5">
        <v>8</v>
      </c>
      <c r="F120" s="5" t="s">
        <v>573</v>
      </c>
      <c r="G120" s="5"/>
      <c r="H120" s="5"/>
      <c r="I120" s="5"/>
      <c r="J120" s="5"/>
      <c r="K120" s="195">
        <v>583225983472</v>
      </c>
      <c r="L120" s="5"/>
      <c r="M120" s="181"/>
    </row>
    <row r="121" spans="1:13" x14ac:dyDescent="0.25">
      <c r="A121" s="5">
        <f t="shared" si="1"/>
        <v>116</v>
      </c>
      <c r="B121" s="5">
        <v>25</v>
      </c>
      <c r="C121" s="5">
        <v>40</v>
      </c>
      <c r="D121" s="5">
        <v>63</v>
      </c>
      <c r="E121" s="5">
        <v>15</v>
      </c>
      <c r="F121" s="5" t="s">
        <v>574</v>
      </c>
      <c r="G121" s="5"/>
      <c r="H121" s="5"/>
      <c r="I121" s="5"/>
      <c r="J121" s="5"/>
      <c r="K121" s="195">
        <v>625563246037</v>
      </c>
      <c r="L121" s="5">
        <v>8810868633</v>
      </c>
      <c r="M121" s="181"/>
    </row>
    <row r="122" spans="1:13" x14ac:dyDescent="0.25">
      <c r="A122" s="5">
        <f t="shared" si="1"/>
        <v>117</v>
      </c>
      <c r="B122" s="5" t="s">
        <v>575</v>
      </c>
      <c r="C122" s="5" t="s">
        <v>575</v>
      </c>
      <c r="D122" s="5">
        <v>63</v>
      </c>
      <c r="E122" s="5">
        <v>9</v>
      </c>
      <c r="F122" s="5" t="s">
        <v>576</v>
      </c>
      <c r="G122" s="5"/>
      <c r="H122" s="5"/>
      <c r="I122" s="5"/>
      <c r="J122" s="5"/>
      <c r="K122" s="195">
        <v>411758618643</v>
      </c>
      <c r="L122" s="5"/>
      <c r="M122" s="181"/>
    </row>
    <row r="123" spans="1:13" x14ac:dyDescent="0.25">
      <c r="A123" s="5">
        <f t="shared" si="1"/>
        <v>118</v>
      </c>
      <c r="B123" s="5" t="s">
        <v>575</v>
      </c>
      <c r="C123" s="5" t="s">
        <v>575</v>
      </c>
      <c r="D123" s="5">
        <v>63</v>
      </c>
      <c r="E123" s="5">
        <v>6</v>
      </c>
      <c r="F123" s="5" t="s">
        <v>577</v>
      </c>
      <c r="G123" s="5"/>
      <c r="H123" s="5"/>
      <c r="I123" s="5"/>
      <c r="J123" s="5"/>
      <c r="K123" s="195">
        <v>248522468407</v>
      </c>
      <c r="L123" s="5">
        <v>9560838562</v>
      </c>
      <c r="M123" s="181"/>
    </row>
    <row r="124" spans="1:13" x14ac:dyDescent="0.25">
      <c r="A124" s="5">
        <f t="shared" si="1"/>
        <v>119</v>
      </c>
      <c r="B124" s="5" t="s">
        <v>575</v>
      </c>
      <c r="C124" s="5" t="s">
        <v>575</v>
      </c>
      <c r="D124" s="5">
        <v>63</v>
      </c>
      <c r="E124" s="5">
        <v>5</v>
      </c>
      <c r="F124" s="5" t="s">
        <v>578</v>
      </c>
      <c r="G124" s="5"/>
      <c r="H124" s="5"/>
      <c r="I124" s="5"/>
      <c r="J124" s="5"/>
      <c r="K124" s="195">
        <v>770436664084</v>
      </c>
      <c r="L124" s="5">
        <v>9988412839</v>
      </c>
      <c r="M124" s="181"/>
    </row>
    <row r="125" spans="1:13" x14ac:dyDescent="0.25">
      <c r="A125" s="5">
        <f t="shared" si="1"/>
        <v>120</v>
      </c>
      <c r="B125" s="5">
        <v>29</v>
      </c>
      <c r="C125" s="5">
        <v>31</v>
      </c>
      <c r="D125" s="5">
        <v>110</v>
      </c>
      <c r="E125" s="5">
        <v>9</v>
      </c>
      <c r="F125" s="5" t="s">
        <v>579</v>
      </c>
      <c r="G125" s="5"/>
      <c r="H125" s="5"/>
      <c r="I125" s="5"/>
      <c r="J125" s="5"/>
      <c r="K125" s="195">
        <v>677644151506</v>
      </c>
      <c r="L125" s="5">
        <v>9463496602</v>
      </c>
      <c r="M125" s="181"/>
    </row>
    <row r="126" spans="1:13" x14ac:dyDescent="0.25">
      <c r="A126" s="5">
        <f t="shared" si="1"/>
        <v>121</v>
      </c>
      <c r="B126" s="5">
        <v>25</v>
      </c>
      <c r="C126" s="5">
        <v>34</v>
      </c>
      <c r="D126" s="5">
        <v>110</v>
      </c>
      <c r="E126" s="5">
        <v>11</v>
      </c>
      <c r="F126" s="5" t="s">
        <v>580</v>
      </c>
      <c r="G126" s="5"/>
      <c r="H126" s="5"/>
      <c r="I126" s="5"/>
      <c r="J126" s="5"/>
      <c r="K126" s="195">
        <v>661835261921</v>
      </c>
      <c r="L126" s="5">
        <v>7041916277</v>
      </c>
      <c r="M126" s="181"/>
    </row>
    <row r="127" spans="1:13" x14ac:dyDescent="0.25">
      <c r="A127" s="5">
        <f t="shared" si="1"/>
        <v>122</v>
      </c>
      <c r="B127" s="5">
        <v>25</v>
      </c>
      <c r="C127" s="5">
        <v>34</v>
      </c>
      <c r="D127" s="5">
        <v>110</v>
      </c>
      <c r="E127" s="5">
        <v>7</v>
      </c>
      <c r="F127" s="5" t="s">
        <v>581</v>
      </c>
      <c r="G127" s="5"/>
      <c r="H127" s="5"/>
      <c r="I127" s="5"/>
      <c r="J127" s="5"/>
      <c r="K127" s="195">
        <v>826266814027</v>
      </c>
      <c r="L127" s="5">
        <v>9621539470</v>
      </c>
      <c r="M127" s="181"/>
    </row>
    <row r="128" spans="1:13" x14ac:dyDescent="0.25">
      <c r="A128" s="5">
        <f t="shared" si="1"/>
        <v>123</v>
      </c>
      <c r="B128" s="5">
        <v>34</v>
      </c>
      <c r="C128" s="5">
        <v>36</v>
      </c>
      <c r="D128" s="5">
        <v>110</v>
      </c>
      <c r="E128" s="5">
        <v>15</v>
      </c>
      <c r="F128" s="5" t="s">
        <v>582</v>
      </c>
      <c r="G128" s="5"/>
      <c r="H128" s="5"/>
      <c r="I128" s="5"/>
      <c r="J128" s="5"/>
      <c r="K128" s="195">
        <v>656060108477</v>
      </c>
      <c r="L128" s="5">
        <v>7081430621</v>
      </c>
      <c r="M128" s="181"/>
    </row>
    <row r="129" spans="1:13" x14ac:dyDescent="0.25">
      <c r="A129" s="5">
        <f t="shared" si="1"/>
        <v>124</v>
      </c>
      <c r="B129" s="5">
        <v>34</v>
      </c>
      <c r="C129" s="5">
        <v>36</v>
      </c>
      <c r="D129" s="5">
        <v>110</v>
      </c>
      <c r="E129" s="5">
        <v>20</v>
      </c>
      <c r="F129" s="5" t="s">
        <v>583</v>
      </c>
      <c r="G129" s="5"/>
      <c r="H129" s="5"/>
      <c r="I129" s="5"/>
      <c r="J129" s="5"/>
      <c r="K129" s="195">
        <v>529256261972</v>
      </c>
      <c r="L129" s="5">
        <v>7355232411</v>
      </c>
      <c r="M129" s="181"/>
    </row>
    <row r="130" spans="1:13" x14ac:dyDescent="0.25">
      <c r="A130" s="5">
        <f t="shared" si="1"/>
        <v>125</v>
      </c>
      <c r="B130" s="5">
        <v>34</v>
      </c>
      <c r="C130" s="5">
        <v>35</v>
      </c>
      <c r="D130" s="5">
        <v>110</v>
      </c>
      <c r="E130" s="5">
        <v>13</v>
      </c>
      <c r="F130" s="5" t="s">
        <v>584</v>
      </c>
      <c r="G130" s="5"/>
      <c r="H130" s="5"/>
      <c r="I130" s="5"/>
      <c r="J130" s="5"/>
      <c r="K130" s="195">
        <v>378482172882</v>
      </c>
      <c r="L130" s="5">
        <v>9838785045</v>
      </c>
      <c r="M130" s="181"/>
    </row>
    <row r="131" spans="1:13" x14ac:dyDescent="0.25">
      <c r="A131" s="5">
        <f t="shared" si="1"/>
        <v>126</v>
      </c>
      <c r="B131" s="5">
        <v>34</v>
      </c>
      <c r="C131" s="5">
        <v>35</v>
      </c>
      <c r="D131" s="5">
        <v>110</v>
      </c>
      <c r="E131" s="5">
        <v>16</v>
      </c>
      <c r="F131" s="5" t="s">
        <v>585</v>
      </c>
      <c r="G131" s="5"/>
      <c r="H131" s="5"/>
      <c r="I131" s="5"/>
      <c r="J131" s="5"/>
      <c r="K131" s="195">
        <v>546473387704</v>
      </c>
      <c r="L131" s="5">
        <v>9780544027</v>
      </c>
      <c r="M131" s="181"/>
    </row>
    <row r="132" spans="1:13" x14ac:dyDescent="0.25">
      <c r="A132" s="5">
        <f t="shared" si="1"/>
        <v>127</v>
      </c>
      <c r="B132" s="5">
        <v>34</v>
      </c>
      <c r="C132" s="5">
        <v>35</v>
      </c>
      <c r="D132" s="5">
        <v>110</v>
      </c>
      <c r="E132" s="5">
        <v>10</v>
      </c>
      <c r="F132" s="5" t="s">
        <v>586</v>
      </c>
      <c r="G132" s="5"/>
      <c r="H132" s="5"/>
      <c r="I132" s="5"/>
      <c r="J132" s="5"/>
      <c r="K132" s="195">
        <v>387868290992</v>
      </c>
      <c r="L132" s="5">
        <v>9780169425</v>
      </c>
      <c r="M132" s="181"/>
    </row>
    <row r="133" spans="1:13" x14ac:dyDescent="0.25">
      <c r="A133" s="5">
        <f t="shared" si="1"/>
        <v>128</v>
      </c>
      <c r="B133" s="5">
        <v>34</v>
      </c>
      <c r="C133" s="5">
        <v>35</v>
      </c>
      <c r="D133" s="5">
        <v>110</v>
      </c>
      <c r="E133" s="5">
        <v>16</v>
      </c>
      <c r="F133" s="5" t="s">
        <v>587</v>
      </c>
      <c r="G133" s="5"/>
      <c r="H133" s="5"/>
      <c r="I133" s="5"/>
      <c r="J133" s="5"/>
      <c r="K133" s="195">
        <v>437276383993</v>
      </c>
      <c r="L133" s="5"/>
      <c r="M133" s="181"/>
    </row>
    <row r="134" spans="1:13" x14ac:dyDescent="0.25">
      <c r="A134" s="5">
        <f t="shared" si="1"/>
        <v>129</v>
      </c>
      <c r="B134" s="5">
        <v>37</v>
      </c>
      <c r="C134" s="5">
        <v>38</v>
      </c>
      <c r="D134" s="5">
        <v>110</v>
      </c>
      <c r="E134" s="5">
        <v>5</v>
      </c>
      <c r="F134" s="5" t="s">
        <v>504</v>
      </c>
      <c r="G134" s="5"/>
      <c r="H134" s="5"/>
      <c r="I134" s="5"/>
      <c r="J134" s="5"/>
      <c r="K134" s="195">
        <v>839994778950</v>
      </c>
      <c r="L134" s="5">
        <v>9696787706</v>
      </c>
      <c r="M134" s="181"/>
    </row>
    <row r="135" spans="1:13" x14ac:dyDescent="0.25">
      <c r="A135" s="5">
        <f t="shared" si="1"/>
        <v>130</v>
      </c>
      <c r="B135" s="5">
        <v>37</v>
      </c>
      <c r="C135" s="5">
        <v>38</v>
      </c>
      <c r="D135" s="5">
        <v>110</v>
      </c>
      <c r="E135" s="5">
        <v>6</v>
      </c>
      <c r="F135" s="5" t="s">
        <v>588</v>
      </c>
      <c r="G135" s="5"/>
      <c r="H135" s="5"/>
      <c r="I135" s="5"/>
      <c r="J135" s="5"/>
      <c r="K135" s="195">
        <v>395579647250</v>
      </c>
      <c r="L135" s="5"/>
      <c r="M135" s="181"/>
    </row>
    <row r="136" spans="1:13" x14ac:dyDescent="0.25">
      <c r="A136" s="5">
        <f t="shared" ref="A136:A199" si="2">1+A135</f>
        <v>131</v>
      </c>
      <c r="B136" s="5">
        <v>37</v>
      </c>
      <c r="C136" s="5">
        <v>23</v>
      </c>
      <c r="D136" s="5">
        <v>110</v>
      </c>
      <c r="E136" s="5">
        <v>6</v>
      </c>
      <c r="F136" s="5" t="s">
        <v>589</v>
      </c>
      <c r="G136" s="5"/>
      <c r="H136" s="5"/>
      <c r="I136" s="5"/>
      <c r="J136" s="5"/>
      <c r="K136" s="195">
        <v>445347873732</v>
      </c>
      <c r="L136" s="5"/>
      <c r="M136" s="181"/>
    </row>
    <row r="137" spans="1:13" x14ac:dyDescent="0.25">
      <c r="A137" s="5">
        <f t="shared" si="2"/>
        <v>132</v>
      </c>
      <c r="B137" s="5">
        <v>37</v>
      </c>
      <c r="C137" s="5">
        <v>23</v>
      </c>
      <c r="D137" s="5">
        <v>110</v>
      </c>
      <c r="E137" s="5">
        <v>8</v>
      </c>
      <c r="F137" s="5" t="s">
        <v>590</v>
      </c>
      <c r="G137" s="5"/>
      <c r="H137" s="5"/>
      <c r="I137" s="5"/>
      <c r="J137" s="5"/>
      <c r="K137" s="195">
        <v>661835261921</v>
      </c>
      <c r="L137" s="5"/>
      <c r="M137" s="181"/>
    </row>
    <row r="138" spans="1:13" x14ac:dyDescent="0.25">
      <c r="A138" s="5">
        <f t="shared" si="2"/>
        <v>133</v>
      </c>
      <c r="B138" s="5">
        <v>35</v>
      </c>
      <c r="C138" s="5">
        <v>37</v>
      </c>
      <c r="D138" s="5">
        <v>110</v>
      </c>
      <c r="E138" s="5">
        <v>12</v>
      </c>
      <c r="F138" s="5" t="s">
        <v>591</v>
      </c>
      <c r="G138" s="5"/>
      <c r="H138" s="5"/>
      <c r="I138" s="5"/>
      <c r="J138" s="5"/>
      <c r="K138" s="195">
        <v>299665745423</v>
      </c>
      <c r="L138" s="5">
        <v>7379909078</v>
      </c>
      <c r="M138" s="181"/>
    </row>
    <row r="139" spans="1:13" x14ac:dyDescent="0.25">
      <c r="A139" s="5">
        <f t="shared" si="2"/>
        <v>134</v>
      </c>
      <c r="B139" s="5">
        <v>35</v>
      </c>
      <c r="C139" s="5">
        <v>37</v>
      </c>
      <c r="D139" s="5">
        <v>110</v>
      </c>
      <c r="E139" s="5">
        <v>15</v>
      </c>
      <c r="F139" s="5" t="s">
        <v>559</v>
      </c>
      <c r="G139" s="5"/>
      <c r="H139" s="5"/>
      <c r="I139" s="5"/>
      <c r="J139" s="5"/>
      <c r="K139" s="195">
        <v>530130025938</v>
      </c>
      <c r="L139" s="5">
        <v>8573063477</v>
      </c>
      <c r="M139" s="181"/>
    </row>
    <row r="140" spans="1:13" x14ac:dyDescent="0.25">
      <c r="A140" s="5">
        <f t="shared" si="2"/>
        <v>135</v>
      </c>
      <c r="B140" s="5">
        <v>37</v>
      </c>
      <c r="C140" s="5">
        <v>24</v>
      </c>
      <c r="D140" s="5">
        <v>63</v>
      </c>
      <c r="E140" s="5">
        <v>10</v>
      </c>
      <c r="F140" s="5" t="s">
        <v>592</v>
      </c>
      <c r="G140" s="5"/>
      <c r="H140" s="5"/>
      <c r="I140" s="5"/>
      <c r="J140" s="5"/>
      <c r="K140" s="195">
        <v>714536065495</v>
      </c>
      <c r="L140" s="5"/>
      <c r="M140" s="181"/>
    </row>
    <row r="141" spans="1:13" x14ac:dyDescent="0.25">
      <c r="A141" s="5">
        <f t="shared" si="2"/>
        <v>136</v>
      </c>
      <c r="B141" s="5">
        <v>23</v>
      </c>
      <c r="C141" s="5">
        <v>12</v>
      </c>
      <c r="D141" s="5">
        <v>63</v>
      </c>
      <c r="E141" s="5">
        <v>6</v>
      </c>
      <c r="F141" s="5" t="s">
        <v>593</v>
      </c>
      <c r="G141" s="5"/>
      <c r="H141" s="5"/>
      <c r="I141" s="5"/>
      <c r="J141" s="5"/>
      <c r="K141" s="195">
        <v>540071645988</v>
      </c>
      <c r="L141" s="5">
        <v>7985507026</v>
      </c>
      <c r="M141" s="181"/>
    </row>
    <row r="142" spans="1:13" x14ac:dyDescent="0.25">
      <c r="A142" s="5">
        <f t="shared" si="2"/>
        <v>137</v>
      </c>
      <c r="B142" s="5">
        <v>23</v>
      </c>
      <c r="C142" s="5">
        <v>12</v>
      </c>
      <c r="D142" s="5">
        <v>63</v>
      </c>
      <c r="E142" s="5">
        <v>7</v>
      </c>
      <c r="F142" s="5" t="s">
        <v>594</v>
      </c>
      <c r="G142" s="5"/>
      <c r="H142" s="5"/>
      <c r="I142" s="5"/>
      <c r="J142" s="5"/>
      <c r="K142" s="195">
        <v>513122171931</v>
      </c>
      <c r="L142" s="5">
        <v>9918381672</v>
      </c>
      <c r="M142" s="181"/>
    </row>
    <row r="143" spans="1:13" x14ac:dyDescent="0.25">
      <c r="A143" s="5">
        <f t="shared" si="2"/>
        <v>138</v>
      </c>
      <c r="B143" s="5">
        <v>38</v>
      </c>
      <c r="C143" s="5">
        <v>92</v>
      </c>
      <c r="D143" s="5">
        <v>63</v>
      </c>
      <c r="E143" s="5">
        <v>16</v>
      </c>
      <c r="F143" s="5" t="s">
        <v>595</v>
      </c>
      <c r="G143" s="5"/>
      <c r="H143" s="5"/>
      <c r="I143" s="5"/>
      <c r="J143" s="5"/>
      <c r="K143" s="195">
        <v>857156744459</v>
      </c>
      <c r="L143" s="5">
        <v>7459898718</v>
      </c>
      <c r="M143" s="181"/>
    </row>
    <row r="144" spans="1:13" x14ac:dyDescent="0.25">
      <c r="A144" s="5">
        <f t="shared" si="2"/>
        <v>139</v>
      </c>
      <c r="B144" s="5">
        <v>38</v>
      </c>
      <c r="C144" s="5">
        <v>92</v>
      </c>
      <c r="D144" s="5">
        <v>63</v>
      </c>
      <c r="E144" s="5">
        <v>16</v>
      </c>
      <c r="F144" s="5" t="s">
        <v>510</v>
      </c>
      <c r="G144" s="5"/>
      <c r="H144" s="5"/>
      <c r="I144" s="5"/>
      <c r="J144" s="5"/>
      <c r="K144" s="195">
        <v>260940776753</v>
      </c>
      <c r="L144" s="5">
        <v>8874475865</v>
      </c>
      <c r="M144" s="181"/>
    </row>
    <row r="145" spans="1:13" x14ac:dyDescent="0.25">
      <c r="A145" s="5">
        <f t="shared" si="2"/>
        <v>140</v>
      </c>
      <c r="B145" s="5">
        <v>38</v>
      </c>
      <c r="C145" s="5">
        <v>92</v>
      </c>
      <c r="D145" s="5">
        <v>63</v>
      </c>
      <c r="E145" s="5">
        <v>18</v>
      </c>
      <c r="F145" s="5" t="s">
        <v>596</v>
      </c>
      <c r="G145" s="5"/>
      <c r="H145" s="5"/>
      <c r="I145" s="5"/>
      <c r="J145" s="5"/>
      <c r="K145" s="195">
        <v>760376934395</v>
      </c>
      <c r="L145" s="5">
        <v>7458907773</v>
      </c>
      <c r="M145" s="181"/>
    </row>
    <row r="146" spans="1:13" x14ac:dyDescent="0.25">
      <c r="A146" s="5">
        <f t="shared" si="2"/>
        <v>141</v>
      </c>
      <c r="B146" s="5">
        <v>38</v>
      </c>
      <c r="C146" s="5">
        <v>92</v>
      </c>
      <c r="D146" s="5">
        <v>63</v>
      </c>
      <c r="E146" s="5">
        <v>20</v>
      </c>
      <c r="F146" s="5" t="s">
        <v>597</v>
      </c>
      <c r="G146" s="5"/>
      <c r="H146" s="5"/>
      <c r="I146" s="5"/>
      <c r="J146" s="5"/>
      <c r="K146" s="195">
        <v>589208095055</v>
      </c>
      <c r="L146" s="5">
        <v>7706061570</v>
      </c>
      <c r="M146" s="181"/>
    </row>
    <row r="147" spans="1:13" x14ac:dyDescent="0.25">
      <c r="A147" s="5">
        <f t="shared" si="2"/>
        <v>142</v>
      </c>
      <c r="B147" s="5">
        <v>38</v>
      </c>
      <c r="C147" s="5">
        <v>92</v>
      </c>
      <c r="D147" s="5">
        <v>63</v>
      </c>
      <c r="E147" s="5">
        <v>6</v>
      </c>
      <c r="F147" s="5" t="s">
        <v>598</v>
      </c>
      <c r="G147" s="5"/>
      <c r="H147" s="5"/>
      <c r="I147" s="5"/>
      <c r="J147" s="5"/>
      <c r="K147" s="195">
        <v>691754995528</v>
      </c>
      <c r="L147" s="5">
        <v>9919700333</v>
      </c>
      <c r="M147" s="181"/>
    </row>
    <row r="148" spans="1:13" x14ac:dyDescent="0.25">
      <c r="A148" s="5">
        <f t="shared" si="2"/>
        <v>143</v>
      </c>
      <c r="B148" s="5">
        <v>38</v>
      </c>
      <c r="C148" s="5">
        <v>92</v>
      </c>
      <c r="D148" s="5">
        <v>63</v>
      </c>
      <c r="E148" s="5">
        <v>15</v>
      </c>
      <c r="F148" s="5" t="s">
        <v>599</v>
      </c>
      <c r="G148" s="5"/>
      <c r="H148" s="5"/>
      <c r="I148" s="5"/>
      <c r="J148" s="5"/>
      <c r="K148" s="195">
        <v>235753723041</v>
      </c>
      <c r="L148" s="5">
        <v>9875812248</v>
      </c>
      <c r="M148" s="181"/>
    </row>
    <row r="149" spans="1:13" x14ac:dyDescent="0.25">
      <c r="A149" s="5">
        <f t="shared" si="2"/>
        <v>144</v>
      </c>
      <c r="B149" s="5">
        <v>38</v>
      </c>
      <c r="C149" s="5">
        <v>92</v>
      </c>
      <c r="D149" s="5">
        <v>63</v>
      </c>
      <c r="E149" s="5">
        <v>6</v>
      </c>
      <c r="F149" s="5" t="s">
        <v>600</v>
      </c>
      <c r="G149" s="5"/>
      <c r="H149" s="5"/>
      <c r="I149" s="5"/>
      <c r="J149" s="5"/>
      <c r="K149" s="195">
        <v>417100665556</v>
      </c>
      <c r="L149" s="5"/>
      <c r="M149" s="181"/>
    </row>
    <row r="150" spans="1:13" x14ac:dyDescent="0.25">
      <c r="A150" s="5">
        <f t="shared" si="2"/>
        <v>145</v>
      </c>
      <c r="B150" s="5">
        <v>38</v>
      </c>
      <c r="C150" s="5">
        <v>92</v>
      </c>
      <c r="D150" s="5">
        <v>63</v>
      </c>
      <c r="E150" s="5">
        <v>10</v>
      </c>
      <c r="F150" s="5" t="s">
        <v>601</v>
      </c>
      <c r="G150" s="5"/>
      <c r="H150" s="5"/>
      <c r="I150" s="5"/>
      <c r="J150" s="5"/>
      <c r="K150" s="195">
        <v>419204258622</v>
      </c>
      <c r="L150" s="5">
        <v>7234914378</v>
      </c>
      <c r="M150" s="181"/>
    </row>
    <row r="151" spans="1:13" x14ac:dyDescent="0.25">
      <c r="A151" s="5">
        <f t="shared" si="2"/>
        <v>146</v>
      </c>
      <c r="B151" s="5">
        <v>38</v>
      </c>
      <c r="C151" s="5">
        <v>92</v>
      </c>
      <c r="D151" s="5">
        <v>63</v>
      </c>
      <c r="E151" s="5">
        <v>15</v>
      </c>
      <c r="F151" s="5" t="s">
        <v>554</v>
      </c>
      <c r="G151" s="5"/>
      <c r="H151" s="5"/>
      <c r="I151" s="5"/>
      <c r="J151" s="5"/>
      <c r="K151" s="195">
        <v>927487442515</v>
      </c>
      <c r="L151" s="5">
        <v>7521994045</v>
      </c>
      <c r="M151" s="181"/>
    </row>
    <row r="152" spans="1:13" x14ac:dyDescent="0.25">
      <c r="A152" s="5">
        <f t="shared" si="2"/>
        <v>147</v>
      </c>
      <c r="B152" s="5">
        <v>38</v>
      </c>
      <c r="C152" s="5">
        <v>92</v>
      </c>
      <c r="D152" s="5">
        <v>63</v>
      </c>
      <c r="E152" s="5">
        <v>12</v>
      </c>
      <c r="F152" s="5" t="s">
        <v>602</v>
      </c>
      <c r="G152" s="5"/>
      <c r="H152" s="5"/>
      <c r="I152" s="5"/>
      <c r="J152" s="5"/>
      <c r="K152" s="195">
        <v>722156881137</v>
      </c>
      <c r="L152" s="5">
        <v>7380304950</v>
      </c>
      <c r="M152" s="181"/>
    </row>
    <row r="153" spans="1:13" x14ac:dyDescent="0.25">
      <c r="A153" s="5">
        <f t="shared" si="2"/>
        <v>148</v>
      </c>
      <c r="B153" s="5">
        <v>23</v>
      </c>
      <c r="C153" s="5">
        <v>24</v>
      </c>
      <c r="D153" s="5">
        <v>63</v>
      </c>
      <c r="E153" s="5">
        <v>12</v>
      </c>
      <c r="F153" s="5" t="s">
        <v>603</v>
      </c>
      <c r="G153" s="5"/>
      <c r="H153" s="5"/>
      <c r="I153" s="5"/>
      <c r="J153" s="5"/>
      <c r="K153" s="195">
        <v>591643223478</v>
      </c>
      <c r="L153" s="5">
        <v>9554525445</v>
      </c>
      <c r="M153" s="181"/>
    </row>
    <row r="154" spans="1:13" x14ac:dyDescent="0.25">
      <c r="A154" s="5">
        <f t="shared" si="2"/>
        <v>149</v>
      </c>
      <c r="B154" s="5">
        <v>23</v>
      </c>
      <c r="C154" s="5">
        <v>24</v>
      </c>
      <c r="D154" s="5">
        <v>63</v>
      </c>
      <c r="E154" s="5">
        <v>8</v>
      </c>
      <c r="F154" s="5" t="s">
        <v>604</v>
      </c>
      <c r="G154" s="5"/>
      <c r="H154" s="5"/>
      <c r="I154" s="5"/>
      <c r="J154" s="5"/>
      <c r="K154" s="195">
        <v>474851197869</v>
      </c>
      <c r="L154" s="5"/>
      <c r="M154" s="181"/>
    </row>
    <row r="155" spans="1:13" x14ac:dyDescent="0.25">
      <c r="A155" s="5">
        <f t="shared" si="2"/>
        <v>150</v>
      </c>
      <c r="B155" s="5">
        <v>23</v>
      </c>
      <c r="C155" s="5">
        <v>24</v>
      </c>
      <c r="D155" s="5">
        <v>63</v>
      </c>
      <c r="E155" s="5">
        <v>7</v>
      </c>
      <c r="F155" s="5" t="s">
        <v>605</v>
      </c>
      <c r="G155" s="5"/>
      <c r="H155" s="5"/>
      <c r="I155" s="5"/>
      <c r="J155" s="5"/>
      <c r="K155" s="195">
        <v>855805452906</v>
      </c>
      <c r="L155" s="5">
        <v>7985100410</v>
      </c>
      <c r="M155" s="181"/>
    </row>
    <row r="156" spans="1:13" x14ac:dyDescent="0.25">
      <c r="A156" s="5">
        <f t="shared" si="2"/>
        <v>151</v>
      </c>
      <c r="B156" s="5">
        <v>168</v>
      </c>
      <c r="C156" s="5">
        <v>100</v>
      </c>
      <c r="D156" s="5">
        <v>63</v>
      </c>
      <c r="E156" s="5">
        <v>9</v>
      </c>
      <c r="F156" s="5" t="s">
        <v>606</v>
      </c>
      <c r="G156" s="5"/>
      <c r="H156" s="5"/>
      <c r="I156" s="5"/>
      <c r="J156" s="5"/>
      <c r="K156" s="195">
        <v>273917044568</v>
      </c>
      <c r="L156" s="5">
        <v>8528400580</v>
      </c>
      <c r="M156" s="181"/>
    </row>
    <row r="157" spans="1:13" x14ac:dyDescent="0.25">
      <c r="A157" s="5">
        <f t="shared" si="2"/>
        <v>152</v>
      </c>
      <c r="B157" s="5">
        <v>168</v>
      </c>
      <c r="C157" s="5">
        <v>100</v>
      </c>
      <c r="D157" s="5">
        <v>63</v>
      </c>
      <c r="E157" s="5">
        <v>8</v>
      </c>
      <c r="F157" s="5" t="s">
        <v>607</v>
      </c>
      <c r="G157" s="5"/>
      <c r="H157" s="5"/>
      <c r="I157" s="5"/>
      <c r="J157" s="5"/>
      <c r="K157" s="195">
        <v>789517819283</v>
      </c>
      <c r="L157" s="5">
        <v>8707574671</v>
      </c>
      <c r="M157" s="181"/>
    </row>
    <row r="158" spans="1:13" x14ac:dyDescent="0.25">
      <c r="A158" s="5">
        <f t="shared" si="2"/>
        <v>153</v>
      </c>
      <c r="B158" s="5">
        <v>38</v>
      </c>
      <c r="C158" s="5">
        <v>92</v>
      </c>
      <c r="D158" s="5">
        <v>63</v>
      </c>
      <c r="E158" s="5">
        <v>12</v>
      </c>
      <c r="F158" s="5" t="s">
        <v>608</v>
      </c>
      <c r="G158" s="5"/>
      <c r="H158" s="5"/>
      <c r="I158" s="5"/>
      <c r="J158" s="5"/>
      <c r="K158" s="195">
        <v>235753723041</v>
      </c>
      <c r="L158" s="5">
        <v>9815812248</v>
      </c>
      <c r="M158" s="181"/>
    </row>
    <row r="159" spans="1:13" x14ac:dyDescent="0.25">
      <c r="A159" s="5">
        <f t="shared" si="2"/>
        <v>154</v>
      </c>
      <c r="B159" s="5">
        <v>38</v>
      </c>
      <c r="C159" s="5">
        <v>92</v>
      </c>
      <c r="D159" s="5">
        <v>63</v>
      </c>
      <c r="E159" s="5">
        <v>15</v>
      </c>
      <c r="F159" s="5" t="s">
        <v>609</v>
      </c>
      <c r="G159" s="5"/>
      <c r="H159" s="5"/>
      <c r="I159" s="5"/>
      <c r="J159" s="5"/>
      <c r="K159" s="195">
        <v>582222111298</v>
      </c>
      <c r="L159" s="5">
        <v>7068940955</v>
      </c>
      <c r="M159" s="181"/>
    </row>
    <row r="160" spans="1:13" x14ac:dyDescent="0.25">
      <c r="A160" s="5">
        <f t="shared" si="2"/>
        <v>155</v>
      </c>
      <c r="B160" s="5">
        <v>38</v>
      </c>
      <c r="C160" s="5">
        <v>92</v>
      </c>
      <c r="D160" s="5">
        <v>63</v>
      </c>
      <c r="E160" s="5">
        <v>10</v>
      </c>
      <c r="F160" s="5" t="s">
        <v>610</v>
      </c>
      <c r="G160" s="5"/>
      <c r="H160" s="5"/>
      <c r="I160" s="5"/>
      <c r="J160" s="5"/>
      <c r="K160" s="195">
        <v>376231158866</v>
      </c>
      <c r="L160" s="5">
        <v>6387363715</v>
      </c>
      <c r="M160" s="181"/>
    </row>
    <row r="161" spans="1:13" x14ac:dyDescent="0.25">
      <c r="A161" s="5">
        <f t="shared" si="2"/>
        <v>156</v>
      </c>
      <c r="B161" s="5">
        <v>39</v>
      </c>
      <c r="C161" s="5">
        <v>42</v>
      </c>
      <c r="D161" s="5">
        <v>110</v>
      </c>
      <c r="E161" s="5">
        <v>9</v>
      </c>
      <c r="F161" s="5" t="s">
        <v>611</v>
      </c>
      <c r="G161" s="5"/>
      <c r="H161" s="5"/>
      <c r="I161" s="5"/>
      <c r="J161" s="5"/>
      <c r="K161" s="195">
        <v>285308974867</v>
      </c>
      <c r="L161" s="5">
        <v>7376424559</v>
      </c>
      <c r="M161" s="181"/>
    </row>
    <row r="162" spans="1:13" x14ac:dyDescent="0.25">
      <c r="A162" s="5">
        <f t="shared" si="2"/>
        <v>157</v>
      </c>
      <c r="B162" s="5">
        <v>39</v>
      </c>
      <c r="C162" s="5">
        <v>42</v>
      </c>
      <c r="D162" s="5">
        <v>110</v>
      </c>
      <c r="E162" s="5">
        <v>7</v>
      </c>
      <c r="F162" s="5" t="s">
        <v>612</v>
      </c>
      <c r="G162" s="5"/>
      <c r="H162" s="5"/>
      <c r="I162" s="5"/>
      <c r="J162" s="5"/>
      <c r="K162" s="195">
        <v>844574693197</v>
      </c>
      <c r="L162" s="5">
        <v>9161768350</v>
      </c>
      <c r="M162" s="181"/>
    </row>
    <row r="163" spans="1:13" x14ac:dyDescent="0.25">
      <c r="A163" s="5">
        <f t="shared" si="2"/>
        <v>158</v>
      </c>
      <c r="B163" s="5">
        <v>39</v>
      </c>
      <c r="C163" s="5">
        <v>42</v>
      </c>
      <c r="D163" s="5">
        <v>110</v>
      </c>
      <c r="E163" s="5">
        <v>15</v>
      </c>
      <c r="F163" s="5" t="s">
        <v>510</v>
      </c>
      <c r="G163" s="5"/>
      <c r="H163" s="5"/>
      <c r="I163" s="5"/>
      <c r="J163" s="5"/>
      <c r="K163" s="195">
        <v>793766037428</v>
      </c>
      <c r="L163" s="5">
        <v>9554861497</v>
      </c>
      <c r="M163" s="181"/>
    </row>
    <row r="164" spans="1:13" x14ac:dyDescent="0.25">
      <c r="A164" s="5">
        <f t="shared" si="2"/>
        <v>159</v>
      </c>
      <c r="B164" s="5">
        <v>39</v>
      </c>
      <c r="C164" s="5">
        <v>42</v>
      </c>
      <c r="D164" s="5">
        <v>110</v>
      </c>
      <c r="E164" s="5">
        <v>16</v>
      </c>
      <c r="F164" s="5" t="s">
        <v>613</v>
      </c>
      <c r="G164" s="5"/>
      <c r="H164" s="5"/>
      <c r="I164" s="5"/>
      <c r="J164" s="5"/>
      <c r="K164" s="195">
        <v>528246607831</v>
      </c>
      <c r="L164" s="5">
        <v>7087519620</v>
      </c>
      <c r="M164" s="181"/>
    </row>
    <row r="165" spans="1:13" x14ac:dyDescent="0.25">
      <c r="A165" s="5">
        <f t="shared" si="2"/>
        <v>160</v>
      </c>
      <c r="B165" s="5">
        <v>39</v>
      </c>
      <c r="C165" s="5">
        <v>42</v>
      </c>
      <c r="D165" s="5">
        <v>110</v>
      </c>
      <c r="E165" s="5">
        <v>20</v>
      </c>
      <c r="F165" s="5" t="s">
        <v>614</v>
      </c>
      <c r="G165" s="5"/>
      <c r="H165" s="5"/>
      <c r="I165" s="5"/>
      <c r="J165" s="5"/>
      <c r="K165" s="195">
        <v>484652603915</v>
      </c>
      <c r="L165" s="5">
        <v>7800021635</v>
      </c>
      <c r="M165" s="181"/>
    </row>
    <row r="166" spans="1:13" x14ac:dyDescent="0.25">
      <c r="A166" s="5">
        <f t="shared" si="2"/>
        <v>161</v>
      </c>
      <c r="B166" s="5">
        <v>39</v>
      </c>
      <c r="C166" s="5">
        <v>42</v>
      </c>
      <c r="D166" s="5">
        <v>110</v>
      </c>
      <c r="E166" s="5">
        <v>12</v>
      </c>
      <c r="F166" s="5" t="s">
        <v>615</v>
      </c>
      <c r="G166" s="5"/>
      <c r="H166" s="5"/>
      <c r="I166" s="5"/>
      <c r="J166" s="5"/>
      <c r="K166" s="195">
        <v>563947398585</v>
      </c>
      <c r="L166" s="195">
        <v>7035614444</v>
      </c>
      <c r="M166" s="181"/>
    </row>
    <row r="167" spans="1:13" x14ac:dyDescent="0.25">
      <c r="A167" s="5">
        <f t="shared" si="2"/>
        <v>162</v>
      </c>
      <c r="B167" s="5">
        <v>37</v>
      </c>
      <c r="C167" s="5">
        <v>38</v>
      </c>
      <c r="D167" s="5">
        <v>110</v>
      </c>
      <c r="E167" s="5">
        <v>6</v>
      </c>
      <c r="F167" s="5" t="s">
        <v>616</v>
      </c>
      <c r="G167" s="5"/>
      <c r="H167" s="5"/>
      <c r="I167" s="5"/>
      <c r="J167" s="5"/>
      <c r="K167" s="195">
        <v>445550651452</v>
      </c>
      <c r="L167" s="5">
        <v>9569004778</v>
      </c>
      <c r="M167" s="181"/>
    </row>
    <row r="168" spans="1:13" x14ac:dyDescent="0.25">
      <c r="A168" s="5">
        <f t="shared" si="2"/>
        <v>163</v>
      </c>
      <c r="B168" s="5">
        <v>37</v>
      </c>
      <c r="C168" s="5">
        <v>38</v>
      </c>
      <c r="D168" s="5">
        <v>110</v>
      </c>
      <c r="E168" s="5">
        <v>12</v>
      </c>
      <c r="F168" s="5" t="s">
        <v>617</v>
      </c>
      <c r="G168" s="5"/>
      <c r="H168" s="5"/>
      <c r="I168" s="5"/>
      <c r="J168" s="5"/>
      <c r="K168" s="195">
        <v>929733063404</v>
      </c>
      <c r="L168" s="5">
        <v>9918354217</v>
      </c>
      <c r="M168" s="181"/>
    </row>
    <row r="169" spans="1:13" x14ac:dyDescent="0.25">
      <c r="A169" s="5">
        <f t="shared" si="2"/>
        <v>164</v>
      </c>
      <c r="B169" s="5">
        <v>37</v>
      </c>
      <c r="C169" s="5">
        <v>23</v>
      </c>
      <c r="D169" s="5">
        <v>63</v>
      </c>
      <c r="E169" s="5">
        <v>10</v>
      </c>
      <c r="F169" s="5" t="s">
        <v>618</v>
      </c>
      <c r="G169" s="5"/>
      <c r="H169" s="5"/>
      <c r="I169" s="5"/>
      <c r="J169" s="5"/>
      <c r="K169" s="195">
        <v>855441642915</v>
      </c>
      <c r="L169" s="5">
        <v>9910574817</v>
      </c>
      <c r="M169" s="181"/>
    </row>
    <row r="170" spans="1:13" x14ac:dyDescent="0.25">
      <c r="A170" s="5">
        <f t="shared" si="2"/>
        <v>165</v>
      </c>
      <c r="B170" s="5">
        <v>23</v>
      </c>
      <c r="C170" s="5">
        <v>12</v>
      </c>
      <c r="D170" s="5">
        <v>63</v>
      </c>
      <c r="E170" s="5">
        <v>15</v>
      </c>
      <c r="F170" s="5" t="s">
        <v>619</v>
      </c>
      <c r="G170" s="5"/>
      <c r="H170" s="5"/>
      <c r="I170" s="5"/>
      <c r="J170" s="5"/>
      <c r="K170" s="195">
        <v>835166314593</v>
      </c>
      <c r="L170" s="5">
        <v>8948520738</v>
      </c>
      <c r="M170" s="181"/>
    </row>
    <row r="171" spans="1:13" x14ac:dyDescent="0.25">
      <c r="A171" s="5">
        <f t="shared" si="2"/>
        <v>166</v>
      </c>
      <c r="B171" s="5">
        <v>23</v>
      </c>
      <c r="C171" s="5">
        <v>24</v>
      </c>
      <c r="D171" s="5">
        <v>63</v>
      </c>
      <c r="E171" s="5">
        <v>13</v>
      </c>
      <c r="F171" s="5" t="s">
        <v>620</v>
      </c>
      <c r="G171" s="5"/>
      <c r="H171" s="5"/>
      <c r="I171" s="5"/>
      <c r="J171" s="5"/>
      <c r="K171" s="195">
        <v>656651019761</v>
      </c>
      <c r="L171" s="5">
        <v>7977763950</v>
      </c>
      <c r="M171" s="181"/>
    </row>
    <row r="172" spans="1:13" x14ac:dyDescent="0.25">
      <c r="A172" s="5">
        <f t="shared" si="2"/>
        <v>167</v>
      </c>
      <c r="B172" s="5">
        <v>42</v>
      </c>
      <c r="C172" s="5">
        <v>59</v>
      </c>
      <c r="D172" s="5">
        <v>63</v>
      </c>
      <c r="E172" s="5">
        <v>8</v>
      </c>
      <c r="F172" s="5" t="s">
        <v>621</v>
      </c>
      <c r="G172" s="5"/>
      <c r="H172" s="5"/>
      <c r="I172" s="5"/>
      <c r="J172" s="5"/>
      <c r="K172" s="195">
        <v>378203345477</v>
      </c>
      <c r="L172" s="5">
        <v>8423384761</v>
      </c>
      <c r="M172" s="181"/>
    </row>
    <row r="173" spans="1:13" x14ac:dyDescent="0.25">
      <c r="A173" s="5">
        <f t="shared" si="2"/>
        <v>168</v>
      </c>
      <c r="B173" s="5">
        <v>42</v>
      </c>
      <c r="C173" s="5">
        <v>59</v>
      </c>
      <c r="D173" s="5">
        <v>63</v>
      </c>
      <c r="E173" s="5">
        <v>6</v>
      </c>
      <c r="F173" s="5" t="s">
        <v>622</v>
      </c>
      <c r="G173" s="5"/>
      <c r="H173" s="5"/>
      <c r="I173" s="5"/>
      <c r="J173" s="5"/>
      <c r="K173" s="195">
        <v>223053043009</v>
      </c>
      <c r="L173" s="5">
        <v>7379507388</v>
      </c>
      <c r="M173" s="181"/>
    </row>
    <row r="174" spans="1:13" x14ac:dyDescent="0.25">
      <c r="A174" s="5">
        <f t="shared" si="2"/>
        <v>169</v>
      </c>
      <c r="B174" s="5">
        <v>42</v>
      </c>
      <c r="C174" s="5">
        <v>59</v>
      </c>
      <c r="D174" s="5">
        <v>110</v>
      </c>
      <c r="E174" s="5">
        <v>11</v>
      </c>
      <c r="F174" s="5" t="s">
        <v>623</v>
      </c>
      <c r="G174" s="5"/>
      <c r="H174" s="5"/>
      <c r="I174" s="5"/>
      <c r="J174" s="5"/>
      <c r="K174" s="195">
        <v>804167857081</v>
      </c>
      <c r="L174" s="5">
        <v>9918990602</v>
      </c>
      <c r="M174" s="181"/>
    </row>
    <row r="175" spans="1:13" x14ac:dyDescent="0.25">
      <c r="A175" s="5">
        <f t="shared" si="2"/>
        <v>170</v>
      </c>
      <c r="B175" s="5">
        <v>42</v>
      </c>
      <c r="C175" s="5">
        <v>44</v>
      </c>
      <c r="D175" s="5">
        <v>63</v>
      </c>
      <c r="E175" s="5">
        <v>8</v>
      </c>
      <c r="F175" s="5" t="s">
        <v>624</v>
      </c>
      <c r="G175" s="5"/>
      <c r="H175" s="5"/>
      <c r="I175" s="5"/>
      <c r="J175" s="5"/>
      <c r="K175" s="195">
        <v>485525889291</v>
      </c>
      <c r="L175" s="5">
        <v>8957495517</v>
      </c>
      <c r="M175" s="181"/>
    </row>
    <row r="176" spans="1:13" x14ac:dyDescent="0.25">
      <c r="A176" s="5">
        <f t="shared" si="2"/>
        <v>171</v>
      </c>
      <c r="B176" s="5">
        <v>44</v>
      </c>
      <c r="C176" s="5">
        <v>43</v>
      </c>
      <c r="D176" s="5">
        <v>63</v>
      </c>
      <c r="E176" s="5">
        <v>12</v>
      </c>
      <c r="F176" s="5" t="s">
        <v>625</v>
      </c>
      <c r="G176" s="5"/>
      <c r="H176" s="5"/>
      <c r="I176" s="5"/>
      <c r="J176" s="5"/>
      <c r="K176" s="195">
        <v>665129290585</v>
      </c>
      <c r="L176" s="5">
        <v>9839045492</v>
      </c>
      <c r="M176" s="181"/>
    </row>
    <row r="177" spans="1:13" x14ac:dyDescent="0.25">
      <c r="A177" s="5">
        <f t="shared" si="2"/>
        <v>172</v>
      </c>
      <c r="B177" s="5">
        <v>44</v>
      </c>
      <c r="C177" s="5">
        <v>43</v>
      </c>
      <c r="D177" s="5">
        <v>63</v>
      </c>
      <c r="E177" s="5">
        <v>10</v>
      </c>
      <c r="F177" s="5" t="s">
        <v>510</v>
      </c>
      <c r="G177" s="5"/>
      <c r="H177" s="5"/>
      <c r="I177" s="5"/>
      <c r="J177" s="5"/>
      <c r="K177" s="195">
        <v>784476885671</v>
      </c>
      <c r="L177" s="5">
        <v>7522004667</v>
      </c>
      <c r="M177" s="181"/>
    </row>
    <row r="178" spans="1:13" x14ac:dyDescent="0.25">
      <c r="A178" s="5">
        <f t="shared" si="2"/>
        <v>173</v>
      </c>
      <c r="B178" s="5">
        <v>44</v>
      </c>
      <c r="C178" s="5">
        <v>43</v>
      </c>
      <c r="D178" s="5">
        <v>63</v>
      </c>
      <c r="E178" s="5">
        <v>13</v>
      </c>
      <c r="F178" s="5" t="s">
        <v>626</v>
      </c>
      <c r="G178" s="5"/>
      <c r="H178" s="5"/>
      <c r="I178" s="5"/>
      <c r="J178" s="5"/>
      <c r="K178" s="195">
        <v>863984325459</v>
      </c>
      <c r="L178" s="5">
        <v>9956574332</v>
      </c>
      <c r="M178" s="181"/>
    </row>
    <row r="179" spans="1:13" x14ac:dyDescent="0.25">
      <c r="A179" s="5">
        <f t="shared" si="2"/>
        <v>174</v>
      </c>
      <c r="B179" s="5">
        <v>44</v>
      </c>
      <c r="C179" s="5">
        <v>43</v>
      </c>
      <c r="D179" s="5">
        <v>63</v>
      </c>
      <c r="E179" s="5">
        <v>11</v>
      </c>
      <c r="F179" s="5" t="s">
        <v>627</v>
      </c>
      <c r="G179" s="5"/>
      <c r="H179" s="5"/>
      <c r="I179" s="5"/>
      <c r="J179" s="5"/>
      <c r="K179" s="195">
        <v>451024348917</v>
      </c>
      <c r="L179" s="5">
        <v>9265399366</v>
      </c>
      <c r="M179" s="181"/>
    </row>
    <row r="180" spans="1:13" x14ac:dyDescent="0.25">
      <c r="A180" s="5">
        <f t="shared" si="2"/>
        <v>175</v>
      </c>
      <c r="B180" s="5">
        <v>42</v>
      </c>
      <c r="C180" s="5">
        <v>44</v>
      </c>
      <c r="D180" s="5">
        <v>63</v>
      </c>
      <c r="E180" s="5">
        <v>9</v>
      </c>
      <c r="F180" s="5" t="s">
        <v>510</v>
      </c>
      <c r="G180" s="5"/>
      <c r="H180" s="5"/>
      <c r="I180" s="5"/>
      <c r="J180" s="5"/>
      <c r="K180" s="195">
        <v>833187382552</v>
      </c>
      <c r="L180" s="5">
        <v>9721046679</v>
      </c>
      <c r="M180" s="181"/>
    </row>
    <row r="181" spans="1:13" x14ac:dyDescent="0.25">
      <c r="A181" s="5">
        <f t="shared" si="2"/>
        <v>176</v>
      </c>
      <c r="B181" s="5">
        <v>42</v>
      </c>
      <c r="C181" s="5">
        <v>44</v>
      </c>
      <c r="D181" s="5">
        <v>63</v>
      </c>
      <c r="E181" s="5">
        <v>7</v>
      </c>
      <c r="F181" s="5" t="s">
        <v>628</v>
      </c>
      <c r="G181" s="5"/>
      <c r="H181" s="5"/>
      <c r="I181" s="5"/>
      <c r="J181" s="5"/>
      <c r="K181" s="195">
        <v>802491484608</v>
      </c>
      <c r="L181" s="5">
        <v>9721132468</v>
      </c>
      <c r="M181" s="181"/>
    </row>
    <row r="182" spans="1:13" x14ac:dyDescent="0.25">
      <c r="A182" s="5">
        <f t="shared" si="2"/>
        <v>177</v>
      </c>
      <c r="B182" s="5">
        <v>42</v>
      </c>
      <c r="C182" s="5">
        <v>44</v>
      </c>
      <c r="D182" s="5">
        <v>63</v>
      </c>
      <c r="E182" s="5">
        <v>8</v>
      </c>
      <c r="F182" s="5" t="s">
        <v>629</v>
      </c>
      <c r="G182" s="5"/>
      <c r="H182" s="5"/>
      <c r="I182" s="5"/>
      <c r="J182" s="5"/>
      <c r="K182" s="195">
        <v>314270714714</v>
      </c>
      <c r="L182" s="5">
        <v>9335705834</v>
      </c>
      <c r="M182" s="181"/>
    </row>
    <row r="183" spans="1:13" x14ac:dyDescent="0.25">
      <c r="A183" s="5">
        <f t="shared" si="2"/>
        <v>178</v>
      </c>
      <c r="B183" s="5">
        <v>44</v>
      </c>
      <c r="C183" s="5">
        <v>53</v>
      </c>
      <c r="D183" s="5">
        <v>63</v>
      </c>
      <c r="E183" s="5">
        <v>12</v>
      </c>
      <c r="F183" s="5" t="s">
        <v>630</v>
      </c>
      <c r="G183" s="5"/>
      <c r="H183" s="5"/>
      <c r="I183" s="5"/>
      <c r="J183" s="5"/>
      <c r="K183" s="195">
        <v>973190554894</v>
      </c>
      <c r="L183" s="5">
        <v>8853603583</v>
      </c>
      <c r="M183" s="181"/>
    </row>
    <row r="184" spans="1:13" x14ac:dyDescent="0.25">
      <c r="A184" s="5">
        <f t="shared" si="2"/>
        <v>179</v>
      </c>
      <c r="B184" s="5">
        <v>44</v>
      </c>
      <c r="C184" s="5">
        <v>53</v>
      </c>
      <c r="D184" s="5">
        <v>63</v>
      </c>
      <c r="E184" s="5">
        <v>13</v>
      </c>
      <c r="F184" s="5" t="s">
        <v>631</v>
      </c>
      <c r="G184" s="5"/>
      <c r="H184" s="5"/>
      <c r="I184" s="5"/>
      <c r="J184" s="5"/>
      <c r="K184" s="195">
        <v>205132756367</v>
      </c>
      <c r="L184" s="5">
        <v>6307893152</v>
      </c>
      <c r="M184" s="181"/>
    </row>
    <row r="185" spans="1:13" x14ac:dyDescent="0.25">
      <c r="A185" s="5">
        <f t="shared" si="2"/>
        <v>180</v>
      </c>
      <c r="B185" s="5">
        <v>43</v>
      </c>
      <c r="C185" s="5">
        <v>46</v>
      </c>
      <c r="D185" s="5">
        <v>63</v>
      </c>
      <c r="E185" s="5">
        <v>6</v>
      </c>
      <c r="F185" s="5" t="s">
        <v>632</v>
      </c>
      <c r="G185" s="5"/>
      <c r="H185" s="5"/>
      <c r="I185" s="5"/>
      <c r="J185" s="5"/>
      <c r="K185" s="195">
        <v>226655501180</v>
      </c>
      <c r="L185" s="5">
        <v>9792677601</v>
      </c>
      <c r="M185" s="181"/>
    </row>
    <row r="186" spans="1:13" x14ac:dyDescent="0.25">
      <c r="A186" s="5">
        <f t="shared" si="2"/>
        <v>181</v>
      </c>
      <c r="B186" s="5">
        <v>43</v>
      </c>
      <c r="C186" s="5">
        <v>46</v>
      </c>
      <c r="D186" s="5">
        <v>63</v>
      </c>
      <c r="E186" s="5">
        <v>8</v>
      </c>
      <c r="F186" s="5" t="s">
        <v>633</v>
      </c>
      <c r="G186" s="5"/>
      <c r="H186" s="5"/>
      <c r="I186" s="5"/>
      <c r="J186" s="5"/>
      <c r="K186" s="195">
        <v>354695249010</v>
      </c>
      <c r="L186" s="5">
        <v>9569368455</v>
      </c>
      <c r="M186" s="181"/>
    </row>
    <row r="187" spans="1:13" x14ac:dyDescent="0.25">
      <c r="A187" s="5">
        <f t="shared" si="2"/>
        <v>182</v>
      </c>
      <c r="B187" s="5">
        <v>59</v>
      </c>
      <c r="C187" s="5">
        <v>42</v>
      </c>
      <c r="D187" s="5">
        <v>63</v>
      </c>
      <c r="E187" s="5">
        <v>9</v>
      </c>
      <c r="F187" s="5" t="s">
        <v>634</v>
      </c>
      <c r="G187" s="5"/>
      <c r="H187" s="5"/>
      <c r="I187" s="5"/>
      <c r="J187" s="5"/>
      <c r="K187" s="195">
        <v>370745406745</v>
      </c>
      <c r="L187" s="5">
        <v>9594105627</v>
      </c>
      <c r="M187" s="181"/>
    </row>
    <row r="188" spans="1:13" x14ac:dyDescent="0.25">
      <c r="A188" s="5">
        <f t="shared" si="2"/>
        <v>183</v>
      </c>
      <c r="B188" s="5">
        <v>59</v>
      </c>
      <c r="C188" s="5">
        <v>98</v>
      </c>
      <c r="D188" s="5">
        <v>63</v>
      </c>
      <c r="E188" s="5">
        <v>12</v>
      </c>
      <c r="F188" s="5" t="s">
        <v>635</v>
      </c>
      <c r="G188" s="5"/>
      <c r="H188" s="5"/>
      <c r="I188" s="5"/>
      <c r="J188" s="5"/>
      <c r="K188" s="195">
        <v>468899695003</v>
      </c>
      <c r="L188" s="5"/>
      <c r="M188" s="181"/>
    </row>
    <row r="189" spans="1:13" x14ac:dyDescent="0.25">
      <c r="A189" s="5">
        <f t="shared" si="2"/>
        <v>184</v>
      </c>
      <c r="B189" s="5">
        <v>59</v>
      </c>
      <c r="C189" s="5">
        <v>98</v>
      </c>
      <c r="D189" s="5">
        <v>63</v>
      </c>
      <c r="E189" s="5">
        <v>16</v>
      </c>
      <c r="F189" s="5" t="s">
        <v>636</v>
      </c>
      <c r="G189" s="5"/>
      <c r="H189" s="5"/>
      <c r="I189" s="5"/>
      <c r="J189" s="5"/>
      <c r="K189" s="195">
        <v>498046298149</v>
      </c>
      <c r="L189" s="5">
        <v>6393402136</v>
      </c>
      <c r="M189" s="181"/>
    </row>
    <row r="190" spans="1:13" x14ac:dyDescent="0.25">
      <c r="A190" s="5">
        <f t="shared" si="2"/>
        <v>185</v>
      </c>
      <c r="B190" s="5">
        <v>59</v>
      </c>
      <c r="C190" s="5">
        <v>98</v>
      </c>
      <c r="D190" s="5">
        <v>63</v>
      </c>
      <c r="E190" s="5">
        <v>8</v>
      </c>
      <c r="F190" s="5" t="s">
        <v>637</v>
      </c>
      <c r="G190" s="5"/>
      <c r="H190" s="5"/>
      <c r="I190" s="5"/>
      <c r="J190" s="5"/>
      <c r="K190" s="195">
        <v>829380401508</v>
      </c>
      <c r="L190" s="5">
        <v>9315481269</v>
      </c>
      <c r="M190" s="181"/>
    </row>
    <row r="191" spans="1:13" x14ac:dyDescent="0.25">
      <c r="A191" s="5">
        <f t="shared" si="2"/>
        <v>186</v>
      </c>
      <c r="B191" s="5">
        <v>59</v>
      </c>
      <c r="C191" s="5">
        <v>98</v>
      </c>
      <c r="D191" s="5">
        <v>63</v>
      </c>
      <c r="E191" s="5">
        <v>10</v>
      </c>
      <c r="F191" s="5" t="s">
        <v>638</v>
      </c>
      <c r="G191" s="5"/>
      <c r="H191" s="5"/>
      <c r="I191" s="5"/>
      <c r="J191" s="5"/>
      <c r="K191" s="195">
        <v>934333846511</v>
      </c>
      <c r="L191" s="5">
        <v>7392812200</v>
      </c>
      <c r="M191" s="181"/>
    </row>
    <row r="192" spans="1:13" x14ac:dyDescent="0.25">
      <c r="A192" s="5">
        <f t="shared" si="2"/>
        <v>187</v>
      </c>
      <c r="B192" s="5">
        <v>40</v>
      </c>
      <c r="C192" s="5">
        <v>48</v>
      </c>
      <c r="D192" s="5">
        <v>63</v>
      </c>
      <c r="E192" s="5">
        <v>11</v>
      </c>
      <c r="F192" s="5" t="s">
        <v>639</v>
      </c>
      <c r="G192" s="5"/>
      <c r="H192" s="5"/>
      <c r="I192" s="5"/>
      <c r="J192" s="5"/>
      <c r="K192" s="195">
        <v>681851427237</v>
      </c>
      <c r="L192" s="5">
        <v>9792879821</v>
      </c>
      <c r="M192" s="181"/>
    </row>
    <row r="193" spans="1:13" x14ac:dyDescent="0.25">
      <c r="A193" s="5">
        <f t="shared" si="2"/>
        <v>188</v>
      </c>
      <c r="B193" s="5">
        <v>40</v>
      </c>
      <c r="C193" s="5">
        <v>48</v>
      </c>
      <c r="D193" s="5">
        <v>63</v>
      </c>
      <c r="E193" s="5">
        <v>12</v>
      </c>
      <c r="F193" s="5" t="s">
        <v>557</v>
      </c>
      <c r="G193" s="5"/>
      <c r="H193" s="5"/>
      <c r="I193" s="5"/>
      <c r="J193" s="5"/>
      <c r="K193" s="195">
        <v>509779003142</v>
      </c>
      <c r="L193" s="5"/>
      <c r="M193" s="181"/>
    </row>
    <row r="194" spans="1:13" x14ac:dyDescent="0.25">
      <c r="A194" s="5">
        <f t="shared" si="2"/>
        <v>189</v>
      </c>
      <c r="B194" s="5">
        <v>40</v>
      </c>
      <c r="C194" s="5">
        <v>25</v>
      </c>
      <c r="D194" s="5">
        <v>63</v>
      </c>
      <c r="E194" s="5">
        <v>8</v>
      </c>
      <c r="F194" s="5" t="s">
        <v>640</v>
      </c>
      <c r="G194" s="5"/>
      <c r="H194" s="5"/>
      <c r="I194" s="5"/>
      <c r="J194" s="5"/>
      <c r="K194" s="195">
        <v>670993356775</v>
      </c>
      <c r="L194" s="5">
        <v>8052429132</v>
      </c>
      <c r="M194" s="181"/>
    </row>
    <row r="195" spans="1:13" x14ac:dyDescent="0.25">
      <c r="A195" s="5">
        <f t="shared" si="2"/>
        <v>190</v>
      </c>
      <c r="B195" s="5">
        <v>40</v>
      </c>
      <c r="C195" s="5">
        <v>25</v>
      </c>
      <c r="D195" s="5">
        <v>63</v>
      </c>
      <c r="E195" s="5">
        <v>9</v>
      </c>
      <c r="F195" s="5" t="s">
        <v>641</v>
      </c>
      <c r="G195" s="5"/>
      <c r="H195" s="5"/>
      <c r="I195" s="5"/>
      <c r="J195" s="5"/>
      <c r="K195" s="195">
        <v>318138736658</v>
      </c>
      <c r="L195" s="5">
        <v>8052304090</v>
      </c>
      <c r="M195" s="181"/>
    </row>
    <row r="196" spans="1:13" x14ac:dyDescent="0.25">
      <c r="A196" s="5">
        <f t="shared" si="2"/>
        <v>191</v>
      </c>
      <c r="B196" s="5">
        <v>43</v>
      </c>
      <c r="C196" s="5">
        <v>40</v>
      </c>
      <c r="D196" s="5">
        <v>63</v>
      </c>
      <c r="E196" s="5">
        <v>8</v>
      </c>
      <c r="F196" s="5" t="s">
        <v>642</v>
      </c>
      <c r="G196" s="5"/>
      <c r="H196" s="5"/>
      <c r="I196" s="5"/>
      <c r="J196" s="5"/>
      <c r="K196" s="195">
        <v>925568979324</v>
      </c>
      <c r="L196" s="5"/>
      <c r="M196" s="181"/>
    </row>
    <row r="197" spans="1:13" x14ac:dyDescent="0.25">
      <c r="A197" s="5">
        <f t="shared" si="2"/>
        <v>192</v>
      </c>
      <c r="B197" s="5">
        <v>43</v>
      </c>
      <c r="C197" s="5">
        <v>40</v>
      </c>
      <c r="D197" s="5">
        <v>63</v>
      </c>
      <c r="E197" s="5">
        <v>6</v>
      </c>
      <c r="F197" s="5" t="s">
        <v>643</v>
      </c>
      <c r="G197" s="5"/>
      <c r="H197" s="5"/>
      <c r="I197" s="5"/>
      <c r="J197" s="5"/>
      <c r="K197" s="195">
        <v>502042690536</v>
      </c>
      <c r="L197" s="5">
        <v>9793170597</v>
      </c>
      <c r="M197" s="181"/>
    </row>
    <row r="198" spans="1:13" x14ac:dyDescent="0.25">
      <c r="A198" s="5">
        <f t="shared" si="2"/>
        <v>193</v>
      </c>
      <c r="B198" s="5">
        <v>40</v>
      </c>
      <c r="C198" s="5">
        <v>48</v>
      </c>
      <c r="D198" s="5">
        <v>63</v>
      </c>
      <c r="E198" s="5">
        <v>7</v>
      </c>
      <c r="F198" s="5" t="s">
        <v>644</v>
      </c>
      <c r="G198" s="5"/>
      <c r="H198" s="5"/>
      <c r="I198" s="5"/>
      <c r="J198" s="5"/>
      <c r="K198" s="195">
        <v>497845521297</v>
      </c>
      <c r="L198" s="5">
        <v>9867424464</v>
      </c>
      <c r="M198" s="181"/>
    </row>
    <row r="199" spans="1:13" x14ac:dyDescent="0.25">
      <c r="A199" s="5">
        <f t="shared" si="2"/>
        <v>194</v>
      </c>
      <c r="B199" s="5">
        <v>40</v>
      </c>
      <c r="C199" s="5">
        <v>48</v>
      </c>
      <c r="D199" s="5">
        <v>63</v>
      </c>
      <c r="E199" s="5">
        <v>15</v>
      </c>
      <c r="F199" s="5" t="s">
        <v>645</v>
      </c>
      <c r="G199" s="5"/>
      <c r="H199" s="5"/>
      <c r="I199" s="5"/>
      <c r="J199" s="5"/>
      <c r="K199" s="195">
        <v>795887720384</v>
      </c>
      <c r="L199" s="5">
        <v>8779480231</v>
      </c>
      <c r="M199" s="181"/>
    </row>
    <row r="200" spans="1:13" x14ac:dyDescent="0.25">
      <c r="A200" s="5">
        <f t="shared" ref="A200:A263" si="3">1+A199</f>
        <v>195</v>
      </c>
      <c r="B200" s="5">
        <v>48</v>
      </c>
      <c r="C200" s="5">
        <v>70</v>
      </c>
      <c r="D200" s="5">
        <v>63</v>
      </c>
      <c r="E200" s="5">
        <v>10</v>
      </c>
      <c r="F200" s="5" t="s">
        <v>646</v>
      </c>
      <c r="G200" s="5"/>
      <c r="H200" s="5"/>
      <c r="I200" s="5"/>
      <c r="J200" s="5"/>
      <c r="K200" s="195">
        <v>267742976854</v>
      </c>
      <c r="L200" s="5"/>
      <c r="M200" s="181"/>
    </row>
    <row r="201" spans="1:13" x14ac:dyDescent="0.25">
      <c r="A201" s="5">
        <f t="shared" si="3"/>
        <v>196</v>
      </c>
      <c r="B201" s="5">
        <v>48</v>
      </c>
      <c r="C201" s="5">
        <v>70</v>
      </c>
      <c r="D201" s="5">
        <v>63</v>
      </c>
      <c r="E201" s="5">
        <v>9</v>
      </c>
      <c r="F201" s="5" t="s">
        <v>647</v>
      </c>
      <c r="G201" s="5"/>
      <c r="H201" s="5"/>
      <c r="I201" s="5"/>
      <c r="J201" s="5"/>
      <c r="K201" s="195">
        <v>981358415455</v>
      </c>
      <c r="L201" s="5"/>
      <c r="M201" s="181"/>
    </row>
    <row r="202" spans="1:13" x14ac:dyDescent="0.25">
      <c r="A202" s="5">
        <f t="shared" si="3"/>
        <v>197</v>
      </c>
      <c r="B202" s="5">
        <v>48</v>
      </c>
      <c r="C202" s="5">
        <v>70</v>
      </c>
      <c r="D202" s="5">
        <v>63</v>
      </c>
      <c r="E202" s="5">
        <v>12</v>
      </c>
      <c r="F202" s="5" t="s">
        <v>648</v>
      </c>
      <c r="G202" s="5"/>
      <c r="H202" s="5"/>
      <c r="I202" s="5"/>
      <c r="J202" s="5"/>
      <c r="K202" s="195">
        <v>997328945463</v>
      </c>
      <c r="L202" s="5">
        <v>9369110093</v>
      </c>
      <c r="M202" s="181"/>
    </row>
    <row r="203" spans="1:13" x14ac:dyDescent="0.25">
      <c r="A203" s="5">
        <f t="shared" si="3"/>
        <v>198</v>
      </c>
      <c r="B203" s="5">
        <v>48</v>
      </c>
      <c r="C203" s="5">
        <v>70</v>
      </c>
      <c r="D203" s="5">
        <v>63</v>
      </c>
      <c r="E203" s="5">
        <v>11</v>
      </c>
      <c r="F203" s="5" t="s">
        <v>649</v>
      </c>
      <c r="G203" s="5"/>
      <c r="H203" s="5"/>
      <c r="I203" s="5"/>
      <c r="J203" s="5"/>
      <c r="K203" s="195">
        <v>714404319826</v>
      </c>
      <c r="L203" s="5">
        <v>7065567439</v>
      </c>
      <c r="M203" s="181"/>
    </row>
    <row r="204" spans="1:13" x14ac:dyDescent="0.25">
      <c r="A204" s="5">
        <f t="shared" si="3"/>
        <v>199</v>
      </c>
      <c r="B204" s="5">
        <v>40</v>
      </c>
      <c r="C204" s="5">
        <v>48</v>
      </c>
      <c r="D204" s="5">
        <v>63</v>
      </c>
      <c r="E204" s="5">
        <v>6</v>
      </c>
      <c r="F204" s="5" t="s">
        <v>642</v>
      </c>
      <c r="G204" s="5"/>
      <c r="H204" s="5"/>
      <c r="I204" s="5"/>
      <c r="J204" s="5"/>
      <c r="K204" s="195">
        <v>271550871578</v>
      </c>
      <c r="L204" s="5">
        <v>8423888913</v>
      </c>
      <c r="M204" s="181"/>
    </row>
    <row r="205" spans="1:13" x14ac:dyDescent="0.25">
      <c r="A205" s="5">
        <f t="shared" si="3"/>
        <v>200</v>
      </c>
      <c r="B205" s="5">
        <v>48</v>
      </c>
      <c r="C205" s="5">
        <v>32</v>
      </c>
      <c r="D205" s="5">
        <v>63</v>
      </c>
      <c r="E205" s="5">
        <v>7</v>
      </c>
      <c r="F205" s="5" t="s">
        <v>650</v>
      </c>
      <c r="G205" s="5"/>
      <c r="H205" s="5"/>
      <c r="I205" s="5"/>
      <c r="J205" s="5"/>
      <c r="K205" s="195">
        <v>953149142058</v>
      </c>
      <c r="L205" s="5">
        <v>7518599848</v>
      </c>
      <c r="M205" s="181"/>
    </row>
    <row r="206" spans="1:13" x14ac:dyDescent="0.25">
      <c r="A206" s="5">
        <f t="shared" si="3"/>
        <v>201</v>
      </c>
      <c r="B206" s="5">
        <v>48</v>
      </c>
      <c r="C206" s="5">
        <v>32</v>
      </c>
      <c r="D206" s="5">
        <v>63</v>
      </c>
      <c r="E206" s="5">
        <v>8</v>
      </c>
      <c r="F206" s="5" t="s">
        <v>651</v>
      </c>
      <c r="G206" s="5"/>
      <c r="H206" s="5"/>
      <c r="I206" s="5"/>
      <c r="J206" s="5"/>
      <c r="K206" s="195">
        <v>560659255255</v>
      </c>
      <c r="L206" s="5">
        <v>8953008488</v>
      </c>
      <c r="M206" s="181"/>
    </row>
    <row r="207" spans="1:13" x14ac:dyDescent="0.25">
      <c r="A207" s="5">
        <f t="shared" si="3"/>
        <v>202</v>
      </c>
      <c r="B207" s="5">
        <v>48</v>
      </c>
      <c r="C207" s="5">
        <v>32</v>
      </c>
      <c r="D207" s="5">
        <v>63</v>
      </c>
      <c r="E207" s="5">
        <v>6</v>
      </c>
      <c r="F207" s="5" t="s">
        <v>652</v>
      </c>
      <c r="G207" s="5"/>
      <c r="H207" s="5"/>
      <c r="I207" s="5"/>
      <c r="J207" s="5"/>
      <c r="K207" s="195">
        <v>560975910089</v>
      </c>
      <c r="L207" s="5">
        <v>9918998153</v>
      </c>
      <c r="M207" s="181"/>
    </row>
    <row r="208" spans="1:13" x14ac:dyDescent="0.25">
      <c r="A208" s="5">
        <f t="shared" si="3"/>
        <v>203</v>
      </c>
      <c r="B208" s="5">
        <v>42</v>
      </c>
      <c r="C208" s="5">
        <v>40</v>
      </c>
      <c r="D208" s="5">
        <v>63</v>
      </c>
      <c r="E208" s="5">
        <v>15</v>
      </c>
      <c r="F208" s="5" t="s">
        <v>653</v>
      </c>
      <c r="G208" s="5"/>
      <c r="H208" s="5"/>
      <c r="I208" s="5"/>
      <c r="J208" s="5"/>
      <c r="K208" s="195">
        <v>684425901609</v>
      </c>
      <c r="L208" s="5">
        <v>9354462823</v>
      </c>
      <c r="M208" s="181"/>
    </row>
    <row r="209" spans="1:13" x14ac:dyDescent="0.25">
      <c r="A209" s="5">
        <f t="shared" si="3"/>
        <v>204</v>
      </c>
      <c r="B209" s="5">
        <v>42</v>
      </c>
      <c r="C209" s="5">
        <v>40</v>
      </c>
      <c r="D209" s="5">
        <v>63</v>
      </c>
      <c r="E209" s="5">
        <v>16</v>
      </c>
      <c r="F209" s="5" t="s">
        <v>654</v>
      </c>
      <c r="G209" s="5"/>
      <c r="H209" s="5"/>
      <c r="I209" s="5"/>
      <c r="J209" s="5"/>
      <c r="K209" s="195">
        <v>847991913780</v>
      </c>
      <c r="L209" s="5">
        <v>9838347002</v>
      </c>
      <c r="M209" s="181"/>
    </row>
    <row r="210" spans="1:13" x14ac:dyDescent="0.25">
      <c r="A210" s="5">
        <f t="shared" si="3"/>
        <v>205</v>
      </c>
      <c r="B210" s="5">
        <v>42</v>
      </c>
      <c r="C210" s="5">
        <v>40</v>
      </c>
      <c r="D210" s="5">
        <v>63</v>
      </c>
      <c r="E210" s="5">
        <v>12</v>
      </c>
      <c r="F210" s="5" t="s">
        <v>655</v>
      </c>
      <c r="G210" s="5"/>
      <c r="H210" s="5"/>
      <c r="I210" s="5"/>
      <c r="J210" s="5"/>
      <c r="K210" s="195">
        <v>877612430014</v>
      </c>
      <c r="L210" s="5"/>
      <c r="M210" s="181"/>
    </row>
    <row r="211" spans="1:13" x14ac:dyDescent="0.25">
      <c r="A211" s="5">
        <f t="shared" si="3"/>
        <v>206</v>
      </c>
      <c r="B211" s="5">
        <v>42</v>
      </c>
      <c r="C211" s="5">
        <v>40</v>
      </c>
      <c r="D211" s="5">
        <v>63</v>
      </c>
      <c r="E211" s="5">
        <v>13</v>
      </c>
      <c r="F211" s="5" t="s">
        <v>656</v>
      </c>
      <c r="G211" s="5"/>
      <c r="H211" s="5"/>
      <c r="I211" s="5"/>
      <c r="J211" s="5"/>
      <c r="K211" s="195">
        <v>269733308016</v>
      </c>
      <c r="L211" s="5"/>
      <c r="M211" s="181"/>
    </row>
    <row r="212" spans="1:13" x14ac:dyDescent="0.25">
      <c r="A212" s="5">
        <f t="shared" si="3"/>
        <v>207</v>
      </c>
      <c r="B212" s="5">
        <v>42</v>
      </c>
      <c r="C212" s="5">
        <v>40</v>
      </c>
      <c r="D212" s="5">
        <v>63</v>
      </c>
      <c r="E212" s="5">
        <v>11</v>
      </c>
      <c r="F212" s="5" t="s">
        <v>657</v>
      </c>
      <c r="G212" s="5"/>
      <c r="H212" s="5"/>
      <c r="I212" s="5"/>
      <c r="J212" s="5"/>
      <c r="K212" s="195">
        <v>618437884052</v>
      </c>
      <c r="L212" s="5"/>
      <c r="M212" s="181"/>
    </row>
    <row r="213" spans="1:13" x14ac:dyDescent="0.25">
      <c r="A213" s="5">
        <f t="shared" si="3"/>
        <v>208</v>
      </c>
      <c r="B213" s="5">
        <v>42</v>
      </c>
      <c r="C213" s="5">
        <v>40</v>
      </c>
      <c r="D213" s="5">
        <v>63</v>
      </c>
      <c r="E213" s="5">
        <v>9</v>
      </c>
      <c r="F213" s="5" t="s">
        <v>658</v>
      </c>
      <c r="G213" s="5"/>
      <c r="H213" s="5"/>
      <c r="I213" s="5"/>
      <c r="J213" s="5"/>
      <c r="K213" s="195">
        <v>822208768289</v>
      </c>
      <c r="L213" s="5"/>
      <c r="M213" s="181"/>
    </row>
    <row r="214" spans="1:13" x14ac:dyDescent="0.25">
      <c r="A214" s="5">
        <f t="shared" si="3"/>
        <v>209</v>
      </c>
      <c r="B214" s="5">
        <v>40</v>
      </c>
      <c r="C214" s="5">
        <v>25</v>
      </c>
      <c r="D214" s="5">
        <v>63</v>
      </c>
      <c r="E214" s="5">
        <v>6</v>
      </c>
      <c r="F214" s="5" t="s">
        <v>659</v>
      </c>
      <c r="G214" s="5"/>
      <c r="H214" s="5"/>
      <c r="I214" s="5"/>
      <c r="J214" s="5"/>
      <c r="K214" s="195">
        <v>491316791757</v>
      </c>
      <c r="L214" s="5"/>
      <c r="M214" s="181"/>
    </row>
    <row r="215" spans="1:13" x14ac:dyDescent="0.25">
      <c r="A215" s="5">
        <f t="shared" si="3"/>
        <v>210</v>
      </c>
      <c r="B215" s="5">
        <v>40</v>
      </c>
      <c r="C215" s="5">
        <v>25</v>
      </c>
      <c r="D215" s="5">
        <v>63</v>
      </c>
      <c r="E215" s="5">
        <v>7</v>
      </c>
      <c r="F215" s="5" t="s">
        <v>660</v>
      </c>
      <c r="G215" s="5"/>
      <c r="H215" s="5"/>
      <c r="I215" s="5"/>
      <c r="J215" s="5"/>
      <c r="K215" s="195">
        <v>773829033044</v>
      </c>
      <c r="L215" s="5">
        <v>7318177131</v>
      </c>
      <c r="M215" s="181"/>
    </row>
    <row r="216" spans="1:13" x14ac:dyDescent="0.25">
      <c r="A216" s="5">
        <f t="shared" si="3"/>
        <v>211</v>
      </c>
      <c r="B216" s="5">
        <v>136</v>
      </c>
      <c r="C216" s="5">
        <v>134</v>
      </c>
      <c r="D216" s="5">
        <v>63</v>
      </c>
      <c r="E216" s="5">
        <v>8</v>
      </c>
      <c r="F216" s="5" t="s">
        <v>576</v>
      </c>
      <c r="G216" s="5"/>
      <c r="H216" s="5"/>
      <c r="I216" s="5"/>
      <c r="J216" s="5"/>
      <c r="K216" s="195">
        <v>825078909444</v>
      </c>
      <c r="L216" s="5">
        <v>7081882862</v>
      </c>
      <c r="M216" s="181"/>
    </row>
    <row r="217" spans="1:13" x14ac:dyDescent="0.25">
      <c r="A217" s="5">
        <f t="shared" si="3"/>
        <v>212</v>
      </c>
      <c r="B217" s="5">
        <v>136</v>
      </c>
      <c r="C217" s="5">
        <v>134</v>
      </c>
      <c r="D217" s="5">
        <v>63</v>
      </c>
      <c r="E217" s="5">
        <v>9</v>
      </c>
      <c r="F217" s="5" t="s">
        <v>661</v>
      </c>
      <c r="G217" s="5"/>
      <c r="H217" s="5"/>
      <c r="I217" s="5"/>
      <c r="J217" s="5"/>
      <c r="K217" s="195">
        <v>948135627961</v>
      </c>
      <c r="L217" s="5">
        <v>8708060231</v>
      </c>
      <c r="M217" s="181"/>
    </row>
    <row r="218" spans="1:13" x14ac:dyDescent="0.25">
      <c r="A218" s="5">
        <f t="shared" si="3"/>
        <v>213</v>
      </c>
      <c r="B218" s="5">
        <v>143</v>
      </c>
      <c r="C218" s="5">
        <v>142</v>
      </c>
      <c r="D218" s="5">
        <v>63</v>
      </c>
      <c r="E218" s="5">
        <v>11</v>
      </c>
      <c r="F218" s="5" t="s">
        <v>662</v>
      </c>
      <c r="G218" s="5"/>
      <c r="H218" s="5"/>
      <c r="I218" s="5"/>
      <c r="J218" s="5"/>
      <c r="K218" s="195">
        <v>209405185377</v>
      </c>
      <c r="L218" s="5">
        <v>9554127367</v>
      </c>
      <c r="M218" s="181"/>
    </row>
    <row r="219" spans="1:13" x14ac:dyDescent="0.25">
      <c r="A219" s="5">
        <f t="shared" si="3"/>
        <v>214</v>
      </c>
      <c r="B219" s="5">
        <v>161</v>
      </c>
      <c r="C219" s="5">
        <v>156</v>
      </c>
      <c r="D219" s="5">
        <v>63</v>
      </c>
      <c r="E219" s="5">
        <v>6</v>
      </c>
      <c r="F219" s="5" t="s">
        <v>663</v>
      </c>
      <c r="G219" s="5"/>
      <c r="H219" s="5"/>
      <c r="I219" s="5"/>
      <c r="J219" s="5"/>
      <c r="K219" s="195">
        <v>823072592711</v>
      </c>
      <c r="L219" s="5"/>
      <c r="M219" s="181"/>
    </row>
    <row r="220" spans="1:13" x14ac:dyDescent="0.25">
      <c r="A220" s="5">
        <f t="shared" si="3"/>
        <v>215</v>
      </c>
      <c r="B220" s="5">
        <v>161</v>
      </c>
      <c r="C220" s="5">
        <v>156</v>
      </c>
      <c r="D220" s="5">
        <v>63</v>
      </c>
      <c r="E220" s="5">
        <v>6</v>
      </c>
      <c r="F220" s="5" t="s">
        <v>664</v>
      </c>
      <c r="G220" s="5"/>
      <c r="H220" s="5"/>
      <c r="I220" s="5"/>
      <c r="J220" s="5"/>
      <c r="K220" s="195">
        <v>753000565010</v>
      </c>
      <c r="L220" s="5">
        <v>7800915743</v>
      </c>
      <c r="M220" s="181"/>
    </row>
    <row r="221" spans="1:13" x14ac:dyDescent="0.25">
      <c r="A221" s="5">
        <f t="shared" si="3"/>
        <v>216</v>
      </c>
      <c r="B221" s="5">
        <v>149</v>
      </c>
      <c r="C221" s="5">
        <v>155</v>
      </c>
      <c r="D221" s="5">
        <v>63</v>
      </c>
      <c r="E221" s="5">
        <v>5</v>
      </c>
      <c r="F221" s="5" t="s">
        <v>665</v>
      </c>
      <c r="G221" s="5"/>
      <c r="H221" s="5"/>
      <c r="I221" s="5"/>
      <c r="J221" s="5"/>
      <c r="K221" s="195">
        <v>213371558609</v>
      </c>
      <c r="L221" s="5">
        <v>9670867398</v>
      </c>
      <c r="M221" s="181"/>
    </row>
    <row r="222" spans="1:13" x14ac:dyDescent="0.25">
      <c r="A222" s="5">
        <f t="shared" si="3"/>
        <v>217</v>
      </c>
      <c r="B222" s="5">
        <v>149</v>
      </c>
      <c r="C222" s="5">
        <v>155</v>
      </c>
      <c r="D222" s="5">
        <v>63</v>
      </c>
      <c r="E222" s="5">
        <v>4</v>
      </c>
      <c r="F222" s="5" t="s">
        <v>666</v>
      </c>
      <c r="G222" s="5"/>
      <c r="H222" s="5"/>
      <c r="I222" s="5"/>
      <c r="J222" s="5"/>
      <c r="K222" s="195">
        <v>813239961902</v>
      </c>
      <c r="L222" s="5">
        <v>6392159124</v>
      </c>
      <c r="M222" s="181"/>
    </row>
    <row r="223" spans="1:13" x14ac:dyDescent="0.25">
      <c r="A223" s="5">
        <f t="shared" si="3"/>
        <v>218</v>
      </c>
      <c r="B223" s="5">
        <v>155</v>
      </c>
      <c r="C223" s="5">
        <v>154</v>
      </c>
      <c r="D223" s="5">
        <v>63</v>
      </c>
      <c r="E223" s="5">
        <v>3</v>
      </c>
      <c r="F223" s="5" t="s">
        <v>667</v>
      </c>
      <c r="G223" s="5"/>
      <c r="H223" s="5"/>
      <c r="I223" s="5"/>
      <c r="J223" s="5"/>
      <c r="K223" s="195">
        <v>511642521634</v>
      </c>
      <c r="L223" s="195">
        <v>6425216134</v>
      </c>
      <c r="M223" s="181"/>
    </row>
    <row r="224" spans="1:13" x14ac:dyDescent="0.25">
      <c r="A224" s="5">
        <f t="shared" si="3"/>
        <v>219</v>
      </c>
      <c r="B224" s="5">
        <v>250</v>
      </c>
      <c r="C224" s="5">
        <v>249</v>
      </c>
      <c r="D224" s="5">
        <v>63</v>
      </c>
      <c r="E224" s="5">
        <v>15</v>
      </c>
      <c r="F224" s="5" t="s">
        <v>668</v>
      </c>
      <c r="G224" s="5"/>
      <c r="H224" s="5"/>
      <c r="I224" s="5"/>
      <c r="J224" s="5"/>
      <c r="K224" s="195">
        <v>907220499970</v>
      </c>
      <c r="L224" s="5">
        <v>9967591304</v>
      </c>
      <c r="M224" s="181"/>
    </row>
    <row r="225" spans="1:13" x14ac:dyDescent="0.25">
      <c r="A225" s="5">
        <f t="shared" si="3"/>
        <v>220</v>
      </c>
      <c r="B225" s="5">
        <v>250</v>
      </c>
      <c r="C225" s="5">
        <v>249</v>
      </c>
      <c r="D225" s="5">
        <v>63</v>
      </c>
      <c r="E225" s="5">
        <v>19</v>
      </c>
      <c r="F225" s="5" t="s">
        <v>669</v>
      </c>
      <c r="G225" s="5"/>
      <c r="H225" s="5"/>
      <c r="I225" s="5"/>
      <c r="J225" s="5"/>
      <c r="K225" s="195">
        <v>496162516599</v>
      </c>
      <c r="L225" s="5">
        <v>9670947696</v>
      </c>
      <c r="M225" s="181"/>
    </row>
    <row r="226" spans="1:13" x14ac:dyDescent="0.25">
      <c r="A226" s="5">
        <f t="shared" si="3"/>
        <v>221</v>
      </c>
      <c r="B226" s="5">
        <v>250</v>
      </c>
      <c r="C226" s="5">
        <v>249</v>
      </c>
      <c r="D226" s="5">
        <v>63</v>
      </c>
      <c r="E226" s="5">
        <v>10</v>
      </c>
      <c r="F226" s="5" t="s">
        <v>670</v>
      </c>
      <c r="G226" s="5"/>
      <c r="H226" s="5"/>
      <c r="I226" s="5"/>
      <c r="J226" s="5"/>
      <c r="K226" s="195">
        <v>483027131758</v>
      </c>
      <c r="L226" s="5">
        <v>7458095220</v>
      </c>
      <c r="M226" s="181"/>
    </row>
    <row r="227" spans="1:13" x14ac:dyDescent="0.25">
      <c r="A227" s="5">
        <f t="shared" si="3"/>
        <v>222</v>
      </c>
      <c r="B227" s="5">
        <v>227</v>
      </c>
      <c r="C227" s="5">
        <v>242</v>
      </c>
      <c r="D227" s="5">
        <v>63</v>
      </c>
      <c r="E227" s="5">
        <v>3</v>
      </c>
      <c r="F227" s="5" t="s">
        <v>671</v>
      </c>
      <c r="G227" s="5"/>
      <c r="H227" s="5"/>
      <c r="I227" s="5"/>
      <c r="J227" s="5"/>
      <c r="K227" s="195">
        <v>307760275518</v>
      </c>
      <c r="L227" s="5">
        <v>7990939981</v>
      </c>
      <c r="M227" s="181"/>
    </row>
    <row r="228" spans="1:13" x14ac:dyDescent="0.25">
      <c r="A228" s="5">
        <f t="shared" si="3"/>
        <v>223</v>
      </c>
      <c r="B228" s="5">
        <v>227</v>
      </c>
      <c r="C228" s="5">
        <v>242</v>
      </c>
      <c r="D228" s="5">
        <v>63</v>
      </c>
      <c r="E228" s="5">
        <v>6</v>
      </c>
      <c r="F228" s="5" t="s">
        <v>672</v>
      </c>
      <c r="G228" s="5"/>
      <c r="H228" s="5"/>
      <c r="I228" s="5"/>
      <c r="J228" s="5"/>
      <c r="K228" s="195">
        <v>446899938652</v>
      </c>
      <c r="L228" s="5">
        <v>8696673891</v>
      </c>
      <c r="M228" s="181"/>
    </row>
    <row r="229" spans="1:13" x14ac:dyDescent="0.25">
      <c r="A229" s="5">
        <f t="shared" si="3"/>
        <v>224</v>
      </c>
      <c r="B229" s="5">
        <v>227</v>
      </c>
      <c r="C229" s="5">
        <v>242</v>
      </c>
      <c r="D229" s="5">
        <v>63</v>
      </c>
      <c r="E229" s="5">
        <v>7</v>
      </c>
      <c r="F229" s="5" t="s">
        <v>673</v>
      </c>
      <c r="G229" s="5"/>
      <c r="H229" s="5"/>
      <c r="I229" s="5"/>
      <c r="J229" s="5"/>
      <c r="K229" s="195">
        <v>252357152396</v>
      </c>
      <c r="L229" s="5">
        <v>9198708458</v>
      </c>
      <c r="M229" s="181"/>
    </row>
    <row r="230" spans="1:13" x14ac:dyDescent="0.25">
      <c r="A230" s="5">
        <f t="shared" si="3"/>
        <v>225</v>
      </c>
      <c r="B230" s="5">
        <v>241</v>
      </c>
      <c r="C230" s="5">
        <v>240</v>
      </c>
      <c r="D230" s="5">
        <v>63</v>
      </c>
      <c r="E230" s="5">
        <v>6</v>
      </c>
      <c r="F230" s="5" t="s">
        <v>558</v>
      </c>
      <c r="G230" s="5"/>
      <c r="H230" s="5"/>
      <c r="I230" s="5"/>
      <c r="J230" s="5"/>
      <c r="K230" s="195">
        <v>706230773356</v>
      </c>
      <c r="L230" s="5">
        <v>6394604475</v>
      </c>
      <c r="M230" s="181"/>
    </row>
    <row r="231" spans="1:13" x14ac:dyDescent="0.25">
      <c r="A231" s="5">
        <f t="shared" si="3"/>
        <v>226</v>
      </c>
      <c r="B231" s="5">
        <v>241</v>
      </c>
      <c r="C231" s="5">
        <v>240</v>
      </c>
      <c r="D231" s="5">
        <v>63</v>
      </c>
      <c r="E231" s="5">
        <v>8</v>
      </c>
      <c r="F231" s="5" t="s">
        <v>548</v>
      </c>
      <c r="G231" s="5"/>
      <c r="H231" s="5"/>
      <c r="I231" s="5"/>
      <c r="J231" s="5"/>
      <c r="K231" s="195">
        <v>750831780371</v>
      </c>
      <c r="L231" s="5">
        <v>9628789404</v>
      </c>
      <c r="M231" s="181"/>
    </row>
    <row r="232" spans="1:13" x14ac:dyDescent="0.25">
      <c r="A232" s="5">
        <f t="shared" si="3"/>
        <v>227</v>
      </c>
      <c r="B232" s="5">
        <v>162</v>
      </c>
      <c r="C232" s="5">
        <v>150</v>
      </c>
      <c r="D232" s="5">
        <v>63</v>
      </c>
      <c r="E232" s="5">
        <v>9</v>
      </c>
      <c r="F232" s="5" t="s">
        <v>674</v>
      </c>
      <c r="G232" s="5"/>
      <c r="H232" s="5"/>
      <c r="I232" s="5"/>
      <c r="J232" s="5"/>
      <c r="K232" s="195">
        <v>349898774465</v>
      </c>
      <c r="L232" s="5">
        <v>7398721786</v>
      </c>
      <c r="M232" s="181"/>
    </row>
    <row r="233" spans="1:13" x14ac:dyDescent="0.25">
      <c r="A233" s="5">
        <f t="shared" si="3"/>
        <v>228</v>
      </c>
      <c r="B233" s="5">
        <v>162</v>
      </c>
      <c r="C233" s="5">
        <v>150</v>
      </c>
      <c r="D233" s="5">
        <v>63</v>
      </c>
      <c r="E233" s="5">
        <v>3</v>
      </c>
      <c r="F233" s="5" t="s">
        <v>675</v>
      </c>
      <c r="G233" s="5"/>
      <c r="H233" s="5"/>
      <c r="I233" s="5"/>
      <c r="J233" s="5"/>
      <c r="K233" s="195">
        <v>503027197345</v>
      </c>
      <c r="L233" s="5">
        <v>9648101229</v>
      </c>
      <c r="M233" s="181"/>
    </row>
    <row r="234" spans="1:13" x14ac:dyDescent="0.25">
      <c r="A234" s="5">
        <f t="shared" si="3"/>
        <v>229</v>
      </c>
      <c r="B234" s="5">
        <v>162</v>
      </c>
      <c r="C234" s="5">
        <v>150</v>
      </c>
      <c r="D234" s="5">
        <v>63</v>
      </c>
      <c r="E234" s="5">
        <v>4</v>
      </c>
      <c r="F234" s="5" t="s">
        <v>676</v>
      </c>
      <c r="G234" s="5"/>
      <c r="H234" s="5"/>
      <c r="I234" s="5"/>
      <c r="J234" s="5"/>
      <c r="K234" s="195">
        <v>924668228551</v>
      </c>
      <c r="L234" s="5">
        <v>7706933938</v>
      </c>
      <c r="M234" s="181"/>
    </row>
    <row r="235" spans="1:13" x14ac:dyDescent="0.25">
      <c r="A235" s="5">
        <f t="shared" si="3"/>
        <v>230</v>
      </c>
      <c r="B235" s="5">
        <v>48</v>
      </c>
      <c r="C235" s="5">
        <v>47</v>
      </c>
      <c r="D235" s="5">
        <v>63</v>
      </c>
      <c r="E235" s="5">
        <v>5</v>
      </c>
      <c r="F235" s="5" t="s">
        <v>677</v>
      </c>
      <c r="G235" s="5"/>
      <c r="H235" s="5"/>
      <c r="I235" s="5"/>
      <c r="J235" s="5"/>
      <c r="K235" s="195">
        <v>474481271062</v>
      </c>
      <c r="L235" s="5">
        <v>6355209829</v>
      </c>
      <c r="M235" s="181"/>
    </row>
    <row r="236" spans="1:13" x14ac:dyDescent="0.25">
      <c r="A236" s="5">
        <f t="shared" si="3"/>
        <v>231</v>
      </c>
      <c r="B236" s="5">
        <v>48</v>
      </c>
      <c r="C236" s="5">
        <v>47</v>
      </c>
      <c r="D236" s="5">
        <v>63</v>
      </c>
      <c r="E236" s="5">
        <v>7</v>
      </c>
      <c r="F236" s="5" t="s">
        <v>620</v>
      </c>
      <c r="G236" s="5"/>
      <c r="H236" s="5"/>
      <c r="I236" s="5"/>
      <c r="J236" s="5"/>
      <c r="K236" s="195">
        <v>375000209012</v>
      </c>
      <c r="L236" s="5">
        <v>8948449285</v>
      </c>
      <c r="M236" s="181"/>
    </row>
    <row r="237" spans="1:13" x14ac:dyDescent="0.25">
      <c r="A237" s="5">
        <f t="shared" si="3"/>
        <v>232</v>
      </c>
      <c r="B237" s="5">
        <v>48</v>
      </c>
      <c r="C237" s="5">
        <v>47</v>
      </c>
      <c r="D237" s="5">
        <v>63</v>
      </c>
      <c r="E237" s="5">
        <v>8</v>
      </c>
      <c r="F237" s="5" t="s">
        <v>678</v>
      </c>
      <c r="G237" s="5"/>
      <c r="H237" s="5"/>
      <c r="I237" s="5"/>
      <c r="J237" s="5"/>
      <c r="K237" s="195">
        <v>962647582322</v>
      </c>
      <c r="L237" s="5">
        <v>9988966573</v>
      </c>
      <c r="M237" s="181"/>
    </row>
    <row r="238" spans="1:13" x14ac:dyDescent="0.25">
      <c r="A238" s="5">
        <f t="shared" si="3"/>
        <v>233</v>
      </c>
      <c r="B238" s="5">
        <v>46</v>
      </c>
      <c r="C238" s="5">
        <v>45</v>
      </c>
      <c r="D238" s="5">
        <v>63</v>
      </c>
      <c r="E238" s="5">
        <v>9</v>
      </c>
      <c r="F238" s="5" t="s">
        <v>679</v>
      </c>
      <c r="G238" s="5"/>
      <c r="H238" s="5"/>
      <c r="I238" s="5"/>
      <c r="J238" s="5"/>
      <c r="K238" s="195">
        <v>648536591869</v>
      </c>
      <c r="L238" s="5">
        <v>7080033099</v>
      </c>
      <c r="M238" s="181"/>
    </row>
    <row r="239" spans="1:13" x14ac:dyDescent="0.25">
      <c r="A239" s="5">
        <f t="shared" si="3"/>
        <v>234</v>
      </c>
      <c r="B239" s="5">
        <v>46</v>
      </c>
      <c r="C239" s="5">
        <v>45</v>
      </c>
      <c r="D239" s="5">
        <v>63</v>
      </c>
      <c r="E239" s="5">
        <v>6</v>
      </c>
      <c r="F239" s="5" t="s">
        <v>680</v>
      </c>
      <c r="G239" s="5"/>
      <c r="H239" s="5"/>
      <c r="I239" s="5"/>
      <c r="J239" s="5"/>
      <c r="K239" s="195">
        <v>903144077706</v>
      </c>
      <c r="L239" s="5">
        <v>6352880287</v>
      </c>
      <c r="M239" s="181"/>
    </row>
    <row r="240" spans="1:13" x14ac:dyDescent="0.25">
      <c r="A240" s="5">
        <f t="shared" si="3"/>
        <v>235</v>
      </c>
      <c r="B240" s="5">
        <v>46</v>
      </c>
      <c r="C240" s="5">
        <v>45</v>
      </c>
      <c r="D240" s="5">
        <v>63</v>
      </c>
      <c r="E240" s="5">
        <v>6</v>
      </c>
      <c r="F240" s="5" t="s">
        <v>649</v>
      </c>
      <c r="G240" s="5"/>
      <c r="H240" s="5"/>
      <c r="I240" s="5"/>
      <c r="J240" s="5"/>
      <c r="K240" s="195">
        <v>414443505133</v>
      </c>
      <c r="L240" s="5">
        <v>9984125962</v>
      </c>
      <c r="M240" s="181"/>
    </row>
    <row r="241" spans="1:13" x14ac:dyDescent="0.25">
      <c r="A241" s="5">
        <f t="shared" si="3"/>
        <v>236</v>
      </c>
      <c r="B241" s="5">
        <v>46</v>
      </c>
      <c r="C241" s="5">
        <v>45</v>
      </c>
      <c r="D241" s="5">
        <v>63</v>
      </c>
      <c r="E241" s="5">
        <v>6</v>
      </c>
      <c r="F241" s="5" t="s">
        <v>681</v>
      </c>
      <c r="G241" s="5"/>
      <c r="H241" s="5"/>
      <c r="I241" s="5"/>
      <c r="J241" s="5"/>
      <c r="K241" s="195">
        <v>619552777153</v>
      </c>
      <c r="L241" s="5">
        <v>7380918402</v>
      </c>
      <c r="M241" s="181"/>
    </row>
    <row r="242" spans="1:13" x14ac:dyDescent="0.25">
      <c r="A242" s="5">
        <f t="shared" si="3"/>
        <v>237</v>
      </c>
      <c r="B242" s="5">
        <v>46</v>
      </c>
      <c r="C242" s="5">
        <v>45</v>
      </c>
      <c r="D242" s="5">
        <v>63</v>
      </c>
      <c r="E242" s="5">
        <v>8</v>
      </c>
      <c r="F242" s="5" t="s">
        <v>682</v>
      </c>
      <c r="G242" s="5"/>
      <c r="H242" s="5"/>
      <c r="I242" s="5"/>
      <c r="J242" s="5"/>
      <c r="K242" s="195">
        <v>826467175907</v>
      </c>
      <c r="L242" s="5">
        <v>6394655633</v>
      </c>
      <c r="M242" s="181"/>
    </row>
    <row r="243" spans="1:13" x14ac:dyDescent="0.25">
      <c r="A243" s="5">
        <f t="shared" si="3"/>
        <v>238</v>
      </c>
      <c r="B243" s="5">
        <v>46</v>
      </c>
      <c r="C243" s="5">
        <v>51</v>
      </c>
      <c r="D243" s="5">
        <v>63</v>
      </c>
      <c r="E243" s="5">
        <v>8</v>
      </c>
      <c r="F243" s="5" t="s">
        <v>683</v>
      </c>
      <c r="G243" s="5"/>
      <c r="H243" s="5"/>
      <c r="I243" s="5"/>
      <c r="J243" s="5"/>
      <c r="K243" s="195">
        <v>583312791361</v>
      </c>
      <c r="L243" s="5">
        <v>8354071640</v>
      </c>
      <c r="M243" s="181"/>
    </row>
    <row r="244" spans="1:13" x14ac:dyDescent="0.25">
      <c r="A244" s="5">
        <f t="shared" si="3"/>
        <v>239</v>
      </c>
      <c r="B244" s="5">
        <v>46</v>
      </c>
      <c r="C244" s="5">
        <v>51</v>
      </c>
      <c r="D244" s="5">
        <v>63</v>
      </c>
      <c r="E244" s="5">
        <v>7</v>
      </c>
      <c r="F244" s="5" t="s">
        <v>684</v>
      </c>
      <c r="G244" s="5"/>
      <c r="H244" s="5"/>
      <c r="I244" s="5"/>
      <c r="J244" s="5"/>
      <c r="K244" s="195">
        <v>842259295097</v>
      </c>
      <c r="L244" s="5">
        <v>7706091795</v>
      </c>
      <c r="M244" s="181"/>
    </row>
    <row r="245" spans="1:13" x14ac:dyDescent="0.25">
      <c r="A245" s="5">
        <f t="shared" si="3"/>
        <v>240</v>
      </c>
      <c r="B245" s="5">
        <v>46</v>
      </c>
      <c r="C245" s="5">
        <v>51</v>
      </c>
      <c r="D245" s="5">
        <v>63</v>
      </c>
      <c r="E245" s="5">
        <v>6</v>
      </c>
      <c r="F245" s="5" t="s">
        <v>685</v>
      </c>
      <c r="G245" s="5"/>
      <c r="H245" s="5"/>
      <c r="I245" s="5"/>
      <c r="J245" s="5"/>
      <c r="K245" s="195">
        <v>317844586041</v>
      </c>
      <c r="L245" s="5">
        <v>8052929834</v>
      </c>
      <c r="M245" s="181"/>
    </row>
    <row r="246" spans="1:13" x14ac:dyDescent="0.25">
      <c r="A246" s="5">
        <f t="shared" si="3"/>
        <v>241</v>
      </c>
      <c r="B246" s="5">
        <v>46</v>
      </c>
      <c r="C246" s="5">
        <v>51</v>
      </c>
      <c r="D246" s="5">
        <v>63</v>
      </c>
      <c r="E246" s="5">
        <v>8</v>
      </c>
      <c r="F246" s="5" t="s">
        <v>686</v>
      </c>
      <c r="G246" s="5"/>
      <c r="H246" s="5"/>
      <c r="I246" s="5"/>
      <c r="J246" s="5"/>
      <c r="K246" s="195">
        <v>461816419204</v>
      </c>
      <c r="L246" s="5">
        <v>7710811890</v>
      </c>
      <c r="M246" s="181"/>
    </row>
    <row r="247" spans="1:13" x14ac:dyDescent="0.25">
      <c r="A247" s="5">
        <f t="shared" si="3"/>
        <v>242</v>
      </c>
      <c r="B247" s="5">
        <v>105</v>
      </c>
      <c r="C247" s="5">
        <v>108</v>
      </c>
      <c r="D247" s="5">
        <v>110</v>
      </c>
      <c r="E247" s="5">
        <v>15</v>
      </c>
      <c r="F247" s="5" t="s">
        <v>687</v>
      </c>
      <c r="G247" s="5"/>
      <c r="H247" s="5"/>
      <c r="I247" s="5"/>
      <c r="J247" s="5"/>
      <c r="K247" s="195">
        <v>751523873683</v>
      </c>
      <c r="L247" s="5">
        <v>9307030105</v>
      </c>
      <c r="M247" s="181"/>
    </row>
    <row r="248" spans="1:13" x14ac:dyDescent="0.25">
      <c r="A248" s="5">
        <f t="shared" si="3"/>
        <v>243</v>
      </c>
      <c r="B248" s="5">
        <v>105</v>
      </c>
      <c r="C248" s="5">
        <v>108</v>
      </c>
      <c r="D248" s="5">
        <v>110</v>
      </c>
      <c r="E248" s="5">
        <v>16</v>
      </c>
      <c r="F248" s="5" t="s">
        <v>591</v>
      </c>
      <c r="G248" s="5"/>
      <c r="H248" s="5"/>
      <c r="I248" s="5"/>
      <c r="J248" s="5"/>
      <c r="K248" s="195">
        <v>726825658079</v>
      </c>
      <c r="L248" s="5">
        <v>9373456758</v>
      </c>
      <c r="M248" s="181"/>
    </row>
    <row r="249" spans="1:13" x14ac:dyDescent="0.25">
      <c r="A249" s="5">
        <f t="shared" si="3"/>
        <v>244</v>
      </c>
      <c r="B249" s="5">
        <v>105</v>
      </c>
      <c r="C249" s="5">
        <v>108</v>
      </c>
      <c r="D249" s="5">
        <v>110</v>
      </c>
      <c r="E249" s="5">
        <v>9</v>
      </c>
      <c r="F249" s="5" t="s">
        <v>688</v>
      </c>
      <c r="G249" s="5"/>
      <c r="H249" s="5"/>
      <c r="I249" s="5"/>
      <c r="J249" s="5"/>
      <c r="K249" s="195">
        <v>730635890829</v>
      </c>
      <c r="L249" s="5">
        <v>7394096070</v>
      </c>
      <c r="M249" s="181"/>
    </row>
    <row r="250" spans="1:13" x14ac:dyDescent="0.25">
      <c r="A250" s="5">
        <f t="shared" si="3"/>
        <v>245</v>
      </c>
      <c r="B250" s="5">
        <v>105</v>
      </c>
      <c r="C250" s="5">
        <v>108</v>
      </c>
      <c r="D250" s="5">
        <v>110</v>
      </c>
      <c r="E250" s="5">
        <v>10</v>
      </c>
      <c r="F250" s="5" t="s">
        <v>689</v>
      </c>
      <c r="G250" s="5"/>
      <c r="H250" s="5"/>
      <c r="I250" s="5"/>
      <c r="J250" s="5"/>
      <c r="K250" s="195">
        <v>321173879683</v>
      </c>
      <c r="L250" s="5">
        <v>7408506476</v>
      </c>
      <c r="M250" s="181"/>
    </row>
    <row r="251" spans="1:13" x14ac:dyDescent="0.25">
      <c r="A251" s="5">
        <f t="shared" si="3"/>
        <v>246</v>
      </c>
      <c r="B251" s="5">
        <v>105</v>
      </c>
      <c r="C251" s="5">
        <v>108</v>
      </c>
      <c r="D251" s="5">
        <v>110</v>
      </c>
      <c r="E251" s="5">
        <v>12</v>
      </c>
      <c r="F251" s="5" t="s">
        <v>690</v>
      </c>
      <c r="G251" s="5"/>
      <c r="H251" s="5"/>
      <c r="I251" s="5"/>
      <c r="J251" s="5"/>
      <c r="K251" s="195">
        <v>506007862299</v>
      </c>
      <c r="L251" s="5">
        <v>7977083022</v>
      </c>
      <c r="M251" s="181"/>
    </row>
    <row r="252" spans="1:13" x14ac:dyDescent="0.25">
      <c r="A252" s="5">
        <f t="shared" si="3"/>
        <v>247</v>
      </c>
      <c r="B252" s="5">
        <v>108</v>
      </c>
      <c r="C252" s="5">
        <v>111</v>
      </c>
      <c r="D252" s="5">
        <v>110</v>
      </c>
      <c r="E252" s="5">
        <v>10</v>
      </c>
      <c r="F252" s="5" t="s">
        <v>691</v>
      </c>
      <c r="G252" s="5"/>
      <c r="H252" s="5"/>
      <c r="I252" s="5"/>
      <c r="J252" s="5"/>
      <c r="K252" s="195">
        <v>295387455635</v>
      </c>
      <c r="L252" s="5"/>
      <c r="M252" s="181"/>
    </row>
    <row r="253" spans="1:13" x14ac:dyDescent="0.25">
      <c r="A253" s="5">
        <f t="shared" si="3"/>
        <v>248</v>
      </c>
      <c r="B253" s="5">
        <v>108</v>
      </c>
      <c r="C253" s="5">
        <v>111</v>
      </c>
      <c r="D253" s="5">
        <v>110</v>
      </c>
      <c r="E253" s="5">
        <v>11</v>
      </c>
      <c r="F253" s="5" t="s">
        <v>692</v>
      </c>
      <c r="G253" s="5"/>
      <c r="H253" s="5"/>
      <c r="I253" s="5"/>
      <c r="J253" s="5"/>
      <c r="K253" s="195">
        <v>569568875061</v>
      </c>
      <c r="L253" s="5"/>
      <c r="M253" s="181"/>
    </row>
    <row r="254" spans="1:13" x14ac:dyDescent="0.25">
      <c r="A254" s="5">
        <f t="shared" si="3"/>
        <v>249</v>
      </c>
      <c r="B254" s="5">
        <v>111</v>
      </c>
      <c r="C254" s="5">
        <v>117</v>
      </c>
      <c r="D254" s="5">
        <v>63</v>
      </c>
      <c r="E254" s="5">
        <v>8</v>
      </c>
      <c r="F254" s="5" t="s">
        <v>693</v>
      </c>
      <c r="G254" s="5"/>
      <c r="H254" s="5"/>
      <c r="I254" s="5"/>
      <c r="J254" s="5"/>
      <c r="K254" s="195">
        <v>493042737951</v>
      </c>
      <c r="L254" s="5">
        <v>9451641389</v>
      </c>
      <c r="M254" s="181"/>
    </row>
    <row r="255" spans="1:13" x14ac:dyDescent="0.25">
      <c r="A255" s="5">
        <f t="shared" si="3"/>
        <v>250</v>
      </c>
      <c r="B255" s="5">
        <v>111</v>
      </c>
      <c r="C255" s="5">
        <v>117</v>
      </c>
      <c r="D255" s="5">
        <v>63</v>
      </c>
      <c r="E255" s="5">
        <v>7</v>
      </c>
      <c r="F255" s="5" t="s">
        <v>694</v>
      </c>
      <c r="G255" s="5"/>
      <c r="H255" s="5"/>
      <c r="I255" s="5"/>
      <c r="J255" s="5"/>
      <c r="K255" s="195">
        <v>737877517904</v>
      </c>
      <c r="L255" s="5">
        <v>9721167764</v>
      </c>
      <c r="M255" s="181"/>
    </row>
    <row r="256" spans="1:13" x14ac:dyDescent="0.25">
      <c r="A256" s="5">
        <f t="shared" si="3"/>
        <v>251</v>
      </c>
      <c r="B256" s="5">
        <v>111</v>
      </c>
      <c r="C256" s="5">
        <v>117</v>
      </c>
      <c r="D256" s="5">
        <v>63</v>
      </c>
      <c r="E256" s="5">
        <v>5</v>
      </c>
      <c r="F256" s="5" t="s">
        <v>695</v>
      </c>
      <c r="G256" s="5"/>
      <c r="H256" s="5"/>
      <c r="I256" s="5"/>
      <c r="J256" s="5"/>
      <c r="K256" s="195">
        <v>454900198707</v>
      </c>
      <c r="L256" s="5">
        <v>9695593900</v>
      </c>
      <c r="M256" s="181"/>
    </row>
    <row r="257" spans="1:13" x14ac:dyDescent="0.25">
      <c r="A257" s="5">
        <f t="shared" si="3"/>
        <v>252</v>
      </c>
      <c r="B257" s="5">
        <v>111</v>
      </c>
      <c r="C257" s="5">
        <v>117</v>
      </c>
      <c r="D257" s="5">
        <v>63</v>
      </c>
      <c r="E257" s="5">
        <v>5</v>
      </c>
      <c r="F257" s="5" t="s">
        <v>696</v>
      </c>
      <c r="G257" s="5"/>
      <c r="H257" s="5"/>
      <c r="I257" s="5"/>
      <c r="J257" s="5"/>
      <c r="K257" s="195">
        <v>542801800250</v>
      </c>
      <c r="L257" s="5"/>
      <c r="M257" s="181"/>
    </row>
    <row r="258" spans="1:13" x14ac:dyDescent="0.25">
      <c r="A258" s="5">
        <f t="shared" si="3"/>
        <v>253</v>
      </c>
      <c r="B258" s="5">
        <v>111</v>
      </c>
      <c r="C258" s="5">
        <v>117</v>
      </c>
      <c r="D258" s="5">
        <v>63</v>
      </c>
      <c r="E258" s="5">
        <v>6</v>
      </c>
      <c r="F258" s="5" t="s">
        <v>697</v>
      </c>
      <c r="G258" s="5"/>
      <c r="H258" s="5"/>
      <c r="I258" s="5"/>
      <c r="J258" s="5"/>
      <c r="K258" s="195">
        <v>389207269222</v>
      </c>
      <c r="L258" s="5">
        <v>9877593319</v>
      </c>
      <c r="M258" s="181"/>
    </row>
    <row r="259" spans="1:13" x14ac:dyDescent="0.25">
      <c r="A259" s="5">
        <f t="shared" si="3"/>
        <v>254</v>
      </c>
      <c r="B259" s="5">
        <v>111</v>
      </c>
      <c r="C259" s="5">
        <v>117</v>
      </c>
      <c r="D259" s="5">
        <v>63</v>
      </c>
      <c r="E259" s="5">
        <v>7</v>
      </c>
      <c r="F259" s="5" t="s">
        <v>698</v>
      </c>
      <c r="G259" s="5"/>
      <c r="H259" s="5"/>
      <c r="I259" s="5"/>
      <c r="J259" s="5"/>
      <c r="K259" s="195">
        <v>217694276772</v>
      </c>
      <c r="L259" s="5">
        <v>9918326471</v>
      </c>
      <c r="M259" s="181"/>
    </row>
    <row r="260" spans="1:13" x14ac:dyDescent="0.25">
      <c r="A260" s="5">
        <f t="shared" si="3"/>
        <v>255</v>
      </c>
      <c r="B260" s="5">
        <v>117</v>
      </c>
      <c r="C260" s="5">
        <v>118</v>
      </c>
      <c r="D260" s="5">
        <v>110</v>
      </c>
      <c r="E260" s="5">
        <v>8</v>
      </c>
      <c r="F260" s="5" t="s">
        <v>699</v>
      </c>
      <c r="G260" s="5"/>
      <c r="H260" s="5"/>
      <c r="I260" s="5"/>
      <c r="J260" s="5"/>
      <c r="K260" s="195">
        <v>874529488364</v>
      </c>
      <c r="L260" s="5">
        <v>9721079849</v>
      </c>
      <c r="M260" s="181"/>
    </row>
    <row r="261" spans="1:13" x14ac:dyDescent="0.25">
      <c r="A261" s="5">
        <f t="shared" si="3"/>
        <v>256</v>
      </c>
      <c r="B261" s="5">
        <v>117</v>
      </c>
      <c r="C261" s="5">
        <v>118</v>
      </c>
      <c r="D261" s="5">
        <v>110</v>
      </c>
      <c r="E261" s="5">
        <v>9</v>
      </c>
      <c r="F261" s="5" t="s">
        <v>700</v>
      </c>
      <c r="G261" s="5"/>
      <c r="H261" s="5"/>
      <c r="I261" s="5"/>
      <c r="J261" s="5"/>
      <c r="K261" s="195">
        <v>701817527563</v>
      </c>
      <c r="L261" s="5">
        <v>9310223051</v>
      </c>
      <c r="M261" s="181"/>
    </row>
    <row r="262" spans="1:13" x14ac:dyDescent="0.25">
      <c r="A262" s="5">
        <f t="shared" si="3"/>
        <v>257</v>
      </c>
      <c r="B262" s="5">
        <v>117</v>
      </c>
      <c r="C262" s="5">
        <v>118</v>
      </c>
      <c r="D262" s="5">
        <v>110</v>
      </c>
      <c r="E262" s="5">
        <v>5</v>
      </c>
      <c r="F262" s="5" t="s">
        <v>701</v>
      </c>
      <c r="G262" s="5"/>
      <c r="H262" s="5"/>
      <c r="I262" s="5"/>
      <c r="J262" s="5"/>
      <c r="K262" s="195">
        <v>995559726148</v>
      </c>
      <c r="L262" s="5">
        <v>9651974742</v>
      </c>
      <c r="M262" s="181"/>
    </row>
    <row r="263" spans="1:13" x14ac:dyDescent="0.25">
      <c r="A263" s="5">
        <f t="shared" si="3"/>
        <v>258</v>
      </c>
      <c r="B263" s="5">
        <v>117</v>
      </c>
      <c r="C263" s="5">
        <v>118</v>
      </c>
      <c r="D263" s="5">
        <v>110</v>
      </c>
      <c r="E263" s="5">
        <v>6</v>
      </c>
      <c r="F263" s="5" t="s">
        <v>702</v>
      </c>
      <c r="G263" s="5"/>
      <c r="H263" s="5"/>
      <c r="I263" s="5"/>
      <c r="J263" s="5"/>
      <c r="K263" s="195">
        <v>879114665861</v>
      </c>
      <c r="L263" s="5">
        <v>8172853172</v>
      </c>
      <c r="M263" s="181"/>
    </row>
    <row r="264" spans="1:13" x14ac:dyDescent="0.25">
      <c r="A264" s="5">
        <f t="shared" ref="A264:A327" si="4">1+A263</f>
        <v>259</v>
      </c>
      <c r="B264" s="5">
        <v>117</v>
      </c>
      <c r="C264" s="5">
        <v>118</v>
      </c>
      <c r="D264" s="5">
        <v>110</v>
      </c>
      <c r="E264" s="5">
        <v>7</v>
      </c>
      <c r="F264" s="5" t="s">
        <v>703</v>
      </c>
      <c r="G264" s="5"/>
      <c r="H264" s="5"/>
      <c r="I264" s="5"/>
      <c r="J264" s="5"/>
      <c r="K264" s="195">
        <v>842422689086</v>
      </c>
      <c r="L264" s="5">
        <v>7888477732</v>
      </c>
      <c r="M264" s="181"/>
    </row>
    <row r="265" spans="1:13" x14ac:dyDescent="0.25">
      <c r="A265" s="5">
        <f t="shared" si="4"/>
        <v>260</v>
      </c>
      <c r="B265" s="5">
        <v>117</v>
      </c>
      <c r="C265" s="5">
        <v>118</v>
      </c>
      <c r="D265" s="5">
        <v>110</v>
      </c>
      <c r="E265" s="5">
        <v>9</v>
      </c>
      <c r="F265" s="5" t="s">
        <v>704</v>
      </c>
      <c r="G265" s="5"/>
      <c r="H265" s="5"/>
      <c r="I265" s="5"/>
      <c r="J265" s="5"/>
      <c r="K265" s="195">
        <v>261799864343</v>
      </c>
      <c r="L265" s="5">
        <v>9839117397</v>
      </c>
      <c r="M265" s="181"/>
    </row>
    <row r="266" spans="1:13" x14ac:dyDescent="0.25">
      <c r="A266" s="5">
        <f t="shared" si="4"/>
        <v>261</v>
      </c>
      <c r="B266" s="5">
        <v>117</v>
      </c>
      <c r="C266" s="5">
        <v>118</v>
      </c>
      <c r="D266" s="5">
        <v>110</v>
      </c>
      <c r="E266" s="5">
        <v>8</v>
      </c>
      <c r="F266" s="5" t="s">
        <v>705</v>
      </c>
      <c r="G266" s="5"/>
      <c r="H266" s="5"/>
      <c r="I266" s="5"/>
      <c r="J266" s="5"/>
      <c r="K266" s="195">
        <v>401564125788</v>
      </c>
      <c r="L266" s="5">
        <v>8874959754</v>
      </c>
      <c r="M266" s="181"/>
    </row>
    <row r="267" spans="1:13" x14ac:dyDescent="0.25">
      <c r="A267" s="5">
        <f t="shared" si="4"/>
        <v>262</v>
      </c>
      <c r="B267" s="5">
        <v>117</v>
      </c>
      <c r="C267" s="5">
        <v>118</v>
      </c>
      <c r="D267" s="5">
        <v>110</v>
      </c>
      <c r="E267" s="5">
        <v>6</v>
      </c>
      <c r="F267" s="5" t="s">
        <v>706</v>
      </c>
      <c r="G267" s="5"/>
      <c r="H267" s="5"/>
      <c r="I267" s="5"/>
      <c r="J267" s="5"/>
      <c r="K267" s="195">
        <v>807189270105</v>
      </c>
      <c r="L267" s="5">
        <v>9068287868</v>
      </c>
      <c r="M267" s="181"/>
    </row>
    <row r="268" spans="1:13" x14ac:dyDescent="0.25">
      <c r="A268" s="5">
        <f t="shared" si="4"/>
        <v>263</v>
      </c>
      <c r="B268" s="5">
        <v>117</v>
      </c>
      <c r="C268" s="5">
        <v>118</v>
      </c>
      <c r="D268" s="5">
        <v>110</v>
      </c>
      <c r="E268" s="5">
        <v>10</v>
      </c>
      <c r="F268" s="5" t="s">
        <v>707</v>
      </c>
      <c r="G268" s="5"/>
      <c r="H268" s="5"/>
      <c r="I268" s="5"/>
      <c r="J268" s="5"/>
      <c r="K268" s="195">
        <v>949261445764</v>
      </c>
      <c r="L268" s="5">
        <v>9519618972</v>
      </c>
      <c r="M268" s="181"/>
    </row>
    <row r="269" spans="1:13" x14ac:dyDescent="0.25">
      <c r="A269" s="5">
        <f t="shared" si="4"/>
        <v>264</v>
      </c>
      <c r="B269" s="5">
        <v>117</v>
      </c>
      <c r="C269" s="5">
        <v>118</v>
      </c>
      <c r="D269" s="5">
        <v>110</v>
      </c>
      <c r="E269" s="5">
        <v>12</v>
      </c>
      <c r="F269" s="5" t="s">
        <v>708</v>
      </c>
      <c r="G269" s="5"/>
      <c r="H269" s="5"/>
      <c r="I269" s="5"/>
      <c r="J269" s="5"/>
      <c r="K269" s="195">
        <v>703941613779</v>
      </c>
      <c r="L269" s="5"/>
      <c r="M269" s="181"/>
    </row>
    <row r="270" spans="1:13" x14ac:dyDescent="0.25">
      <c r="A270" s="5">
        <f t="shared" si="4"/>
        <v>265</v>
      </c>
      <c r="B270" s="5">
        <v>117</v>
      </c>
      <c r="C270" s="5">
        <v>118</v>
      </c>
      <c r="D270" s="5">
        <v>110</v>
      </c>
      <c r="E270" s="5">
        <v>16</v>
      </c>
      <c r="F270" s="5" t="s">
        <v>709</v>
      </c>
      <c r="G270" s="5"/>
      <c r="H270" s="5"/>
      <c r="I270" s="5"/>
      <c r="J270" s="5"/>
      <c r="K270" s="195">
        <v>859024784177</v>
      </c>
      <c r="L270" s="5">
        <v>7897336608</v>
      </c>
      <c r="M270" s="181"/>
    </row>
    <row r="271" spans="1:13" x14ac:dyDescent="0.25">
      <c r="A271" s="5">
        <f t="shared" si="4"/>
        <v>266</v>
      </c>
      <c r="B271" s="5">
        <v>117</v>
      </c>
      <c r="C271" s="5">
        <v>118</v>
      </c>
      <c r="D271" s="5">
        <v>110</v>
      </c>
      <c r="E271" s="5">
        <v>15</v>
      </c>
      <c r="F271" s="5" t="s">
        <v>710</v>
      </c>
      <c r="G271" s="5"/>
      <c r="H271" s="5"/>
      <c r="I271" s="5"/>
      <c r="J271" s="5"/>
      <c r="K271" s="195">
        <v>800249767741</v>
      </c>
      <c r="L271" s="5">
        <v>9936180366</v>
      </c>
      <c r="M271" s="181"/>
    </row>
    <row r="272" spans="1:13" x14ac:dyDescent="0.25">
      <c r="A272" s="5">
        <f t="shared" si="4"/>
        <v>267</v>
      </c>
      <c r="B272" s="5">
        <v>117</v>
      </c>
      <c r="C272" s="5">
        <v>118</v>
      </c>
      <c r="D272" s="5">
        <v>110</v>
      </c>
      <c r="E272" s="5">
        <v>7</v>
      </c>
      <c r="F272" s="5" t="s">
        <v>711</v>
      </c>
      <c r="G272" s="5"/>
      <c r="H272" s="5"/>
      <c r="I272" s="5"/>
      <c r="J272" s="5"/>
      <c r="K272" s="195">
        <v>610076875159</v>
      </c>
      <c r="L272" s="5">
        <v>9453900965</v>
      </c>
      <c r="M272" s="181"/>
    </row>
    <row r="273" spans="1:13" x14ac:dyDescent="0.25">
      <c r="A273" s="5">
        <f t="shared" si="4"/>
        <v>268</v>
      </c>
      <c r="B273" s="5">
        <v>117</v>
      </c>
      <c r="C273" s="5">
        <v>118</v>
      </c>
      <c r="D273" s="5">
        <v>110</v>
      </c>
      <c r="E273" s="5">
        <v>6</v>
      </c>
      <c r="F273" s="5" t="s">
        <v>712</v>
      </c>
      <c r="G273" s="5"/>
      <c r="H273" s="5"/>
      <c r="I273" s="5"/>
      <c r="J273" s="5"/>
      <c r="K273" s="195">
        <v>318754662182</v>
      </c>
      <c r="L273" s="5">
        <v>9335184320</v>
      </c>
      <c r="M273" s="181"/>
    </row>
    <row r="274" spans="1:13" x14ac:dyDescent="0.25">
      <c r="A274" s="5">
        <f t="shared" si="4"/>
        <v>269</v>
      </c>
      <c r="B274" s="5">
        <v>117</v>
      </c>
      <c r="C274" s="5">
        <v>118</v>
      </c>
      <c r="D274" s="5">
        <v>110</v>
      </c>
      <c r="E274" s="5">
        <v>9</v>
      </c>
      <c r="F274" s="5" t="s">
        <v>713</v>
      </c>
      <c r="G274" s="5"/>
      <c r="H274" s="5"/>
      <c r="I274" s="5"/>
      <c r="J274" s="5"/>
      <c r="K274" s="195">
        <v>748549443466</v>
      </c>
      <c r="L274" s="5">
        <v>993665565</v>
      </c>
      <c r="M274" s="181"/>
    </row>
    <row r="275" spans="1:13" x14ac:dyDescent="0.25">
      <c r="A275" s="5">
        <f t="shared" si="4"/>
        <v>270</v>
      </c>
      <c r="B275" s="5">
        <v>119</v>
      </c>
      <c r="C275" s="5">
        <v>122</v>
      </c>
      <c r="D275" s="5">
        <v>63</v>
      </c>
      <c r="E275" s="5">
        <v>10</v>
      </c>
      <c r="F275" s="5" t="s">
        <v>714</v>
      </c>
      <c r="G275" s="5"/>
      <c r="H275" s="5"/>
      <c r="I275" s="5"/>
      <c r="J275" s="5"/>
      <c r="K275" s="195">
        <v>869705995127</v>
      </c>
      <c r="L275" s="5">
        <v>9918969709</v>
      </c>
      <c r="M275" s="181"/>
    </row>
    <row r="276" spans="1:13" x14ac:dyDescent="0.25">
      <c r="A276" s="5">
        <f t="shared" si="4"/>
        <v>271</v>
      </c>
      <c r="B276" s="5">
        <v>119</v>
      </c>
      <c r="C276" s="5">
        <v>122</v>
      </c>
      <c r="D276" s="5">
        <v>63</v>
      </c>
      <c r="E276" s="5">
        <v>11</v>
      </c>
      <c r="F276" s="5" t="s">
        <v>715</v>
      </c>
      <c r="G276" s="5"/>
      <c r="H276" s="5"/>
      <c r="I276" s="5"/>
      <c r="J276" s="5"/>
      <c r="K276" s="195">
        <v>799723864820</v>
      </c>
      <c r="L276" s="5">
        <v>6306286692</v>
      </c>
      <c r="M276" s="181"/>
    </row>
    <row r="277" spans="1:13" x14ac:dyDescent="0.25">
      <c r="A277" s="5">
        <f t="shared" si="4"/>
        <v>272</v>
      </c>
      <c r="B277" s="5">
        <v>119</v>
      </c>
      <c r="C277" s="5">
        <v>122</v>
      </c>
      <c r="D277" s="5">
        <v>63</v>
      </c>
      <c r="E277" s="5">
        <v>13</v>
      </c>
      <c r="F277" s="5" t="s">
        <v>716</v>
      </c>
      <c r="G277" s="5"/>
      <c r="H277" s="5"/>
      <c r="I277" s="5"/>
      <c r="J277" s="5"/>
      <c r="K277" s="195">
        <v>356174657725</v>
      </c>
      <c r="L277" s="5">
        <v>8303108535</v>
      </c>
      <c r="M277" s="181"/>
    </row>
    <row r="278" spans="1:13" x14ac:dyDescent="0.25">
      <c r="A278" s="5">
        <f t="shared" si="4"/>
        <v>273</v>
      </c>
      <c r="B278" s="5">
        <v>119</v>
      </c>
      <c r="C278" s="5">
        <v>122</v>
      </c>
      <c r="D278" s="5">
        <v>63</v>
      </c>
      <c r="E278" s="5">
        <v>14</v>
      </c>
      <c r="F278" s="5" t="s">
        <v>717</v>
      </c>
      <c r="G278" s="5"/>
      <c r="H278" s="5"/>
      <c r="I278" s="5"/>
      <c r="J278" s="5"/>
      <c r="K278" s="195">
        <v>900997742377</v>
      </c>
      <c r="L278" s="5">
        <v>6393089692</v>
      </c>
      <c r="M278" s="181"/>
    </row>
    <row r="279" spans="1:13" x14ac:dyDescent="0.25">
      <c r="A279" s="5">
        <f t="shared" si="4"/>
        <v>274</v>
      </c>
      <c r="B279" s="5">
        <v>176</v>
      </c>
      <c r="C279" s="5">
        <v>187</v>
      </c>
      <c r="D279" s="5">
        <v>63</v>
      </c>
      <c r="E279" s="5">
        <v>10</v>
      </c>
      <c r="F279" s="5" t="s">
        <v>511</v>
      </c>
      <c r="G279" s="5"/>
      <c r="H279" s="5"/>
      <c r="I279" s="5"/>
      <c r="J279" s="5"/>
      <c r="K279" s="195">
        <v>991172311775</v>
      </c>
      <c r="L279" s="5">
        <v>8577071771</v>
      </c>
      <c r="M279" s="181"/>
    </row>
    <row r="280" spans="1:13" x14ac:dyDescent="0.25">
      <c r="A280" s="5">
        <f t="shared" si="4"/>
        <v>275</v>
      </c>
      <c r="B280" s="5">
        <v>176</v>
      </c>
      <c r="C280" s="5">
        <v>187</v>
      </c>
      <c r="D280" s="5">
        <v>63</v>
      </c>
      <c r="E280" s="5">
        <v>11</v>
      </c>
      <c r="F280" s="5" t="s">
        <v>718</v>
      </c>
      <c r="G280" s="5"/>
      <c r="H280" s="5"/>
      <c r="I280" s="5"/>
      <c r="J280" s="5"/>
      <c r="K280" s="195">
        <v>616652806499</v>
      </c>
      <c r="L280" s="5">
        <v>8640494280</v>
      </c>
      <c r="M280" s="181"/>
    </row>
    <row r="281" spans="1:13" x14ac:dyDescent="0.25">
      <c r="A281" s="5">
        <f t="shared" si="4"/>
        <v>276</v>
      </c>
      <c r="B281" s="5">
        <v>176</v>
      </c>
      <c r="C281" s="5">
        <v>187</v>
      </c>
      <c r="D281" s="5">
        <v>63</v>
      </c>
      <c r="E281" s="5">
        <v>7</v>
      </c>
      <c r="F281" s="5" t="s">
        <v>719</v>
      </c>
      <c r="G281" s="5"/>
      <c r="H281" s="5"/>
      <c r="I281" s="5"/>
      <c r="J281" s="5"/>
      <c r="K281" s="195">
        <v>484346172063</v>
      </c>
      <c r="L281" s="5">
        <v>9005070545</v>
      </c>
      <c r="M281" s="181"/>
    </row>
    <row r="282" spans="1:13" x14ac:dyDescent="0.25">
      <c r="A282" s="5">
        <f t="shared" si="4"/>
        <v>277</v>
      </c>
      <c r="B282" s="5">
        <v>176</v>
      </c>
      <c r="C282" s="5">
        <v>187</v>
      </c>
      <c r="D282" s="5">
        <v>63</v>
      </c>
      <c r="E282" s="5">
        <v>12</v>
      </c>
      <c r="F282" s="5" t="s">
        <v>720</v>
      </c>
      <c r="G282" s="5"/>
      <c r="H282" s="5"/>
      <c r="I282" s="5"/>
      <c r="J282" s="5"/>
      <c r="K282" s="195">
        <v>305058283756</v>
      </c>
      <c r="L282" s="5"/>
      <c r="M282" s="181"/>
    </row>
    <row r="283" spans="1:13" x14ac:dyDescent="0.25">
      <c r="A283" s="5">
        <f t="shared" si="4"/>
        <v>278</v>
      </c>
      <c r="B283" s="5">
        <v>98</v>
      </c>
      <c r="C283" s="5">
        <v>108</v>
      </c>
      <c r="D283" s="5">
        <v>63</v>
      </c>
      <c r="E283" s="5">
        <v>10</v>
      </c>
      <c r="F283" s="5" t="s">
        <v>721</v>
      </c>
      <c r="G283" s="5"/>
      <c r="H283" s="5"/>
      <c r="I283" s="5"/>
      <c r="J283" s="5"/>
      <c r="K283" s="195">
        <v>371814229784</v>
      </c>
      <c r="L283" s="5">
        <v>9026262301</v>
      </c>
      <c r="M283" s="181"/>
    </row>
    <row r="284" spans="1:13" x14ac:dyDescent="0.25">
      <c r="A284" s="5">
        <f t="shared" si="4"/>
        <v>279</v>
      </c>
      <c r="B284" s="5">
        <v>98</v>
      </c>
      <c r="C284" s="5">
        <v>108</v>
      </c>
      <c r="D284" s="5">
        <v>63</v>
      </c>
      <c r="E284" s="5">
        <v>8</v>
      </c>
      <c r="F284" s="5" t="s">
        <v>722</v>
      </c>
      <c r="G284" s="5"/>
      <c r="H284" s="5"/>
      <c r="I284" s="5"/>
      <c r="J284" s="5"/>
      <c r="K284" s="195">
        <v>859738345397</v>
      </c>
      <c r="L284" s="5">
        <v>9198436100</v>
      </c>
      <c r="M284" s="181"/>
    </row>
    <row r="285" spans="1:13" x14ac:dyDescent="0.25">
      <c r="A285" s="5">
        <f t="shared" si="4"/>
        <v>280</v>
      </c>
      <c r="B285" s="5">
        <v>98</v>
      </c>
      <c r="C285" s="5">
        <v>108</v>
      </c>
      <c r="D285" s="5">
        <v>63</v>
      </c>
      <c r="E285" s="5">
        <v>14</v>
      </c>
      <c r="F285" s="5" t="s">
        <v>723</v>
      </c>
      <c r="G285" s="5"/>
      <c r="H285" s="5"/>
      <c r="I285" s="5"/>
      <c r="J285" s="5"/>
      <c r="K285" s="282" t="s">
        <v>724</v>
      </c>
      <c r="L285" s="282"/>
      <c r="M285" s="181"/>
    </row>
    <row r="286" spans="1:13" x14ac:dyDescent="0.25">
      <c r="A286" s="5">
        <f t="shared" si="4"/>
        <v>281</v>
      </c>
      <c r="B286" s="5">
        <v>98</v>
      </c>
      <c r="C286" s="5">
        <v>108</v>
      </c>
      <c r="D286" s="5">
        <v>63</v>
      </c>
      <c r="E286" s="5">
        <v>6</v>
      </c>
      <c r="F286" s="5" t="s">
        <v>725</v>
      </c>
      <c r="G286" s="5"/>
      <c r="H286" s="5"/>
      <c r="I286" s="5"/>
      <c r="J286" s="5"/>
      <c r="K286" s="195">
        <v>536255351244</v>
      </c>
      <c r="L286" s="5"/>
      <c r="M286" s="181"/>
    </row>
    <row r="287" spans="1:13" x14ac:dyDescent="0.25">
      <c r="A287" s="5">
        <f t="shared" si="4"/>
        <v>282</v>
      </c>
      <c r="B287" s="5">
        <v>57</v>
      </c>
      <c r="C287" s="5">
        <v>49</v>
      </c>
      <c r="D287" s="5">
        <v>63</v>
      </c>
      <c r="E287" s="5">
        <v>8</v>
      </c>
      <c r="F287" s="5" t="s">
        <v>726</v>
      </c>
      <c r="G287" s="5"/>
      <c r="H287" s="5"/>
      <c r="I287" s="5"/>
      <c r="J287" s="5"/>
      <c r="K287" s="195">
        <v>270215321384</v>
      </c>
      <c r="L287" s="5">
        <v>8528811098</v>
      </c>
      <c r="M287" s="181"/>
    </row>
    <row r="288" spans="1:13" x14ac:dyDescent="0.25">
      <c r="A288" s="5">
        <f t="shared" si="4"/>
        <v>283</v>
      </c>
      <c r="B288" s="5">
        <v>57</v>
      </c>
      <c r="C288" s="5">
        <v>49</v>
      </c>
      <c r="D288" s="5">
        <v>63</v>
      </c>
      <c r="E288" s="5">
        <v>7</v>
      </c>
      <c r="F288" s="5" t="s">
        <v>727</v>
      </c>
      <c r="G288" s="5"/>
      <c r="H288" s="5"/>
      <c r="I288" s="5"/>
      <c r="J288" s="5"/>
      <c r="K288" s="195">
        <v>427330736109</v>
      </c>
      <c r="L288" s="5">
        <v>7408499881</v>
      </c>
      <c r="M288" s="181"/>
    </row>
    <row r="289" spans="1:13" x14ac:dyDescent="0.25">
      <c r="A289" s="5">
        <f t="shared" si="4"/>
        <v>284</v>
      </c>
      <c r="B289" s="5">
        <v>57</v>
      </c>
      <c r="C289" s="5">
        <v>49</v>
      </c>
      <c r="D289" s="5">
        <v>63</v>
      </c>
      <c r="E289" s="5">
        <v>8</v>
      </c>
      <c r="F289" s="5" t="s">
        <v>589</v>
      </c>
      <c r="G289" s="5"/>
      <c r="H289" s="5"/>
      <c r="I289" s="5"/>
      <c r="J289" s="5"/>
      <c r="K289" s="195">
        <v>955351057399</v>
      </c>
      <c r="L289" s="5">
        <v>9773872421</v>
      </c>
      <c r="M289" s="181"/>
    </row>
    <row r="290" spans="1:13" x14ac:dyDescent="0.25">
      <c r="A290" s="5">
        <f t="shared" si="4"/>
        <v>285</v>
      </c>
      <c r="B290" s="5" t="s">
        <v>405</v>
      </c>
      <c r="C290" s="5" t="s">
        <v>406</v>
      </c>
      <c r="D290" s="5">
        <v>63</v>
      </c>
      <c r="E290" s="5">
        <v>6</v>
      </c>
      <c r="F290" s="5" t="s">
        <v>728</v>
      </c>
      <c r="G290" s="5"/>
      <c r="H290" s="5"/>
      <c r="I290" s="5"/>
      <c r="J290" s="5"/>
      <c r="K290" s="195">
        <v>281013709048</v>
      </c>
      <c r="L290" s="5">
        <v>9838158230</v>
      </c>
      <c r="M290" s="181"/>
    </row>
    <row r="291" spans="1:13" x14ac:dyDescent="0.25">
      <c r="A291" s="5">
        <f t="shared" si="4"/>
        <v>286</v>
      </c>
      <c r="B291" s="5" t="s">
        <v>405</v>
      </c>
      <c r="C291" s="5" t="s">
        <v>406</v>
      </c>
      <c r="D291" s="5">
        <v>63</v>
      </c>
      <c r="E291" s="5">
        <v>7</v>
      </c>
      <c r="F291" s="5" t="s">
        <v>729</v>
      </c>
      <c r="G291" s="5"/>
      <c r="H291" s="5"/>
      <c r="I291" s="5"/>
      <c r="J291" s="5"/>
      <c r="K291" s="195">
        <v>508480690081</v>
      </c>
      <c r="L291" s="5">
        <v>9918039521</v>
      </c>
      <c r="M291" s="181"/>
    </row>
    <row r="292" spans="1:13" x14ac:dyDescent="0.25">
      <c r="A292" s="5">
        <f t="shared" si="4"/>
        <v>287</v>
      </c>
      <c r="B292" s="5" t="s">
        <v>405</v>
      </c>
      <c r="C292" s="5" t="s">
        <v>406</v>
      </c>
      <c r="D292" s="5">
        <v>63</v>
      </c>
      <c r="E292" s="5">
        <v>8</v>
      </c>
      <c r="F292" s="5" t="s">
        <v>730</v>
      </c>
      <c r="G292" s="5"/>
      <c r="H292" s="5"/>
      <c r="I292" s="5"/>
      <c r="J292" s="5"/>
      <c r="K292" s="195">
        <v>406328618795</v>
      </c>
      <c r="L292" s="5">
        <v>9454596003</v>
      </c>
      <c r="M292" s="181"/>
    </row>
    <row r="293" spans="1:13" x14ac:dyDescent="0.25">
      <c r="A293" s="5">
        <f t="shared" si="4"/>
        <v>288</v>
      </c>
      <c r="B293" s="5" t="s">
        <v>405</v>
      </c>
      <c r="C293" s="5" t="s">
        <v>406</v>
      </c>
      <c r="D293" s="5">
        <v>63</v>
      </c>
      <c r="E293" s="5">
        <v>9</v>
      </c>
      <c r="F293" s="5" t="s">
        <v>731</v>
      </c>
      <c r="G293" s="5"/>
      <c r="H293" s="5"/>
      <c r="I293" s="5"/>
      <c r="J293" s="5"/>
      <c r="K293" s="195">
        <v>551435750090</v>
      </c>
      <c r="L293" s="5">
        <v>8009346126</v>
      </c>
      <c r="M293" s="181"/>
    </row>
    <row r="294" spans="1:13" x14ac:dyDescent="0.25">
      <c r="A294" s="5">
        <f t="shared" si="4"/>
        <v>289</v>
      </c>
      <c r="B294" s="5">
        <v>49</v>
      </c>
      <c r="C294" s="5">
        <v>59</v>
      </c>
      <c r="D294" s="5">
        <v>63</v>
      </c>
      <c r="E294" s="5">
        <v>10</v>
      </c>
      <c r="F294" s="5" t="s">
        <v>732</v>
      </c>
      <c r="G294" s="5"/>
      <c r="H294" s="5"/>
      <c r="I294" s="5"/>
      <c r="J294" s="5"/>
      <c r="K294" s="195">
        <v>835649546296</v>
      </c>
      <c r="L294" s="5">
        <v>8948010171</v>
      </c>
      <c r="M294" s="181"/>
    </row>
    <row r="295" spans="1:13" x14ac:dyDescent="0.25">
      <c r="A295" s="5">
        <f t="shared" si="4"/>
        <v>290</v>
      </c>
      <c r="B295" s="5">
        <v>49</v>
      </c>
      <c r="C295" s="5">
        <v>59</v>
      </c>
      <c r="D295" s="5">
        <v>63</v>
      </c>
      <c r="E295" s="5">
        <v>12</v>
      </c>
      <c r="F295" s="5" t="s">
        <v>733</v>
      </c>
      <c r="G295" s="5"/>
      <c r="H295" s="5"/>
      <c r="I295" s="5"/>
      <c r="J295" s="5"/>
      <c r="K295" s="195">
        <v>284172476223</v>
      </c>
      <c r="L295" s="5">
        <v>8058808730</v>
      </c>
      <c r="M295" s="181"/>
    </row>
    <row r="296" spans="1:13" x14ac:dyDescent="0.25">
      <c r="A296" s="5">
        <f t="shared" si="4"/>
        <v>291</v>
      </c>
      <c r="B296" s="5">
        <v>49</v>
      </c>
      <c r="C296" s="5">
        <v>59</v>
      </c>
      <c r="D296" s="5">
        <v>63</v>
      </c>
      <c r="E296" s="5">
        <v>13</v>
      </c>
      <c r="F296" s="5" t="s">
        <v>734</v>
      </c>
      <c r="G296" s="5"/>
      <c r="H296" s="5"/>
      <c r="I296" s="5"/>
      <c r="J296" s="5"/>
      <c r="K296" s="195">
        <v>590749556120</v>
      </c>
      <c r="L296" s="5">
        <v>7840021247</v>
      </c>
      <c r="M296" s="181"/>
    </row>
    <row r="297" spans="1:13" x14ac:dyDescent="0.25">
      <c r="A297" s="5">
        <f t="shared" si="4"/>
        <v>292</v>
      </c>
      <c r="B297" s="5">
        <v>49</v>
      </c>
      <c r="C297" s="5">
        <v>59</v>
      </c>
      <c r="D297" s="5">
        <v>63</v>
      </c>
      <c r="E297" s="5">
        <v>9</v>
      </c>
      <c r="F297" s="5" t="s">
        <v>735</v>
      </c>
      <c r="G297" s="5"/>
      <c r="H297" s="5"/>
      <c r="I297" s="5"/>
      <c r="J297" s="5"/>
      <c r="K297" s="195">
        <v>445987364430</v>
      </c>
      <c r="L297" s="5">
        <v>9838812132</v>
      </c>
      <c r="M297" s="181"/>
    </row>
    <row r="298" spans="1:13" x14ac:dyDescent="0.25">
      <c r="A298" s="5">
        <f t="shared" si="4"/>
        <v>293</v>
      </c>
      <c r="B298" s="5">
        <v>49</v>
      </c>
      <c r="C298" s="5">
        <v>59</v>
      </c>
      <c r="D298" s="5">
        <v>63</v>
      </c>
      <c r="E298" s="5">
        <v>7</v>
      </c>
      <c r="F298" s="5" t="s">
        <v>736</v>
      </c>
      <c r="G298" s="5"/>
      <c r="H298" s="5"/>
      <c r="I298" s="5"/>
      <c r="J298" s="5"/>
      <c r="K298" s="195">
        <v>976909529975</v>
      </c>
      <c r="L298" s="5">
        <v>9838812132</v>
      </c>
      <c r="M298" s="181"/>
    </row>
    <row r="299" spans="1:13" x14ac:dyDescent="0.25">
      <c r="A299" s="5">
        <f t="shared" si="4"/>
        <v>294</v>
      </c>
      <c r="B299" s="5">
        <v>49</v>
      </c>
      <c r="C299" s="5">
        <v>59</v>
      </c>
      <c r="D299" s="5">
        <v>63</v>
      </c>
      <c r="E299" s="5">
        <v>6</v>
      </c>
      <c r="F299" s="5" t="s">
        <v>737</v>
      </c>
      <c r="G299" s="5"/>
      <c r="H299" s="5"/>
      <c r="I299" s="5"/>
      <c r="J299" s="5"/>
      <c r="K299" s="195">
        <v>357411376117</v>
      </c>
      <c r="L299" s="5">
        <v>8528671445</v>
      </c>
      <c r="M299" s="181"/>
    </row>
    <row r="300" spans="1:13" x14ac:dyDescent="0.25">
      <c r="A300" s="5">
        <f t="shared" si="4"/>
        <v>295</v>
      </c>
      <c r="B300" s="5">
        <v>49</v>
      </c>
      <c r="C300" s="5">
        <v>59</v>
      </c>
      <c r="D300" s="5">
        <v>63</v>
      </c>
      <c r="E300" s="5">
        <v>10</v>
      </c>
      <c r="F300" s="5" t="s">
        <v>542</v>
      </c>
      <c r="G300" s="5"/>
      <c r="H300" s="5"/>
      <c r="I300" s="5"/>
      <c r="J300" s="5"/>
      <c r="K300" s="195">
        <v>485449037450</v>
      </c>
      <c r="L300" s="5">
        <v>7837409452</v>
      </c>
      <c r="M300" s="181"/>
    </row>
    <row r="301" spans="1:13" x14ac:dyDescent="0.25">
      <c r="A301" s="5">
        <f t="shared" si="4"/>
        <v>296</v>
      </c>
      <c r="B301" s="5">
        <v>49</v>
      </c>
      <c r="C301" s="5">
        <v>59</v>
      </c>
      <c r="D301" s="5">
        <v>63</v>
      </c>
      <c r="E301" s="5">
        <v>8</v>
      </c>
      <c r="F301" s="5" t="s">
        <v>738</v>
      </c>
      <c r="G301" s="5"/>
      <c r="H301" s="5"/>
      <c r="I301" s="5"/>
      <c r="J301" s="5"/>
      <c r="K301" s="195">
        <v>722502116137</v>
      </c>
      <c r="L301" s="5">
        <v>7510072002</v>
      </c>
      <c r="M301" s="181"/>
    </row>
    <row r="302" spans="1:13" x14ac:dyDescent="0.25">
      <c r="A302" s="5">
        <f t="shared" si="4"/>
        <v>297</v>
      </c>
      <c r="B302" s="5">
        <v>49</v>
      </c>
      <c r="C302" s="5">
        <v>59</v>
      </c>
      <c r="D302" s="5">
        <v>63</v>
      </c>
      <c r="E302" s="5">
        <v>9</v>
      </c>
      <c r="F302" s="5" t="s">
        <v>739</v>
      </c>
      <c r="G302" s="5"/>
      <c r="H302" s="5"/>
      <c r="I302" s="5"/>
      <c r="J302" s="5"/>
      <c r="K302" s="195">
        <v>217366993462</v>
      </c>
      <c r="L302" s="5"/>
      <c r="M302" s="181"/>
    </row>
    <row r="303" spans="1:13" x14ac:dyDescent="0.25">
      <c r="A303" s="5">
        <f t="shared" si="4"/>
        <v>298</v>
      </c>
      <c r="B303" s="5" t="s">
        <v>405</v>
      </c>
      <c r="C303" s="5" t="s">
        <v>406</v>
      </c>
      <c r="D303" s="5">
        <v>63</v>
      </c>
      <c r="E303" s="5">
        <v>6</v>
      </c>
      <c r="F303" s="5" t="s">
        <v>740</v>
      </c>
      <c r="G303" s="5"/>
      <c r="H303" s="5"/>
      <c r="I303" s="5"/>
      <c r="J303" s="5"/>
      <c r="K303" s="195">
        <v>345507411428</v>
      </c>
      <c r="L303" s="5"/>
      <c r="M303" s="181"/>
    </row>
    <row r="304" spans="1:13" x14ac:dyDescent="0.25">
      <c r="A304" s="5">
        <f t="shared" si="4"/>
        <v>299</v>
      </c>
      <c r="B304" s="5">
        <v>51</v>
      </c>
      <c r="C304" s="5">
        <v>59</v>
      </c>
      <c r="D304" s="5">
        <v>63</v>
      </c>
      <c r="E304" s="5">
        <v>8</v>
      </c>
      <c r="F304" s="5" t="s">
        <v>734</v>
      </c>
      <c r="G304" s="5"/>
      <c r="H304" s="5"/>
      <c r="I304" s="5"/>
      <c r="J304" s="5"/>
      <c r="K304" s="195">
        <v>590749556120</v>
      </c>
      <c r="L304" s="5"/>
      <c r="M304" s="181"/>
    </row>
    <row r="305" spans="1:13" x14ac:dyDescent="0.25">
      <c r="A305" s="5">
        <f t="shared" si="4"/>
        <v>300</v>
      </c>
      <c r="B305" s="5">
        <v>51</v>
      </c>
      <c r="C305" s="5">
        <v>59</v>
      </c>
      <c r="D305" s="5">
        <v>63</v>
      </c>
      <c r="E305" s="5">
        <v>6</v>
      </c>
      <c r="F305" s="5" t="s">
        <v>735</v>
      </c>
      <c r="G305" s="5"/>
      <c r="H305" s="5"/>
      <c r="I305" s="5"/>
      <c r="J305" s="5"/>
      <c r="K305" s="195">
        <v>445987364430</v>
      </c>
      <c r="L305" s="5"/>
      <c r="M305" s="181"/>
    </row>
    <row r="306" spans="1:13" x14ac:dyDescent="0.25">
      <c r="A306" s="5">
        <f t="shared" si="4"/>
        <v>301</v>
      </c>
      <c r="B306" s="5">
        <v>51</v>
      </c>
      <c r="C306" s="5">
        <v>59</v>
      </c>
      <c r="D306" s="5">
        <v>63</v>
      </c>
      <c r="E306" s="5">
        <v>9</v>
      </c>
      <c r="F306" s="5" t="s">
        <v>741</v>
      </c>
      <c r="G306" s="5"/>
      <c r="H306" s="5"/>
      <c r="I306" s="5"/>
      <c r="J306" s="5"/>
      <c r="K306" s="195">
        <v>976909529975</v>
      </c>
      <c r="L306" s="5"/>
      <c r="M306" s="181"/>
    </row>
    <row r="307" spans="1:13" x14ac:dyDescent="0.25">
      <c r="A307" s="5">
        <f t="shared" si="4"/>
        <v>302</v>
      </c>
      <c r="B307" s="5">
        <v>51</v>
      </c>
      <c r="C307" s="5">
        <v>59</v>
      </c>
      <c r="D307" s="5">
        <v>63</v>
      </c>
      <c r="E307" s="5">
        <v>7</v>
      </c>
      <c r="F307" s="5" t="s">
        <v>733</v>
      </c>
      <c r="G307" s="5"/>
      <c r="H307" s="5"/>
      <c r="I307" s="5"/>
      <c r="J307" s="5"/>
      <c r="K307" s="195">
        <v>284172476223</v>
      </c>
      <c r="L307" s="5"/>
      <c r="M307" s="181"/>
    </row>
    <row r="308" spans="1:13" x14ac:dyDescent="0.25">
      <c r="A308" s="5">
        <f t="shared" si="4"/>
        <v>303</v>
      </c>
      <c r="B308" s="5">
        <v>51</v>
      </c>
      <c r="C308" s="5">
        <v>59</v>
      </c>
      <c r="D308" s="5">
        <v>63</v>
      </c>
      <c r="E308" s="5">
        <v>6</v>
      </c>
      <c r="F308" s="5" t="s">
        <v>732</v>
      </c>
      <c r="G308" s="5"/>
      <c r="H308" s="5"/>
      <c r="I308" s="5"/>
      <c r="J308" s="5"/>
      <c r="K308" s="195">
        <v>835649546296</v>
      </c>
      <c r="L308" s="5">
        <v>8009346126</v>
      </c>
      <c r="M308" s="181"/>
    </row>
    <row r="309" spans="1:13" x14ac:dyDescent="0.25">
      <c r="A309" s="5">
        <f t="shared" si="4"/>
        <v>304</v>
      </c>
      <c r="B309" s="5">
        <v>51</v>
      </c>
      <c r="C309" s="5">
        <v>59</v>
      </c>
      <c r="D309" s="5">
        <v>63</v>
      </c>
      <c r="E309" s="5">
        <v>15</v>
      </c>
      <c r="F309" s="5" t="s">
        <v>742</v>
      </c>
      <c r="G309" s="5"/>
      <c r="H309" s="5"/>
      <c r="I309" s="5"/>
      <c r="J309" s="5"/>
      <c r="K309" s="195">
        <v>551435750090</v>
      </c>
      <c r="L309" s="5">
        <v>9454596003</v>
      </c>
      <c r="M309" s="181"/>
    </row>
    <row r="310" spans="1:13" x14ac:dyDescent="0.25">
      <c r="A310" s="5">
        <f t="shared" si="4"/>
        <v>305</v>
      </c>
      <c r="B310" s="5">
        <v>51</v>
      </c>
      <c r="C310" s="5">
        <v>59</v>
      </c>
      <c r="D310" s="5">
        <v>63</v>
      </c>
      <c r="E310" s="5">
        <v>12</v>
      </c>
      <c r="F310" s="5" t="s">
        <v>743</v>
      </c>
      <c r="G310" s="5"/>
      <c r="H310" s="5"/>
      <c r="I310" s="5"/>
      <c r="J310" s="5"/>
      <c r="K310" s="195">
        <v>406328618795</v>
      </c>
      <c r="L310" s="5"/>
      <c r="M310" s="181"/>
    </row>
    <row r="311" spans="1:13" x14ac:dyDescent="0.25">
      <c r="A311" s="5">
        <f t="shared" si="4"/>
        <v>306</v>
      </c>
      <c r="B311" s="5">
        <v>51</v>
      </c>
      <c r="C311" s="5">
        <v>59</v>
      </c>
      <c r="D311" s="5">
        <v>63</v>
      </c>
      <c r="E311" s="5">
        <v>10</v>
      </c>
      <c r="F311" s="5" t="s">
        <v>738</v>
      </c>
      <c r="G311" s="5"/>
      <c r="H311" s="5"/>
      <c r="I311" s="5"/>
      <c r="J311" s="5"/>
      <c r="K311" s="195">
        <v>722502116137</v>
      </c>
      <c r="L311" s="5"/>
      <c r="M311" s="181"/>
    </row>
    <row r="312" spans="1:13" x14ac:dyDescent="0.25">
      <c r="A312" s="5">
        <f t="shared" si="4"/>
        <v>307</v>
      </c>
      <c r="B312" s="5">
        <v>51</v>
      </c>
      <c r="C312" s="5">
        <v>59</v>
      </c>
      <c r="D312" s="5">
        <v>63</v>
      </c>
      <c r="E312" s="5">
        <v>9</v>
      </c>
      <c r="F312" s="5" t="s">
        <v>542</v>
      </c>
      <c r="G312" s="5"/>
      <c r="H312" s="5"/>
      <c r="I312" s="5"/>
      <c r="J312" s="5"/>
      <c r="K312" s="195">
        <v>485449037450</v>
      </c>
      <c r="L312" s="5"/>
      <c r="M312" s="181"/>
    </row>
    <row r="313" spans="1:13" x14ac:dyDescent="0.25">
      <c r="A313" s="5">
        <f t="shared" si="4"/>
        <v>308</v>
      </c>
      <c r="B313" s="5">
        <v>51</v>
      </c>
      <c r="C313" s="5">
        <v>59</v>
      </c>
      <c r="D313" s="5">
        <v>63</v>
      </c>
      <c r="E313" s="5">
        <v>6</v>
      </c>
      <c r="F313" s="5" t="s">
        <v>744</v>
      </c>
      <c r="G313" s="5"/>
      <c r="H313" s="5"/>
      <c r="I313" s="5"/>
      <c r="J313" s="5"/>
      <c r="K313" s="195">
        <v>357411376117</v>
      </c>
      <c r="L313" s="5"/>
      <c r="M313" s="181"/>
    </row>
    <row r="314" spans="1:13" x14ac:dyDescent="0.25">
      <c r="A314" s="5">
        <f t="shared" si="4"/>
        <v>309</v>
      </c>
      <c r="B314" s="5">
        <v>51</v>
      </c>
      <c r="C314" s="5">
        <v>59</v>
      </c>
      <c r="D314" s="5">
        <v>63</v>
      </c>
      <c r="E314" s="5">
        <v>6</v>
      </c>
      <c r="F314" s="5" t="s">
        <v>728</v>
      </c>
      <c r="G314" s="5"/>
      <c r="H314" s="5"/>
      <c r="I314" s="5"/>
      <c r="J314" s="5"/>
      <c r="K314" s="195">
        <v>281013709048</v>
      </c>
      <c r="L314" s="5">
        <v>9838158230</v>
      </c>
      <c r="M314" s="181"/>
    </row>
    <row r="315" spans="1:13" x14ac:dyDescent="0.25">
      <c r="A315" s="5">
        <f t="shared" si="4"/>
        <v>310</v>
      </c>
      <c r="B315" s="5">
        <v>51</v>
      </c>
      <c r="C315" s="5">
        <v>59</v>
      </c>
      <c r="D315" s="5">
        <v>63</v>
      </c>
      <c r="E315" s="5">
        <v>9</v>
      </c>
      <c r="F315" s="5" t="s">
        <v>589</v>
      </c>
      <c r="G315" s="5"/>
      <c r="H315" s="5"/>
      <c r="I315" s="5"/>
      <c r="J315" s="5"/>
      <c r="K315" s="195">
        <v>955351057399</v>
      </c>
      <c r="L315" s="5">
        <v>9773872421</v>
      </c>
      <c r="M315" s="181"/>
    </row>
    <row r="316" spans="1:13" x14ac:dyDescent="0.25">
      <c r="A316" s="5">
        <f t="shared" si="4"/>
        <v>311</v>
      </c>
      <c r="B316" s="5">
        <v>51</v>
      </c>
      <c r="C316" s="5">
        <v>59</v>
      </c>
      <c r="D316" s="5">
        <v>63</v>
      </c>
      <c r="E316" s="5">
        <v>5</v>
      </c>
      <c r="F316" s="5" t="s">
        <v>745</v>
      </c>
      <c r="G316" s="5"/>
      <c r="H316" s="5"/>
      <c r="I316" s="5"/>
      <c r="J316" s="5"/>
      <c r="K316" s="195">
        <v>427330736109</v>
      </c>
      <c r="L316" s="5">
        <v>7408499881</v>
      </c>
      <c r="M316" s="181"/>
    </row>
    <row r="317" spans="1:13" x14ac:dyDescent="0.25">
      <c r="A317" s="5">
        <f t="shared" si="4"/>
        <v>312</v>
      </c>
      <c r="B317" s="5">
        <v>51</v>
      </c>
      <c r="C317" s="5">
        <v>59</v>
      </c>
      <c r="D317" s="5">
        <v>63</v>
      </c>
      <c r="E317" s="5">
        <v>8</v>
      </c>
      <c r="F317" s="5" t="s">
        <v>746</v>
      </c>
      <c r="G317" s="5"/>
      <c r="H317" s="5"/>
      <c r="I317" s="5"/>
      <c r="J317" s="5"/>
      <c r="K317" s="195">
        <v>270215321384</v>
      </c>
      <c r="L317" s="5">
        <v>8528811098</v>
      </c>
      <c r="M317" s="181"/>
    </row>
    <row r="318" spans="1:13" x14ac:dyDescent="0.25">
      <c r="A318" s="5">
        <f t="shared" si="4"/>
        <v>313</v>
      </c>
      <c r="B318" s="5">
        <v>51</v>
      </c>
      <c r="C318" s="5">
        <v>59</v>
      </c>
      <c r="D318" s="5">
        <v>63</v>
      </c>
      <c r="E318" s="5">
        <v>7</v>
      </c>
      <c r="F318" s="279" t="s">
        <v>470</v>
      </c>
      <c r="G318" s="279"/>
      <c r="H318" s="279"/>
      <c r="I318" s="279"/>
      <c r="J318" s="279"/>
      <c r="K318" s="279"/>
      <c r="L318" s="279"/>
      <c r="M318" s="181"/>
    </row>
    <row r="319" spans="1:13" x14ac:dyDescent="0.25">
      <c r="A319" s="5">
        <f t="shared" si="4"/>
        <v>314</v>
      </c>
      <c r="B319" s="5">
        <v>51</v>
      </c>
      <c r="C319" s="5">
        <v>59</v>
      </c>
      <c r="D319" s="5">
        <v>63</v>
      </c>
      <c r="E319" s="5">
        <v>8</v>
      </c>
      <c r="F319" s="5" t="s">
        <v>747</v>
      </c>
      <c r="G319" s="5"/>
      <c r="H319" s="5"/>
      <c r="I319" s="5"/>
      <c r="J319" s="5"/>
      <c r="K319" s="195">
        <v>564274899998</v>
      </c>
      <c r="L319" s="5">
        <v>9211684159</v>
      </c>
      <c r="M319" s="181"/>
    </row>
    <row r="320" spans="1:13" x14ac:dyDescent="0.25">
      <c r="A320" s="5">
        <f t="shared" si="4"/>
        <v>315</v>
      </c>
      <c r="B320" s="5">
        <v>60</v>
      </c>
      <c r="C320" s="5">
        <v>65</v>
      </c>
      <c r="D320" s="5">
        <v>63</v>
      </c>
      <c r="E320" s="5">
        <v>9</v>
      </c>
      <c r="F320" s="5" t="s">
        <v>748</v>
      </c>
      <c r="G320" s="5"/>
      <c r="H320" s="5"/>
      <c r="I320" s="5"/>
      <c r="J320" s="5"/>
      <c r="K320" s="195">
        <v>867874651793</v>
      </c>
      <c r="L320" s="5">
        <v>8874991795</v>
      </c>
      <c r="M320" s="181"/>
    </row>
    <row r="321" spans="1:13" x14ac:dyDescent="0.25">
      <c r="A321" s="5">
        <f t="shared" si="4"/>
        <v>316</v>
      </c>
      <c r="B321" s="5">
        <v>60</v>
      </c>
      <c r="C321" s="5">
        <v>65</v>
      </c>
      <c r="D321" s="5">
        <v>63</v>
      </c>
      <c r="E321" s="5">
        <v>12</v>
      </c>
      <c r="F321" s="5" t="s">
        <v>749</v>
      </c>
      <c r="G321" s="5"/>
      <c r="H321" s="5"/>
      <c r="I321" s="5"/>
      <c r="J321" s="5"/>
      <c r="K321" s="195">
        <v>595794455689</v>
      </c>
      <c r="L321" s="5">
        <v>8303392340</v>
      </c>
      <c r="M321" s="181"/>
    </row>
    <row r="322" spans="1:13" x14ac:dyDescent="0.25">
      <c r="A322" s="5">
        <f t="shared" si="4"/>
        <v>317</v>
      </c>
      <c r="B322" s="5">
        <v>60</v>
      </c>
      <c r="C322" s="5">
        <v>65</v>
      </c>
      <c r="D322" s="5">
        <v>63</v>
      </c>
      <c r="E322" s="5">
        <v>9</v>
      </c>
      <c r="F322" s="5" t="s">
        <v>750</v>
      </c>
      <c r="G322" s="5"/>
      <c r="H322" s="5"/>
      <c r="I322" s="5"/>
      <c r="J322" s="5"/>
      <c r="K322" s="195">
        <v>416003585012</v>
      </c>
      <c r="L322" s="5">
        <v>8303392340</v>
      </c>
      <c r="M322" s="181"/>
    </row>
    <row r="323" spans="1:13" x14ac:dyDescent="0.25">
      <c r="A323" s="5">
        <f t="shared" si="4"/>
        <v>318</v>
      </c>
      <c r="B323" s="5">
        <v>60</v>
      </c>
      <c r="C323" s="5">
        <v>72</v>
      </c>
      <c r="D323" s="5">
        <v>63</v>
      </c>
      <c r="E323" s="5">
        <v>8</v>
      </c>
      <c r="F323" s="5" t="s">
        <v>751</v>
      </c>
      <c r="G323" s="5"/>
      <c r="H323" s="5"/>
      <c r="I323" s="5"/>
      <c r="J323" s="5"/>
      <c r="K323" s="195">
        <v>208430455468</v>
      </c>
      <c r="L323" s="5">
        <v>9473612692</v>
      </c>
      <c r="M323" s="181"/>
    </row>
    <row r="324" spans="1:13" x14ac:dyDescent="0.25">
      <c r="A324" s="5">
        <f t="shared" si="4"/>
        <v>319</v>
      </c>
      <c r="B324" s="5">
        <v>60</v>
      </c>
      <c r="C324" s="5">
        <v>72</v>
      </c>
      <c r="D324" s="5">
        <v>63</v>
      </c>
      <c r="E324" s="5">
        <v>10</v>
      </c>
      <c r="F324" s="5" t="s">
        <v>752</v>
      </c>
      <c r="G324" s="5"/>
      <c r="H324" s="5"/>
      <c r="I324" s="5"/>
      <c r="J324" s="5"/>
      <c r="K324" s="195">
        <v>488992040664</v>
      </c>
      <c r="L324" s="5">
        <v>9336993225</v>
      </c>
      <c r="M324" s="181"/>
    </row>
    <row r="325" spans="1:13" x14ac:dyDescent="0.25">
      <c r="A325" s="5">
        <f t="shared" si="4"/>
        <v>320</v>
      </c>
      <c r="B325" s="5">
        <v>60</v>
      </c>
      <c r="C325" s="5">
        <v>72</v>
      </c>
      <c r="D325" s="5">
        <v>63</v>
      </c>
      <c r="E325" s="5">
        <v>12</v>
      </c>
      <c r="F325" s="5" t="s">
        <v>753</v>
      </c>
      <c r="G325" s="5"/>
      <c r="H325" s="5"/>
      <c r="I325" s="5"/>
      <c r="J325" s="5"/>
      <c r="K325" s="195">
        <v>592827499032</v>
      </c>
      <c r="L325" s="5">
        <v>7080763101</v>
      </c>
      <c r="M325" s="181"/>
    </row>
    <row r="326" spans="1:13" x14ac:dyDescent="0.25">
      <c r="A326" s="5">
        <f t="shared" si="4"/>
        <v>321</v>
      </c>
      <c r="B326" s="5">
        <v>60</v>
      </c>
      <c r="C326" s="5">
        <v>72</v>
      </c>
      <c r="D326" s="5">
        <v>63</v>
      </c>
      <c r="E326" s="5">
        <v>14</v>
      </c>
      <c r="F326" s="5" t="s">
        <v>514</v>
      </c>
      <c r="G326" s="5"/>
      <c r="H326" s="5"/>
      <c r="I326" s="5"/>
      <c r="J326" s="5"/>
      <c r="K326" s="195">
        <v>700860692754</v>
      </c>
      <c r="L326" s="5">
        <v>9169988831</v>
      </c>
      <c r="M326" s="181"/>
    </row>
    <row r="327" spans="1:13" x14ac:dyDescent="0.25">
      <c r="A327" s="5">
        <f t="shared" si="4"/>
        <v>322</v>
      </c>
      <c r="B327" s="5">
        <v>60</v>
      </c>
      <c r="C327" s="5">
        <v>72</v>
      </c>
      <c r="D327" s="5">
        <v>63</v>
      </c>
      <c r="E327" s="5">
        <v>16</v>
      </c>
      <c r="F327" s="5" t="s">
        <v>754</v>
      </c>
      <c r="G327" s="5"/>
      <c r="H327" s="5"/>
      <c r="I327" s="5"/>
      <c r="J327" s="5"/>
      <c r="K327" s="195">
        <v>210274713608</v>
      </c>
      <c r="L327" s="5">
        <v>9519530162</v>
      </c>
      <c r="M327" s="181"/>
    </row>
    <row r="328" spans="1:13" x14ac:dyDescent="0.25">
      <c r="A328" s="5">
        <f t="shared" ref="A328:A391" si="5">1+A327</f>
        <v>323</v>
      </c>
      <c r="B328" s="5">
        <v>60</v>
      </c>
      <c r="C328" s="5">
        <v>72</v>
      </c>
      <c r="D328" s="5">
        <v>63</v>
      </c>
      <c r="E328" s="5">
        <v>8</v>
      </c>
      <c r="F328" s="5" t="s">
        <v>755</v>
      </c>
      <c r="G328" s="5"/>
      <c r="H328" s="5"/>
      <c r="I328" s="5"/>
      <c r="J328" s="5"/>
      <c r="K328" s="195">
        <v>579357006691</v>
      </c>
      <c r="L328" s="5">
        <v>7525919875</v>
      </c>
      <c r="M328" s="181"/>
    </row>
    <row r="329" spans="1:13" x14ac:dyDescent="0.25">
      <c r="A329" s="5">
        <f t="shared" si="5"/>
        <v>324</v>
      </c>
      <c r="B329" s="5">
        <v>60</v>
      </c>
      <c r="C329" s="5">
        <v>72</v>
      </c>
      <c r="D329" s="5">
        <v>63</v>
      </c>
      <c r="E329" s="5">
        <v>9</v>
      </c>
      <c r="F329" s="5" t="s">
        <v>756</v>
      </c>
      <c r="G329" s="5"/>
      <c r="H329" s="5"/>
      <c r="I329" s="5"/>
      <c r="J329" s="5"/>
      <c r="K329" s="195">
        <v>207886823242</v>
      </c>
      <c r="L329" s="5">
        <v>8756056445</v>
      </c>
      <c r="M329" s="181"/>
    </row>
    <row r="330" spans="1:13" x14ac:dyDescent="0.25">
      <c r="A330" s="5">
        <f t="shared" si="5"/>
        <v>325</v>
      </c>
      <c r="B330" s="5">
        <v>60</v>
      </c>
      <c r="C330" s="5">
        <v>72</v>
      </c>
      <c r="D330" s="5">
        <v>63</v>
      </c>
      <c r="E330" s="5">
        <v>10</v>
      </c>
      <c r="F330" s="5" t="s">
        <v>757</v>
      </c>
      <c r="G330" s="5"/>
      <c r="H330" s="5"/>
      <c r="I330" s="5"/>
      <c r="J330" s="5"/>
      <c r="K330" s="195">
        <v>574042620175</v>
      </c>
      <c r="L330" s="5">
        <v>8810852288</v>
      </c>
      <c r="M330" s="181"/>
    </row>
    <row r="331" spans="1:13" x14ac:dyDescent="0.25">
      <c r="A331" s="5">
        <f t="shared" si="5"/>
        <v>326</v>
      </c>
      <c r="B331" s="5">
        <v>60</v>
      </c>
      <c r="C331" s="5">
        <v>72</v>
      </c>
      <c r="D331" s="5">
        <v>63</v>
      </c>
      <c r="E331" s="5">
        <v>11</v>
      </c>
      <c r="F331" s="5" t="s">
        <v>510</v>
      </c>
      <c r="G331" s="5"/>
      <c r="H331" s="5"/>
      <c r="I331" s="5"/>
      <c r="J331" s="5"/>
      <c r="K331" s="195">
        <v>290395880979</v>
      </c>
      <c r="L331" s="5">
        <v>9169988831</v>
      </c>
      <c r="M331" s="181"/>
    </row>
    <row r="332" spans="1:13" x14ac:dyDescent="0.25">
      <c r="A332" s="5">
        <f t="shared" si="5"/>
        <v>327</v>
      </c>
      <c r="B332" s="5">
        <v>60</v>
      </c>
      <c r="C332" s="5">
        <v>72</v>
      </c>
      <c r="D332" s="5">
        <v>63</v>
      </c>
      <c r="E332" s="5">
        <v>6</v>
      </c>
      <c r="F332" s="5" t="s">
        <v>758</v>
      </c>
      <c r="G332" s="5"/>
      <c r="H332" s="5"/>
      <c r="I332" s="5"/>
      <c r="J332" s="5"/>
      <c r="K332" s="195">
        <v>922500285680</v>
      </c>
      <c r="L332" s="5">
        <v>9793679428</v>
      </c>
      <c r="M332" s="181"/>
    </row>
    <row r="333" spans="1:13" x14ac:dyDescent="0.25">
      <c r="A333" s="5">
        <f t="shared" si="5"/>
        <v>328</v>
      </c>
      <c r="B333" s="5">
        <v>60</v>
      </c>
      <c r="C333" s="5">
        <v>72</v>
      </c>
      <c r="D333" s="5">
        <v>63</v>
      </c>
      <c r="E333" s="5">
        <v>12</v>
      </c>
      <c r="F333" s="5" t="s">
        <v>759</v>
      </c>
      <c r="G333" s="5"/>
      <c r="H333" s="5"/>
      <c r="I333" s="5"/>
      <c r="J333" s="5"/>
      <c r="K333" s="195">
        <v>740475811461</v>
      </c>
      <c r="L333" s="5">
        <v>9211684159</v>
      </c>
      <c r="M333" s="181"/>
    </row>
    <row r="334" spans="1:13" x14ac:dyDescent="0.25">
      <c r="A334" s="5">
        <f t="shared" si="5"/>
        <v>329</v>
      </c>
      <c r="B334" s="5">
        <v>60</v>
      </c>
      <c r="C334" s="5">
        <v>72</v>
      </c>
      <c r="D334" s="5">
        <v>63</v>
      </c>
      <c r="E334" s="5">
        <v>7</v>
      </c>
      <c r="F334" s="5" t="s">
        <v>470</v>
      </c>
      <c r="G334" s="5"/>
      <c r="H334" s="5"/>
      <c r="I334" s="5"/>
      <c r="J334" s="5"/>
      <c r="K334" s="195"/>
      <c r="L334" s="5"/>
      <c r="M334" s="181"/>
    </row>
    <row r="335" spans="1:13" x14ac:dyDescent="0.25">
      <c r="A335" s="5">
        <f t="shared" si="5"/>
        <v>330</v>
      </c>
      <c r="B335" s="5">
        <v>60</v>
      </c>
      <c r="C335" s="5">
        <v>72</v>
      </c>
      <c r="D335" s="5">
        <v>63</v>
      </c>
      <c r="E335" s="5">
        <v>8</v>
      </c>
      <c r="F335" s="5" t="s">
        <v>760</v>
      </c>
      <c r="G335" s="5"/>
      <c r="H335" s="5"/>
      <c r="I335" s="5"/>
      <c r="J335" s="5"/>
      <c r="K335" s="195">
        <v>756068332515</v>
      </c>
      <c r="L335" s="5">
        <v>7267939665</v>
      </c>
      <c r="M335" s="181"/>
    </row>
    <row r="336" spans="1:13" x14ac:dyDescent="0.25">
      <c r="A336" s="5">
        <f t="shared" si="5"/>
        <v>331</v>
      </c>
      <c r="B336" s="5">
        <v>60</v>
      </c>
      <c r="C336" s="5">
        <v>72</v>
      </c>
      <c r="D336" s="5">
        <v>63</v>
      </c>
      <c r="E336" s="5">
        <v>4</v>
      </c>
      <c r="F336" s="5" t="s">
        <v>761</v>
      </c>
      <c r="G336" s="5"/>
      <c r="H336" s="5"/>
      <c r="I336" s="5"/>
      <c r="J336" s="5"/>
      <c r="K336" s="195">
        <v>833988758243</v>
      </c>
      <c r="L336" s="5">
        <v>8471303124</v>
      </c>
      <c r="M336" s="181"/>
    </row>
    <row r="337" spans="1:13" x14ac:dyDescent="0.25">
      <c r="A337" s="5">
        <f t="shared" si="5"/>
        <v>332</v>
      </c>
      <c r="B337" s="5">
        <v>60</v>
      </c>
      <c r="C337" s="5">
        <v>72</v>
      </c>
      <c r="D337" s="5">
        <v>63</v>
      </c>
      <c r="E337" s="5">
        <v>6</v>
      </c>
      <c r="F337" s="5" t="s">
        <v>762</v>
      </c>
      <c r="G337" s="5"/>
      <c r="H337" s="5"/>
      <c r="I337" s="5"/>
      <c r="J337" s="5"/>
      <c r="K337" s="195">
        <v>517355922992</v>
      </c>
      <c r="L337" s="5"/>
      <c r="M337" s="181"/>
    </row>
    <row r="338" spans="1:13" x14ac:dyDescent="0.25">
      <c r="A338" s="5">
        <f t="shared" si="5"/>
        <v>333</v>
      </c>
      <c r="B338" s="5">
        <v>60</v>
      </c>
      <c r="C338" s="5">
        <v>72</v>
      </c>
      <c r="D338" s="5">
        <v>63</v>
      </c>
      <c r="E338" s="5">
        <v>8</v>
      </c>
      <c r="F338" s="5" t="s">
        <v>763</v>
      </c>
      <c r="G338" s="5"/>
      <c r="H338" s="5"/>
      <c r="I338" s="5"/>
      <c r="J338" s="5"/>
      <c r="K338" s="195">
        <v>364826317014</v>
      </c>
      <c r="L338" s="5">
        <v>7068234513</v>
      </c>
      <c r="M338" s="181"/>
    </row>
    <row r="339" spans="1:13" x14ac:dyDescent="0.25">
      <c r="A339" s="5">
        <f t="shared" si="5"/>
        <v>334</v>
      </c>
      <c r="B339" s="5">
        <v>60</v>
      </c>
      <c r="C339" s="5">
        <v>72</v>
      </c>
      <c r="D339" s="5">
        <v>63</v>
      </c>
      <c r="E339" s="5">
        <v>8</v>
      </c>
      <c r="F339" s="5" t="s">
        <v>764</v>
      </c>
      <c r="G339" s="5"/>
      <c r="H339" s="5"/>
      <c r="I339" s="5"/>
      <c r="J339" s="5"/>
      <c r="K339" s="195">
        <v>779462440288</v>
      </c>
      <c r="L339" s="5">
        <v>7081840366</v>
      </c>
      <c r="M339" s="181"/>
    </row>
    <row r="340" spans="1:13" x14ac:dyDescent="0.25">
      <c r="A340" s="5">
        <f t="shared" si="5"/>
        <v>335</v>
      </c>
      <c r="B340" s="5">
        <v>60</v>
      </c>
      <c r="C340" s="5">
        <v>72</v>
      </c>
      <c r="D340" s="5">
        <v>63</v>
      </c>
      <c r="E340" s="5">
        <v>10</v>
      </c>
      <c r="F340" s="5" t="s">
        <v>765</v>
      </c>
      <c r="G340" s="5"/>
      <c r="H340" s="5"/>
      <c r="I340" s="5"/>
      <c r="J340" s="5"/>
      <c r="K340" s="195">
        <v>561272303870</v>
      </c>
      <c r="L340" s="5">
        <v>9211684159</v>
      </c>
      <c r="M340" s="181"/>
    </row>
    <row r="341" spans="1:13" x14ac:dyDescent="0.25">
      <c r="A341" s="5">
        <f t="shared" si="5"/>
        <v>336</v>
      </c>
      <c r="B341" s="5">
        <v>67</v>
      </c>
      <c r="C341" s="5">
        <v>72</v>
      </c>
      <c r="D341" s="5">
        <v>63</v>
      </c>
      <c r="E341" s="5">
        <v>11</v>
      </c>
      <c r="F341" s="5" t="s">
        <v>766</v>
      </c>
      <c r="G341" s="5"/>
      <c r="H341" s="5"/>
      <c r="I341" s="5"/>
      <c r="J341" s="5"/>
      <c r="K341" s="195">
        <v>300739442513</v>
      </c>
      <c r="L341" s="5">
        <v>7081840366</v>
      </c>
      <c r="M341" s="181"/>
    </row>
    <row r="342" spans="1:13" x14ac:dyDescent="0.25">
      <c r="A342" s="5">
        <f t="shared" si="5"/>
        <v>337</v>
      </c>
      <c r="B342" s="5">
        <v>67</v>
      </c>
      <c r="C342" s="5">
        <v>72</v>
      </c>
      <c r="D342" s="5">
        <v>63</v>
      </c>
      <c r="E342" s="5">
        <v>9</v>
      </c>
      <c r="F342" s="5" t="s">
        <v>767</v>
      </c>
      <c r="G342" s="5"/>
      <c r="H342" s="5"/>
      <c r="I342" s="5"/>
      <c r="J342" s="5"/>
      <c r="K342" s="195">
        <v>242423206482</v>
      </c>
      <c r="L342" s="5">
        <v>8052929857</v>
      </c>
      <c r="M342" s="181"/>
    </row>
    <row r="343" spans="1:13" x14ac:dyDescent="0.25">
      <c r="A343" s="5">
        <f t="shared" si="5"/>
        <v>338</v>
      </c>
      <c r="B343" s="5">
        <v>67</v>
      </c>
      <c r="C343" s="5">
        <v>72</v>
      </c>
      <c r="D343" s="5">
        <v>63</v>
      </c>
      <c r="E343" s="5">
        <v>10</v>
      </c>
      <c r="F343" s="5" t="s">
        <v>768</v>
      </c>
      <c r="G343" s="5"/>
      <c r="H343" s="5"/>
      <c r="I343" s="5"/>
      <c r="J343" s="5"/>
      <c r="K343" s="195">
        <v>534578943251</v>
      </c>
      <c r="L343" s="5">
        <v>7390002939</v>
      </c>
      <c r="M343" s="181"/>
    </row>
    <row r="344" spans="1:13" x14ac:dyDescent="0.25">
      <c r="A344" s="5">
        <f t="shared" si="5"/>
        <v>339</v>
      </c>
      <c r="B344" s="5">
        <v>67</v>
      </c>
      <c r="C344" s="5">
        <v>72</v>
      </c>
      <c r="D344" s="5">
        <v>63</v>
      </c>
      <c r="E344" s="5">
        <v>11</v>
      </c>
      <c r="F344" s="5" t="s">
        <v>769</v>
      </c>
      <c r="G344" s="5"/>
      <c r="H344" s="5"/>
      <c r="I344" s="5"/>
      <c r="J344" s="5"/>
      <c r="K344" s="195">
        <v>714404319826</v>
      </c>
      <c r="L344" s="5">
        <v>7065567439</v>
      </c>
      <c r="M344" s="181"/>
    </row>
    <row r="345" spans="1:13" x14ac:dyDescent="0.25">
      <c r="A345" s="5">
        <f t="shared" si="5"/>
        <v>340</v>
      </c>
      <c r="B345" s="5">
        <v>67</v>
      </c>
      <c r="C345" s="5">
        <v>72</v>
      </c>
      <c r="D345" s="5">
        <v>63</v>
      </c>
      <c r="E345" s="5">
        <v>12</v>
      </c>
      <c r="F345" s="5" t="s">
        <v>770</v>
      </c>
      <c r="G345" s="5"/>
      <c r="H345" s="5"/>
      <c r="I345" s="5"/>
      <c r="J345" s="5"/>
      <c r="K345" s="195">
        <v>307102443971</v>
      </c>
      <c r="L345" s="5">
        <v>7390002939</v>
      </c>
      <c r="M345" s="181"/>
    </row>
    <row r="346" spans="1:13" x14ac:dyDescent="0.25">
      <c r="A346" s="5">
        <f t="shared" si="5"/>
        <v>341</v>
      </c>
      <c r="B346" s="5">
        <v>70</v>
      </c>
      <c r="C346" s="5">
        <v>75</v>
      </c>
      <c r="D346" s="5">
        <v>63</v>
      </c>
      <c r="E346" s="5">
        <v>9</v>
      </c>
      <c r="F346" s="5" t="s">
        <v>771</v>
      </c>
      <c r="G346" s="5"/>
      <c r="H346" s="5"/>
      <c r="I346" s="5"/>
      <c r="J346" s="5"/>
      <c r="K346" s="195">
        <v>423054456995</v>
      </c>
      <c r="L346" s="5">
        <v>7390002939</v>
      </c>
      <c r="M346" s="181"/>
    </row>
    <row r="347" spans="1:13" x14ac:dyDescent="0.25">
      <c r="A347" s="5">
        <f t="shared" si="5"/>
        <v>342</v>
      </c>
      <c r="B347" s="5">
        <v>75</v>
      </c>
      <c r="C347" s="5">
        <v>74</v>
      </c>
      <c r="D347" s="5">
        <v>63</v>
      </c>
      <c r="E347" s="5">
        <v>10</v>
      </c>
      <c r="F347" s="279" t="s">
        <v>772</v>
      </c>
      <c r="G347" s="279"/>
      <c r="H347" s="279"/>
      <c r="I347" s="279"/>
      <c r="J347" s="279"/>
      <c r="K347" s="279"/>
      <c r="L347" s="279"/>
      <c r="M347" s="181"/>
    </row>
    <row r="348" spans="1:13" x14ac:dyDescent="0.25">
      <c r="A348" s="5">
        <f t="shared" si="5"/>
        <v>343</v>
      </c>
      <c r="B348" s="5">
        <v>63</v>
      </c>
      <c r="C348" s="5">
        <v>64</v>
      </c>
      <c r="D348" s="5">
        <v>63</v>
      </c>
      <c r="E348" s="5">
        <v>9</v>
      </c>
      <c r="F348" s="9" t="s">
        <v>773</v>
      </c>
      <c r="G348" s="5"/>
      <c r="H348" s="5"/>
      <c r="I348" s="5"/>
      <c r="J348" s="5"/>
      <c r="K348" s="195">
        <v>600750707849</v>
      </c>
      <c r="L348" s="5">
        <v>9026863215</v>
      </c>
      <c r="M348" s="181"/>
    </row>
    <row r="349" spans="1:13" x14ac:dyDescent="0.25">
      <c r="A349" s="5">
        <f t="shared" si="5"/>
        <v>344</v>
      </c>
      <c r="B349" s="5">
        <v>63</v>
      </c>
      <c r="C349" s="5">
        <v>64</v>
      </c>
      <c r="D349" s="5">
        <v>63</v>
      </c>
      <c r="E349" s="5">
        <v>6</v>
      </c>
      <c r="F349" s="9" t="s">
        <v>552</v>
      </c>
      <c r="G349" s="5"/>
      <c r="H349" s="5"/>
      <c r="I349" s="5"/>
      <c r="J349" s="5"/>
      <c r="K349" s="195">
        <v>728866852225</v>
      </c>
      <c r="L349" s="5">
        <v>9984105822</v>
      </c>
      <c r="M349" s="181"/>
    </row>
    <row r="350" spans="1:13" x14ac:dyDescent="0.25">
      <c r="A350" s="5">
        <f t="shared" si="5"/>
        <v>345</v>
      </c>
      <c r="B350" s="5">
        <v>63</v>
      </c>
      <c r="C350" s="5">
        <v>64</v>
      </c>
      <c r="D350" s="5">
        <v>63</v>
      </c>
      <c r="E350" s="5">
        <v>8</v>
      </c>
      <c r="F350" s="9" t="s">
        <v>774</v>
      </c>
      <c r="G350" s="5"/>
      <c r="H350" s="5"/>
      <c r="I350" s="5"/>
      <c r="J350" s="5"/>
      <c r="K350" s="195">
        <v>303129099983</v>
      </c>
      <c r="L350" s="5">
        <v>9198614548</v>
      </c>
      <c r="M350" s="181"/>
    </row>
    <row r="351" spans="1:13" x14ac:dyDescent="0.25">
      <c r="A351" s="5">
        <f t="shared" si="5"/>
        <v>346</v>
      </c>
      <c r="B351" s="5">
        <v>81</v>
      </c>
      <c r="C351" s="5">
        <v>87</v>
      </c>
      <c r="D351" s="5">
        <v>63</v>
      </c>
      <c r="E351" s="5">
        <v>15</v>
      </c>
      <c r="F351" s="9" t="s">
        <v>775</v>
      </c>
      <c r="G351" s="5"/>
      <c r="H351" s="5"/>
      <c r="I351" s="5"/>
      <c r="J351" s="5"/>
      <c r="K351" s="195">
        <v>235749930062</v>
      </c>
      <c r="L351" s="5">
        <v>8595374401</v>
      </c>
      <c r="M351" s="181"/>
    </row>
    <row r="352" spans="1:13" x14ac:dyDescent="0.25">
      <c r="A352" s="5">
        <f t="shared" si="5"/>
        <v>347</v>
      </c>
      <c r="B352" s="5">
        <v>81</v>
      </c>
      <c r="C352" s="5">
        <v>87</v>
      </c>
      <c r="D352" s="5">
        <v>63</v>
      </c>
      <c r="E352" s="5">
        <v>10</v>
      </c>
      <c r="F352" s="9" t="s">
        <v>556</v>
      </c>
      <c r="G352" s="5"/>
      <c r="H352" s="5"/>
      <c r="I352" s="5"/>
      <c r="J352" s="5"/>
      <c r="K352" s="195">
        <v>357828621778</v>
      </c>
      <c r="L352" s="5">
        <v>9336435402</v>
      </c>
      <c r="M352" s="181"/>
    </row>
    <row r="353" spans="1:13" x14ac:dyDescent="0.25">
      <c r="A353" s="5">
        <f t="shared" si="5"/>
        <v>348</v>
      </c>
      <c r="B353" s="5">
        <v>81</v>
      </c>
      <c r="C353" s="5">
        <v>87</v>
      </c>
      <c r="D353" s="5">
        <v>63</v>
      </c>
      <c r="E353" s="5">
        <v>9</v>
      </c>
      <c r="F353" s="9" t="s">
        <v>776</v>
      </c>
      <c r="G353" s="5"/>
      <c r="H353" s="5"/>
      <c r="I353" s="5"/>
      <c r="J353" s="5"/>
      <c r="K353" s="195">
        <v>522338719994</v>
      </c>
      <c r="L353" s="5"/>
      <c r="M353" s="181"/>
    </row>
    <row r="354" spans="1:13" x14ac:dyDescent="0.25">
      <c r="A354" s="5">
        <f t="shared" si="5"/>
        <v>349</v>
      </c>
      <c r="B354" s="5">
        <v>81</v>
      </c>
      <c r="C354" s="5">
        <v>87</v>
      </c>
      <c r="D354" s="5">
        <v>63</v>
      </c>
      <c r="E354" s="5">
        <v>6</v>
      </c>
      <c r="F354" s="9" t="s">
        <v>777</v>
      </c>
      <c r="G354" s="5"/>
      <c r="H354" s="5"/>
      <c r="I354" s="5"/>
      <c r="J354" s="5"/>
      <c r="K354" s="195">
        <v>370756323794</v>
      </c>
      <c r="L354" s="5">
        <v>6239294159</v>
      </c>
      <c r="M354" s="181"/>
    </row>
    <row r="355" spans="1:13" x14ac:dyDescent="0.25">
      <c r="A355" s="5">
        <f t="shared" si="5"/>
        <v>350</v>
      </c>
      <c r="B355" s="5">
        <v>81</v>
      </c>
      <c r="C355" s="5">
        <v>87</v>
      </c>
      <c r="D355" s="5">
        <v>63</v>
      </c>
      <c r="E355" s="5">
        <v>11</v>
      </c>
      <c r="F355" s="9" t="s">
        <v>778</v>
      </c>
      <c r="G355" s="5"/>
      <c r="H355" s="5"/>
      <c r="I355" s="5"/>
      <c r="J355" s="5"/>
      <c r="K355" s="195">
        <v>564927408935</v>
      </c>
      <c r="L355" s="5"/>
      <c r="M355" s="181"/>
    </row>
    <row r="356" spans="1:13" x14ac:dyDescent="0.25">
      <c r="A356" s="5">
        <f t="shared" si="5"/>
        <v>351</v>
      </c>
      <c r="B356" s="5">
        <v>81</v>
      </c>
      <c r="C356" s="5">
        <v>87</v>
      </c>
      <c r="D356" s="5">
        <v>63</v>
      </c>
      <c r="E356" s="5">
        <v>12</v>
      </c>
      <c r="F356" s="9" t="s">
        <v>779</v>
      </c>
      <c r="G356" s="5"/>
      <c r="H356" s="5"/>
      <c r="I356" s="5"/>
      <c r="J356" s="5"/>
      <c r="K356" s="195">
        <v>681851427237</v>
      </c>
      <c r="L356" s="5">
        <v>9792879821</v>
      </c>
      <c r="M356" s="181"/>
    </row>
    <row r="357" spans="1:13" x14ac:dyDescent="0.25">
      <c r="A357" s="5">
        <f t="shared" si="5"/>
        <v>352</v>
      </c>
      <c r="B357" s="5">
        <v>81</v>
      </c>
      <c r="C357" s="5">
        <v>87</v>
      </c>
      <c r="D357" s="5">
        <v>63</v>
      </c>
      <c r="E357" s="5">
        <v>4</v>
      </c>
      <c r="F357" s="5"/>
      <c r="G357" s="5"/>
      <c r="H357" s="5"/>
      <c r="I357" s="5"/>
      <c r="J357" s="5"/>
      <c r="K357" s="195">
        <v>863229407770</v>
      </c>
      <c r="L357" s="5"/>
      <c r="M357" s="181"/>
    </row>
    <row r="358" spans="1:13" x14ac:dyDescent="0.25">
      <c r="A358" s="5">
        <f t="shared" si="5"/>
        <v>353</v>
      </c>
      <c r="B358" s="5">
        <v>63</v>
      </c>
      <c r="C358" s="5">
        <v>64</v>
      </c>
      <c r="D358" s="5">
        <v>63</v>
      </c>
      <c r="E358" s="5">
        <v>11</v>
      </c>
      <c r="F358" s="9" t="s">
        <v>780</v>
      </c>
      <c r="G358" s="5"/>
      <c r="H358" s="5"/>
      <c r="I358" s="5"/>
      <c r="J358" s="5"/>
      <c r="K358" s="195">
        <v>314241112901</v>
      </c>
      <c r="L358" s="5">
        <v>8382002136</v>
      </c>
      <c r="M358" s="181"/>
    </row>
    <row r="359" spans="1:13" x14ac:dyDescent="0.25">
      <c r="A359" s="5">
        <f t="shared" si="5"/>
        <v>354</v>
      </c>
      <c r="B359" s="5">
        <v>63</v>
      </c>
      <c r="C359" s="5">
        <v>64</v>
      </c>
      <c r="D359" s="5">
        <v>63</v>
      </c>
      <c r="E359" s="5">
        <v>9</v>
      </c>
      <c r="F359" s="9" t="s">
        <v>781</v>
      </c>
      <c r="G359" s="5"/>
      <c r="H359" s="5"/>
      <c r="I359" s="5"/>
      <c r="J359" s="5"/>
      <c r="K359" s="195">
        <v>421585819446</v>
      </c>
      <c r="L359" s="5">
        <v>7607642169</v>
      </c>
      <c r="M359" s="181"/>
    </row>
    <row r="360" spans="1:13" x14ac:dyDescent="0.25">
      <c r="A360" s="5">
        <f t="shared" si="5"/>
        <v>355</v>
      </c>
      <c r="B360" s="5">
        <v>63</v>
      </c>
      <c r="C360" s="5">
        <v>64</v>
      </c>
      <c r="D360" s="5">
        <v>63</v>
      </c>
      <c r="E360" s="5">
        <v>8</v>
      </c>
      <c r="F360" s="9" t="s">
        <v>782</v>
      </c>
      <c r="G360" s="5"/>
      <c r="H360" s="5"/>
      <c r="I360" s="5"/>
      <c r="J360" s="5"/>
      <c r="K360" s="195">
        <v>659499866716</v>
      </c>
      <c r="L360" s="5">
        <v>9795214185</v>
      </c>
      <c r="M360" s="181"/>
    </row>
    <row r="361" spans="1:13" x14ac:dyDescent="0.25">
      <c r="A361" s="5">
        <f t="shared" si="5"/>
        <v>356</v>
      </c>
      <c r="B361" s="5">
        <v>57</v>
      </c>
      <c r="C361" s="5">
        <v>58</v>
      </c>
      <c r="D361" s="5">
        <v>63</v>
      </c>
      <c r="E361" s="5">
        <v>11</v>
      </c>
      <c r="F361" s="9" t="s">
        <v>758</v>
      </c>
      <c r="G361" s="5"/>
      <c r="H361" s="5"/>
      <c r="I361" s="5"/>
      <c r="J361" s="5"/>
      <c r="K361" s="195">
        <v>315764528710</v>
      </c>
      <c r="L361" s="5">
        <v>9260938531</v>
      </c>
      <c r="M361" s="181"/>
    </row>
    <row r="362" spans="1:13" x14ac:dyDescent="0.25">
      <c r="A362" s="5">
        <f t="shared" si="5"/>
        <v>357</v>
      </c>
      <c r="B362" s="5">
        <v>57</v>
      </c>
      <c r="C362" s="5">
        <v>58</v>
      </c>
      <c r="D362" s="5">
        <v>63</v>
      </c>
      <c r="E362" s="5">
        <v>3</v>
      </c>
      <c r="F362" s="9" t="s">
        <v>783</v>
      </c>
      <c r="G362" s="5"/>
      <c r="H362" s="5"/>
      <c r="I362" s="5"/>
      <c r="J362" s="5"/>
      <c r="K362" s="195">
        <v>407383385551</v>
      </c>
      <c r="L362" s="5">
        <v>9621405409</v>
      </c>
      <c r="M362" s="181"/>
    </row>
    <row r="363" spans="1:13" x14ac:dyDescent="0.25">
      <c r="A363" s="5">
        <f t="shared" si="5"/>
        <v>358</v>
      </c>
      <c r="B363" s="5">
        <v>57</v>
      </c>
      <c r="C363" s="5">
        <v>58</v>
      </c>
      <c r="D363" s="5">
        <v>63</v>
      </c>
      <c r="E363" s="5">
        <v>4</v>
      </c>
      <c r="F363" s="9" t="s">
        <v>784</v>
      </c>
      <c r="G363" s="5"/>
      <c r="H363" s="5"/>
      <c r="I363" s="5"/>
      <c r="J363" s="5"/>
      <c r="K363" s="195">
        <v>742256688535</v>
      </c>
      <c r="L363" s="5">
        <v>9621405409</v>
      </c>
      <c r="M363" s="181"/>
    </row>
    <row r="364" spans="1:13" x14ac:dyDescent="0.25">
      <c r="A364" s="5">
        <f t="shared" si="5"/>
        <v>359</v>
      </c>
      <c r="B364" s="5">
        <v>75</v>
      </c>
      <c r="C364" s="5">
        <v>77</v>
      </c>
      <c r="D364" s="5">
        <v>63</v>
      </c>
      <c r="E364" s="5">
        <v>8</v>
      </c>
      <c r="F364" s="9" t="s">
        <v>785</v>
      </c>
      <c r="G364" s="5"/>
      <c r="H364" s="5"/>
      <c r="I364" s="5"/>
      <c r="J364" s="5"/>
      <c r="K364" s="195">
        <v>301745937511</v>
      </c>
      <c r="L364" s="5">
        <v>9721785273</v>
      </c>
      <c r="M364" s="181"/>
    </row>
    <row r="365" spans="1:13" x14ac:dyDescent="0.25">
      <c r="A365" s="5">
        <f t="shared" si="5"/>
        <v>360</v>
      </c>
      <c r="B365" s="5">
        <v>97</v>
      </c>
      <c r="C365" s="5">
        <v>95</v>
      </c>
      <c r="D365" s="5">
        <v>63</v>
      </c>
      <c r="E365" s="5">
        <v>6</v>
      </c>
      <c r="F365" s="9" t="s">
        <v>786</v>
      </c>
      <c r="G365" s="5"/>
      <c r="H365" s="5"/>
      <c r="I365" s="5"/>
      <c r="J365" s="5"/>
      <c r="K365" s="195">
        <v>858297530689</v>
      </c>
      <c r="L365" s="5">
        <v>9919699836</v>
      </c>
      <c r="M365" s="181"/>
    </row>
    <row r="366" spans="1:13" x14ac:dyDescent="0.25">
      <c r="A366" s="5">
        <f t="shared" si="5"/>
        <v>361</v>
      </c>
      <c r="B366" s="5">
        <v>97</v>
      </c>
      <c r="C366" s="5">
        <v>95</v>
      </c>
      <c r="D366" s="5">
        <v>63</v>
      </c>
      <c r="E366" s="5">
        <v>8</v>
      </c>
      <c r="F366" s="9" t="s">
        <v>787</v>
      </c>
      <c r="G366" s="5"/>
      <c r="H366" s="5"/>
      <c r="I366" s="5"/>
      <c r="J366" s="5"/>
      <c r="K366" s="195">
        <v>862160360639</v>
      </c>
      <c r="L366" s="5">
        <v>9696549499</v>
      </c>
      <c r="M366" s="181"/>
    </row>
    <row r="367" spans="1:13" x14ac:dyDescent="0.25">
      <c r="A367" s="5">
        <f t="shared" si="5"/>
        <v>362</v>
      </c>
      <c r="B367" s="5">
        <v>97</v>
      </c>
      <c r="C367" s="5">
        <v>95</v>
      </c>
      <c r="D367" s="5">
        <v>63</v>
      </c>
      <c r="E367" s="5">
        <v>7</v>
      </c>
      <c r="F367" s="9" t="s">
        <v>788</v>
      </c>
      <c r="G367" s="5"/>
      <c r="H367" s="5"/>
      <c r="I367" s="5"/>
      <c r="J367" s="5"/>
      <c r="K367" s="195">
        <v>219020344580</v>
      </c>
      <c r="L367" s="5">
        <v>9974941146</v>
      </c>
      <c r="M367" s="181"/>
    </row>
    <row r="368" spans="1:13" x14ac:dyDescent="0.25">
      <c r="A368" s="5">
        <f t="shared" si="5"/>
        <v>363</v>
      </c>
      <c r="B368" s="5">
        <v>98</v>
      </c>
      <c r="C368" s="5">
        <v>97</v>
      </c>
      <c r="D368" s="5">
        <v>63</v>
      </c>
      <c r="E368" s="5">
        <v>6</v>
      </c>
      <c r="F368" s="9" t="s">
        <v>789</v>
      </c>
      <c r="G368" s="5"/>
      <c r="H368" s="5"/>
      <c r="I368" s="5"/>
      <c r="J368" s="5"/>
      <c r="K368" s="195">
        <v>479740292378</v>
      </c>
      <c r="L368" s="5">
        <v>9558543097</v>
      </c>
      <c r="M368" s="181"/>
    </row>
    <row r="369" spans="1:13" x14ac:dyDescent="0.25">
      <c r="A369" s="5">
        <f t="shared" si="5"/>
        <v>364</v>
      </c>
      <c r="B369" s="5">
        <v>98</v>
      </c>
      <c r="C369" s="5">
        <v>97</v>
      </c>
      <c r="D369" s="5">
        <v>63</v>
      </c>
      <c r="E369" s="5">
        <v>5</v>
      </c>
      <c r="F369" s="9" t="s">
        <v>790</v>
      </c>
      <c r="G369" s="5"/>
      <c r="H369" s="5"/>
      <c r="I369" s="5"/>
      <c r="J369" s="5"/>
      <c r="K369" s="195">
        <v>597376174972</v>
      </c>
      <c r="L369" s="5">
        <v>9044117300</v>
      </c>
      <c r="M369" s="181"/>
    </row>
    <row r="370" spans="1:13" x14ac:dyDescent="0.25">
      <c r="A370" s="5">
        <f t="shared" si="5"/>
        <v>365</v>
      </c>
      <c r="B370" s="5">
        <v>98</v>
      </c>
      <c r="C370" s="5">
        <v>97</v>
      </c>
      <c r="D370" s="5">
        <v>63</v>
      </c>
      <c r="E370" s="5">
        <v>4</v>
      </c>
      <c r="F370" s="9" t="s">
        <v>791</v>
      </c>
      <c r="G370" s="5"/>
      <c r="H370" s="5"/>
      <c r="I370" s="5"/>
      <c r="J370" s="5"/>
      <c r="K370" s="195">
        <v>530679141875</v>
      </c>
      <c r="L370" s="5"/>
      <c r="M370" s="181"/>
    </row>
    <row r="371" spans="1:13" x14ac:dyDescent="0.25">
      <c r="A371" s="5">
        <f t="shared" si="5"/>
        <v>366</v>
      </c>
      <c r="B371" s="5">
        <v>98</v>
      </c>
      <c r="C371" s="5">
        <v>97</v>
      </c>
      <c r="D371" s="5">
        <v>63</v>
      </c>
      <c r="E371" s="5">
        <v>6</v>
      </c>
      <c r="F371" s="279" t="s">
        <v>792</v>
      </c>
      <c r="G371" s="279"/>
      <c r="H371" s="279"/>
      <c r="I371" s="279"/>
      <c r="J371" s="279"/>
      <c r="K371" s="279"/>
      <c r="L371" s="5"/>
      <c r="M371" s="181"/>
    </row>
    <row r="372" spans="1:13" x14ac:dyDescent="0.25">
      <c r="A372" s="5">
        <f t="shared" si="5"/>
        <v>367</v>
      </c>
      <c r="B372" s="5">
        <v>97</v>
      </c>
      <c r="C372" s="5">
        <v>95</v>
      </c>
      <c r="D372" s="5">
        <v>63</v>
      </c>
      <c r="E372" s="5">
        <v>8</v>
      </c>
      <c r="F372" s="279" t="s">
        <v>793</v>
      </c>
      <c r="G372" s="279"/>
      <c r="H372" s="279"/>
      <c r="I372" s="279"/>
      <c r="J372" s="279"/>
      <c r="K372" s="279"/>
      <c r="L372" s="5"/>
      <c r="M372" s="181"/>
    </row>
    <row r="373" spans="1:13" x14ac:dyDescent="0.25">
      <c r="A373" s="5">
        <f t="shared" si="5"/>
        <v>368</v>
      </c>
      <c r="B373" s="5">
        <v>97</v>
      </c>
      <c r="C373" s="5">
        <v>96</v>
      </c>
      <c r="D373" s="5">
        <v>63</v>
      </c>
      <c r="E373" s="5">
        <v>5</v>
      </c>
      <c r="F373" s="9" t="s">
        <v>794</v>
      </c>
      <c r="G373" s="5"/>
      <c r="H373" s="5"/>
      <c r="I373" s="5"/>
      <c r="J373" s="5"/>
      <c r="K373" s="195">
        <v>400911190169</v>
      </c>
      <c r="L373" s="5">
        <v>8400792154</v>
      </c>
      <c r="M373" s="181"/>
    </row>
    <row r="374" spans="1:13" x14ac:dyDescent="0.25">
      <c r="A374" s="5">
        <f t="shared" si="5"/>
        <v>369</v>
      </c>
      <c r="B374" s="5">
        <v>97</v>
      </c>
      <c r="C374" s="5">
        <v>96</v>
      </c>
      <c r="D374" s="5">
        <v>63</v>
      </c>
      <c r="E374" s="5">
        <v>7</v>
      </c>
      <c r="F374" s="9" t="s">
        <v>795</v>
      </c>
      <c r="G374" s="5"/>
      <c r="H374" s="5"/>
      <c r="I374" s="5"/>
      <c r="J374" s="5"/>
      <c r="K374" s="195">
        <v>967154270165</v>
      </c>
      <c r="L374" s="5">
        <v>9580116375</v>
      </c>
      <c r="M374" s="181"/>
    </row>
    <row r="375" spans="1:13" x14ac:dyDescent="0.25">
      <c r="A375" s="5">
        <f t="shared" si="5"/>
        <v>370</v>
      </c>
      <c r="B375" s="5">
        <v>97</v>
      </c>
      <c r="C375" s="5">
        <v>96</v>
      </c>
      <c r="D375" s="5">
        <v>63</v>
      </c>
      <c r="E375" s="5">
        <v>6</v>
      </c>
      <c r="F375" s="9" t="s">
        <v>796</v>
      </c>
      <c r="G375" s="5"/>
      <c r="H375" s="5"/>
      <c r="I375" s="5"/>
      <c r="J375" s="5"/>
      <c r="K375" s="195">
        <v>228701840751</v>
      </c>
      <c r="L375" s="5">
        <v>8922867631</v>
      </c>
      <c r="M375" s="181"/>
    </row>
    <row r="376" spans="1:13" x14ac:dyDescent="0.25">
      <c r="A376" s="5">
        <f t="shared" si="5"/>
        <v>371</v>
      </c>
      <c r="B376" s="5">
        <v>97</v>
      </c>
      <c r="C376" s="5">
        <v>96</v>
      </c>
      <c r="D376" s="5">
        <v>63</v>
      </c>
      <c r="E376" s="5">
        <v>8</v>
      </c>
      <c r="F376" s="9" t="s">
        <v>670</v>
      </c>
      <c r="G376" s="5"/>
      <c r="H376" s="5"/>
      <c r="I376" s="5"/>
      <c r="J376" s="5"/>
      <c r="K376" s="195">
        <v>276345697196</v>
      </c>
      <c r="L376" s="5">
        <v>9565877894</v>
      </c>
      <c r="M376" s="181"/>
    </row>
    <row r="377" spans="1:13" x14ac:dyDescent="0.25">
      <c r="A377" s="5">
        <f t="shared" si="5"/>
        <v>372</v>
      </c>
      <c r="B377" s="5">
        <v>97</v>
      </c>
      <c r="C377" s="5">
        <v>95</v>
      </c>
      <c r="D377" s="5">
        <v>63</v>
      </c>
      <c r="E377" s="5">
        <v>10</v>
      </c>
      <c r="F377" s="5"/>
      <c r="G377" s="5"/>
      <c r="H377" s="5"/>
      <c r="I377" s="5"/>
      <c r="J377" s="5"/>
      <c r="K377" s="195"/>
      <c r="L377" s="5"/>
      <c r="M377" s="181"/>
    </row>
    <row r="378" spans="1:13" x14ac:dyDescent="0.25">
      <c r="A378" s="5">
        <f t="shared" si="5"/>
        <v>373</v>
      </c>
      <c r="B378" s="5">
        <v>97</v>
      </c>
      <c r="C378" s="5">
        <v>95</v>
      </c>
      <c r="D378" s="5">
        <v>63</v>
      </c>
      <c r="E378" s="5">
        <v>10</v>
      </c>
      <c r="F378" s="5"/>
      <c r="G378" s="5"/>
      <c r="H378" s="5"/>
      <c r="I378" s="5"/>
      <c r="J378" s="5"/>
      <c r="K378" s="195"/>
      <c r="L378" s="5"/>
      <c r="M378" s="181"/>
    </row>
    <row r="379" spans="1:13" x14ac:dyDescent="0.25">
      <c r="A379" s="5">
        <f t="shared" si="5"/>
        <v>374</v>
      </c>
      <c r="B379" s="5">
        <v>97</v>
      </c>
      <c r="C379" s="5">
        <v>95</v>
      </c>
      <c r="D379" s="5">
        <v>63</v>
      </c>
      <c r="E379" s="5">
        <v>8</v>
      </c>
      <c r="F379" s="9" t="s">
        <v>709</v>
      </c>
      <c r="G379" s="5"/>
      <c r="H379" s="5"/>
      <c r="I379" s="5"/>
      <c r="J379" s="5"/>
      <c r="K379" s="195">
        <v>845539386559</v>
      </c>
      <c r="L379" s="5">
        <v>8169704896</v>
      </c>
      <c r="M379" s="181"/>
    </row>
    <row r="380" spans="1:13" x14ac:dyDescent="0.25">
      <c r="A380" s="5">
        <f t="shared" si="5"/>
        <v>375</v>
      </c>
      <c r="B380" s="5">
        <v>99</v>
      </c>
      <c r="C380" s="5">
        <v>102</v>
      </c>
      <c r="D380" s="5">
        <v>63</v>
      </c>
      <c r="E380" s="5">
        <v>11</v>
      </c>
      <c r="F380" s="9" t="s">
        <v>797</v>
      </c>
      <c r="G380" s="5"/>
      <c r="H380" s="5"/>
      <c r="I380" s="5"/>
      <c r="J380" s="5"/>
      <c r="K380" s="195">
        <v>896873678385</v>
      </c>
      <c r="L380" s="5">
        <v>9839960961</v>
      </c>
      <c r="M380" s="181"/>
    </row>
    <row r="381" spans="1:13" x14ac:dyDescent="0.25">
      <c r="A381" s="5">
        <f t="shared" si="5"/>
        <v>376</v>
      </c>
      <c r="B381" s="5">
        <v>99</v>
      </c>
      <c r="C381" s="5">
        <v>102</v>
      </c>
      <c r="D381" s="5">
        <v>63</v>
      </c>
      <c r="E381" s="5">
        <v>9</v>
      </c>
      <c r="F381" s="9" t="s">
        <v>798</v>
      </c>
      <c r="G381" s="5"/>
      <c r="H381" s="5"/>
      <c r="I381" s="5"/>
      <c r="J381" s="5"/>
      <c r="K381" s="195">
        <v>281310145265</v>
      </c>
      <c r="L381" s="5">
        <v>9621500635</v>
      </c>
      <c r="M381" s="181"/>
    </row>
    <row r="382" spans="1:13" x14ac:dyDescent="0.25">
      <c r="A382" s="5">
        <f t="shared" si="5"/>
        <v>377</v>
      </c>
      <c r="B382" s="5">
        <v>255</v>
      </c>
      <c r="C382" s="5">
        <v>252</v>
      </c>
      <c r="D382" s="5">
        <v>63</v>
      </c>
      <c r="E382" s="5">
        <v>8</v>
      </c>
      <c r="F382" s="9" t="s">
        <v>799</v>
      </c>
      <c r="G382" s="5"/>
      <c r="H382" s="5"/>
      <c r="I382" s="5"/>
      <c r="J382" s="5"/>
      <c r="K382" s="195">
        <v>345306469679</v>
      </c>
      <c r="L382" s="5">
        <v>9770898867</v>
      </c>
      <c r="M382" s="181"/>
    </row>
    <row r="383" spans="1:13" x14ac:dyDescent="0.25">
      <c r="A383" s="5">
        <f t="shared" si="5"/>
        <v>378</v>
      </c>
      <c r="B383" s="5">
        <v>255</v>
      </c>
      <c r="C383" s="5">
        <v>252</v>
      </c>
      <c r="D383" s="5">
        <v>63</v>
      </c>
      <c r="E383" s="5">
        <v>7</v>
      </c>
      <c r="F383" s="9" t="s">
        <v>800</v>
      </c>
      <c r="G383" s="5"/>
      <c r="H383" s="5"/>
      <c r="I383" s="5"/>
      <c r="J383" s="5"/>
      <c r="K383" s="195">
        <v>737252220056</v>
      </c>
      <c r="L383" s="5">
        <v>9770898867</v>
      </c>
      <c r="M383" s="181"/>
    </row>
    <row r="384" spans="1:13" x14ac:dyDescent="0.25">
      <c r="A384" s="5">
        <f t="shared" si="5"/>
        <v>379</v>
      </c>
      <c r="B384" s="5">
        <v>255</v>
      </c>
      <c r="C384" s="5">
        <v>252</v>
      </c>
      <c r="D384" s="5">
        <v>63</v>
      </c>
      <c r="E384" s="5">
        <v>15</v>
      </c>
      <c r="F384" s="5"/>
      <c r="G384" s="5"/>
      <c r="H384" s="5"/>
      <c r="I384" s="5"/>
      <c r="J384" s="5"/>
      <c r="K384" s="195"/>
      <c r="L384" s="5"/>
      <c r="M384" s="181"/>
    </row>
    <row r="385" spans="1:32" x14ac:dyDescent="0.25">
      <c r="A385" s="5">
        <f t="shared" si="5"/>
        <v>380</v>
      </c>
      <c r="B385" s="5">
        <v>255</v>
      </c>
      <c r="C385" s="5">
        <v>252</v>
      </c>
      <c r="D385" s="5">
        <v>63</v>
      </c>
      <c r="E385" s="5">
        <v>6</v>
      </c>
      <c r="F385" s="9" t="s">
        <v>801</v>
      </c>
      <c r="G385" s="5"/>
      <c r="H385" s="5"/>
      <c r="I385" s="5"/>
      <c r="J385" s="5"/>
      <c r="K385" s="195">
        <v>637684715988</v>
      </c>
      <c r="L385" s="5">
        <v>9770898867</v>
      </c>
      <c r="M385" s="181"/>
    </row>
    <row r="386" spans="1:32" x14ac:dyDescent="0.25">
      <c r="A386" s="5">
        <f t="shared" si="5"/>
        <v>381</v>
      </c>
      <c r="B386" s="5">
        <v>255</v>
      </c>
      <c r="C386" s="5">
        <v>252</v>
      </c>
      <c r="D386" s="5">
        <v>63</v>
      </c>
      <c r="E386" s="5">
        <v>6</v>
      </c>
      <c r="F386" s="9" t="s">
        <v>470</v>
      </c>
      <c r="G386" s="5"/>
      <c r="H386" s="5"/>
      <c r="I386" s="5"/>
      <c r="J386" s="5"/>
      <c r="K386" s="195"/>
      <c r="L386" s="5"/>
      <c r="M386" s="181"/>
    </row>
    <row r="387" spans="1:32" ht="15.75" thickBot="1" x14ac:dyDescent="0.3">
      <c r="A387" s="5">
        <f t="shared" si="5"/>
        <v>382</v>
      </c>
      <c r="B387" s="5">
        <v>255</v>
      </c>
      <c r="C387" s="5">
        <v>256</v>
      </c>
      <c r="D387" s="5">
        <v>63</v>
      </c>
      <c r="E387" s="5">
        <v>6</v>
      </c>
      <c r="F387" s="9" t="s">
        <v>802</v>
      </c>
      <c r="G387" s="5"/>
      <c r="H387" s="5"/>
      <c r="I387" s="5"/>
      <c r="J387" s="5"/>
      <c r="K387" s="195">
        <v>989998378246</v>
      </c>
      <c r="L387" s="5">
        <v>7497919854</v>
      </c>
      <c r="M387" s="181"/>
    </row>
    <row r="388" spans="1:32" ht="15.75" thickBot="1" x14ac:dyDescent="0.3">
      <c r="A388" s="5">
        <f t="shared" si="5"/>
        <v>383</v>
      </c>
      <c r="B388" s="5">
        <v>255</v>
      </c>
      <c r="C388" s="5">
        <v>257</v>
      </c>
      <c r="D388" s="5">
        <v>63</v>
      </c>
      <c r="E388" s="5">
        <v>6</v>
      </c>
      <c r="F388" s="9" t="s">
        <v>803</v>
      </c>
      <c r="G388" s="5"/>
      <c r="H388" s="5"/>
      <c r="I388" s="5"/>
      <c r="J388" s="5"/>
      <c r="K388" s="195">
        <v>263698575961</v>
      </c>
      <c r="L388" s="5">
        <v>7080654476</v>
      </c>
      <c r="M388" s="197"/>
      <c r="N388" s="288" t="s">
        <v>804</v>
      </c>
      <c r="O388" s="288"/>
      <c r="P388" s="288"/>
      <c r="Q388" s="288"/>
      <c r="R388" s="288"/>
      <c r="S388" s="288"/>
      <c r="T388" s="198" t="s">
        <v>805</v>
      </c>
      <c r="U388" s="289" t="s">
        <v>806</v>
      </c>
      <c r="V388" s="290"/>
      <c r="W388" s="199">
        <v>2183</v>
      </c>
      <c r="X388" s="200">
        <v>2185</v>
      </c>
      <c r="Y388" s="200">
        <v>2186</v>
      </c>
      <c r="Z388" s="200">
        <v>2187</v>
      </c>
      <c r="AA388" s="200">
        <v>2188</v>
      </c>
      <c r="AB388" s="200">
        <v>2189</v>
      </c>
      <c r="AC388" s="200">
        <v>2190</v>
      </c>
      <c r="AD388" s="200">
        <v>2200</v>
      </c>
      <c r="AE388" s="200" t="s">
        <v>807</v>
      </c>
      <c r="AF388" s="200" t="s">
        <v>808</v>
      </c>
    </row>
    <row r="389" spans="1:32" ht="15.75" thickBot="1" x14ac:dyDescent="0.3">
      <c r="A389" s="5">
        <f t="shared" si="5"/>
        <v>384</v>
      </c>
      <c r="B389" s="5">
        <v>255</v>
      </c>
      <c r="C389" s="5">
        <v>257</v>
      </c>
      <c r="D389" s="5">
        <v>63</v>
      </c>
      <c r="E389" s="5">
        <v>6</v>
      </c>
      <c r="F389" s="9" t="s">
        <v>809</v>
      </c>
      <c r="G389" s="5"/>
      <c r="H389" s="5"/>
      <c r="I389" s="5"/>
      <c r="J389" s="5"/>
      <c r="K389" s="195">
        <v>260683678552</v>
      </c>
      <c r="L389" s="5">
        <v>7398564383</v>
      </c>
      <c r="M389" s="201"/>
      <c r="N389" s="283" t="s">
        <v>810</v>
      </c>
      <c r="O389" s="284"/>
      <c r="P389" s="284"/>
      <c r="Q389" s="284"/>
      <c r="R389" s="284"/>
      <c r="S389" s="285"/>
      <c r="T389" s="201" t="s">
        <v>811</v>
      </c>
      <c r="U389" s="291">
        <v>1</v>
      </c>
      <c r="V389" s="292"/>
      <c r="W389" s="202"/>
      <c r="X389" s="5"/>
      <c r="Y389" s="5"/>
      <c r="Z389" s="5">
        <v>100</v>
      </c>
      <c r="AA389" s="5"/>
      <c r="AB389" s="5">
        <v>100</v>
      </c>
      <c r="AC389" s="5"/>
      <c r="AD389" s="5">
        <v>200</v>
      </c>
      <c r="AE389" s="5">
        <f>+W389+X389+Y389+Z389+AA389+AB389+AC389+AD389</f>
        <v>400</v>
      </c>
      <c r="AF389" s="202">
        <v>415</v>
      </c>
    </row>
    <row r="390" spans="1:32" ht="15.75" thickBot="1" x14ac:dyDescent="0.3">
      <c r="A390" s="5">
        <f t="shared" si="5"/>
        <v>385</v>
      </c>
      <c r="B390" s="5">
        <v>255</v>
      </c>
      <c r="C390" s="5">
        <v>257</v>
      </c>
      <c r="D390" s="5">
        <v>63</v>
      </c>
      <c r="E390" s="5">
        <v>6</v>
      </c>
      <c r="F390" s="9" t="s">
        <v>812</v>
      </c>
      <c r="G390" s="5"/>
      <c r="H390" s="5"/>
      <c r="I390" s="5"/>
      <c r="J390" s="5"/>
      <c r="K390" s="195">
        <v>506808318286</v>
      </c>
      <c r="L390" s="5">
        <v>9619037891</v>
      </c>
      <c r="M390" s="201"/>
      <c r="N390" s="283" t="s">
        <v>813</v>
      </c>
      <c r="O390" s="284"/>
      <c r="P390" s="284"/>
      <c r="Q390" s="284"/>
      <c r="R390" s="284"/>
      <c r="S390" s="285"/>
      <c r="T390" s="201" t="s">
        <v>811</v>
      </c>
      <c r="U390" s="286">
        <v>5</v>
      </c>
      <c r="V390" s="287"/>
      <c r="W390" s="202">
        <v>1000</v>
      </c>
      <c r="X390" s="5">
        <v>1000</v>
      </c>
      <c r="Y390" s="5"/>
      <c r="Z390" s="5"/>
      <c r="AA390" s="5">
        <v>500</v>
      </c>
      <c r="AB390" s="5"/>
      <c r="AC390" s="5">
        <v>1000</v>
      </c>
      <c r="AD390" s="5"/>
      <c r="AE390" s="5">
        <f t="shared" ref="AE390:AE408" si="6">+W390+X390+Y390+Z390+AA390+AB390+AC390+AD390</f>
        <v>3500</v>
      </c>
      <c r="AF390" s="202">
        <f>+E421</f>
        <v>3671</v>
      </c>
    </row>
    <row r="391" spans="1:32" ht="15.75" thickBot="1" x14ac:dyDescent="0.3">
      <c r="A391" s="5">
        <f t="shared" si="5"/>
        <v>386</v>
      </c>
      <c r="B391" s="5">
        <v>253</v>
      </c>
      <c r="C391" s="5">
        <v>257</v>
      </c>
      <c r="D391" s="5">
        <v>63</v>
      </c>
      <c r="E391" s="5">
        <v>6</v>
      </c>
      <c r="F391" s="9" t="s">
        <v>814</v>
      </c>
      <c r="G391" s="5"/>
      <c r="H391" s="5"/>
      <c r="I391" s="5"/>
      <c r="J391" s="5"/>
      <c r="K391" s="195">
        <v>703981682397</v>
      </c>
      <c r="L391" s="5">
        <v>9956813168</v>
      </c>
      <c r="M391" s="201"/>
      <c r="N391" s="283" t="s">
        <v>815</v>
      </c>
      <c r="O391" s="284"/>
      <c r="P391" s="284"/>
      <c r="Q391" s="284"/>
      <c r="R391" s="284"/>
      <c r="S391" s="285"/>
      <c r="T391" s="203" t="s">
        <v>816</v>
      </c>
      <c r="U391" s="293">
        <v>1</v>
      </c>
      <c r="V391" s="294"/>
      <c r="W391" s="202">
        <v>100</v>
      </c>
      <c r="X391" s="5"/>
      <c r="Y391" s="5"/>
      <c r="Z391" s="5"/>
      <c r="AA391" s="5">
        <v>100</v>
      </c>
      <c r="AB391" s="5">
        <v>70</v>
      </c>
      <c r="AC391" s="5"/>
      <c r="AD391" s="5">
        <v>100</v>
      </c>
      <c r="AE391" s="5">
        <f t="shared" si="6"/>
        <v>370</v>
      </c>
      <c r="AF391" s="202">
        <v>356</v>
      </c>
    </row>
    <row r="392" spans="1:32" ht="15.75" thickBot="1" x14ac:dyDescent="0.3">
      <c r="A392" s="5">
        <f t="shared" ref="A392:A420" si="7">1+A391</f>
        <v>387</v>
      </c>
      <c r="B392" s="5">
        <v>253</v>
      </c>
      <c r="C392" s="5">
        <v>257</v>
      </c>
      <c r="D392" s="5">
        <v>63</v>
      </c>
      <c r="E392" s="5">
        <v>8</v>
      </c>
      <c r="F392" s="9" t="s">
        <v>470</v>
      </c>
      <c r="G392" s="5"/>
      <c r="H392" s="5"/>
      <c r="I392" s="5"/>
      <c r="J392" s="5"/>
      <c r="K392" s="195"/>
      <c r="L392" s="5"/>
      <c r="M392" s="201"/>
      <c r="N392" s="283" t="s">
        <v>817</v>
      </c>
      <c r="O392" s="284"/>
      <c r="P392" s="284"/>
      <c r="Q392" s="284"/>
      <c r="R392" s="284"/>
      <c r="S392" s="285"/>
      <c r="T392" s="203" t="s">
        <v>816</v>
      </c>
      <c r="U392" s="295"/>
      <c r="V392" s="296"/>
      <c r="W392" s="202"/>
      <c r="X392" s="5"/>
      <c r="Y392" s="5"/>
      <c r="Z392" s="5"/>
      <c r="AA392" s="5">
        <v>10</v>
      </c>
      <c r="AB392" s="5"/>
      <c r="AC392" s="5"/>
      <c r="AD392" s="5"/>
      <c r="AE392" s="5">
        <f t="shared" si="6"/>
        <v>10</v>
      </c>
      <c r="AF392" s="202">
        <v>5</v>
      </c>
    </row>
    <row r="393" spans="1:32" ht="15.75" thickBot="1" x14ac:dyDescent="0.3">
      <c r="A393" s="5">
        <f t="shared" si="7"/>
        <v>388</v>
      </c>
      <c r="B393" s="5">
        <v>253</v>
      </c>
      <c r="C393" s="5">
        <v>257</v>
      </c>
      <c r="D393" s="5">
        <v>63</v>
      </c>
      <c r="E393" s="5">
        <v>7</v>
      </c>
      <c r="F393" s="9" t="s">
        <v>620</v>
      </c>
      <c r="G393" s="5"/>
      <c r="H393" s="5"/>
      <c r="I393" s="5"/>
      <c r="J393" s="5"/>
      <c r="K393" s="195">
        <v>261107755052</v>
      </c>
      <c r="L393" s="5">
        <v>9326677093</v>
      </c>
      <c r="M393" s="201"/>
      <c r="N393" s="283" t="s">
        <v>818</v>
      </c>
      <c r="O393" s="284"/>
      <c r="P393" s="284"/>
      <c r="Q393" s="284"/>
      <c r="R393" s="284"/>
      <c r="S393" s="285"/>
      <c r="T393" s="203" t="s">
        <v>816</v>
      </c>
      <c r="U393" s="295"/>
      <c r="V393" s="296"/>
      <c r="W393" s="202"/>
      <c r="X393" s="5"/>
      <c r="Y393" s="5"/>
      <c r="Z393" s="5"/>
      <c r="AA393" s="5">
        <v>10</v>
      </c>
      <c r="AB393" s="5"/>
      <c r="AC393" s="5"/>
      <c r="AD393" s="5"/>
      <c r="AE393" s="5">
        <f t="shared" si="6"/>
        <v>10</v>
      </c>
      <c r="AF393" s="202">
        <v>4</v>
      </c>
    </row>
    <row r="394" spans="1:32" ht="15.75" thickBot="1" x14ac:dyDescent="0.3">
      <c r="A394" s="5">
        <f t="shared" si="7"/>
        <v>389</v>
      </c>
      <c r="B394" s="5">
        <v>253</v>
      </c>
      <c r="C394" s="5">
        <v>254</v>
      </c>
      <c r="D394" s="5">
        <v>63</v>
      </c>
      <c r="E394" s="5">
        <v>6</v>
      </c>
      <c r="F394" s="9" t="s">
        <v>527</v>
      </c>
      <c r="G394" s="5"/>
      <c r="H394" s="5"/>
      <c r="I394" s="5"/>
      <c r="J394" s="5"/>
      <c r="K394" s="195">
        <v>265723003017</v>
      </c>
      <c r="L394" s="5">
        <v>7498534552</v>
      </c>
      <c r="M394" s="201"/>
      <c r="N394" s="283" t="s">
        <v>819</v>
      </c>
      <c r="O394" s="284"/>
      <c r="P394" s="284"/>
      <c r="Q394" s="284"/>
      <c r="R394" s="284"/>
      <c r="S394" s="285"/>
      <c r="T394" s="203" t="s">
        <v>816</v>
      </c>
      <c r="U394" s="295"/>
      <c r="V394" s="296"/>
      <c r="W394" s="202"/>
      <c r="X394" s="5"/>
      <c r="Y394" s="5">
        <v>20</v>
      </c>
      <c r="Z394" s="5"/>
      <c r="AA394" s="5"/>
      <c r="AB394" s="5">
        <v>30</v>
      </c>
      <c r="AC394" s="5"/>
      <c r="AD394" s="5"/>
      <c r="AE394" s="5">
        <f t="shared" si="6"/>
        <v>50</v>
      </c>
      <c r="AF394" s="202">
        <v>50</v>
      </c>
    </row>
    <row r="395" spans="1:32" ht="15.75" thickBot="1" x14ac:dyDescent="0.3">
      <c r="A395" s="5">
        <f t="shared" si="7"/>
        <v>390</v>
      </c>
      <c r="B395" s="5">
        <v>253</v>
      </c>
      <c r="C395" s="5">
        <v>254</v>
      </c>
      <c r="D395" s="5">
        <v>63</v>
      </c>
      <c r="E395" s="5">
        <v>8</v>
      </c>
      <c r="F395" s="9" t="s">
        <v>542</v>
      </c>
      <c r="G395" s="5"/>
      <c r="H395" s="5"/>
      <c r="I395" s="5"/>
      <c r="J395" s="5"/>
      <c r="K395" s="195">
        <v>452538326362</v>
      </c>
      <c r="L395" s="5">
        <v>7310153429</v>
      </c>
      <c r="M395" s="201"/>
      <c r="N395" s="283" t="s">
        <v>820</v>
      </c>
      <c r="O395" s="284"/>
      <c r="P395" s="284"/>
      <c r="Q395" s="284"/>
      <c r="R395" s="284"/>
      <c r="S395" s="285"/>
      <c r="T395" s="203" t="s">
        <v>816</v>
      </c>
      <c r="U395" s="295"/>
      <c r="V395" s="296"/>
      <c r="W395" s="202"/>
      <c r="X395" s="5"/>
      <c r="Y395" s="5"/>
      <c r="Z395" s="5"/>
      <c r="AA395" s="5"/>
      <c r="AB395" s="5"/>
      <c r="AC395" s="5"/>
      <c r="AD395" s="5"/>
      <c r="AE395" s="5">
        <f t="shared" si="6"/>
        <v>0</v>
      </c>
      <c r="AF395" s="202"/>
    </row>
    <row r="396" spans="1:32" ht="15.75" thickBot="1" x14ac:dyDescent="0.3">
      <c r="A396" s="5">
        <f t="shared" si="7"/>
        <v>391</v>
      </c>
      <c r="B396" s="5">
        <v>253</v>
      </c>
      <c r="C396" s="5">
        <v>254</v>
      </c>
      <c r="D396" s="5">
        <v>63</v>
      </c>
      <c r="E396" s="5">
        <v>6</v>
      </c>
      <c r="F396" s="9" t="s">
        <v>821</v>
      </c>
      <c r="G396" s="5"/>
      <c r="H396" s="5"/>
      <c r="I396" s="5"/>
      <c r="J396" s="5"/>
      <c r="K396" s="195">
        <v>742630092518</v>
      </c>
      <c r="L396" s="5">
        <v>8960305706</v>
      </c>
      <c r="M396" s="201"/>
      <c r="N396" s="283" t="s">
        <v>822</v>
      </c>
      <c r="O396" s="284"/>
      <c r="P396" s="284"/>
      <c r="Q396" s="284"/>
      <c r="R396" s="284"/>
      <c r="S396" s="285"/>
      <c r="T396" s="203" t="s">
        <v>816</v>
      </c>
      <c r="U396" s="295"/>
      <c r="V396" s="296"/>
      <c r="W396" s="202"/>
      <c r="X396" s="5"/>
      <c r="Y396" s="5"/>
      <c r="Z396" s="5"/>
      <c r="AA396" s="5"/>
      <c r="AB396" s="5"/>
      <c r="AC396" s="5"/>
      <c r="AD396" s="5"/>
      <c r="AE396" s="5">
        <f t="shared" si="6"/>
        <v>0</v>
      </c>
      <c r="AF396" s="202"/>
    </row>
    <row r="397" spans="1:32" ht="15.75" thickBot="1" x14ac:dyDescent="0.3">
      <c r="A397" s="5">
        <f t="shared" si="7"/>
        <v>392</v>
      </c>
      <c r="B397" s="5">
        <v>253</v>
      </c>
      <c r="C397" s="5">
        <v>254</v>
      </c>
      <c r="D397" s="5">
        <v>63</v>
      </c>
      <c r="E397" s="5">
        <v>5</v>
      </c>
      <c r="F397" s="9" t="s">
        <v>823</v>
      </c>
      <c r="G397" s="5"/>
      <c r="H397" s="5"/>
      <c r="I397" s="5"/>
      <c r="J397" s="5"/>
      <c r="K397" s="195">
        <v>360292006866</v>
      </c>
      <c r="L397" s="5"/>
      <c r="M397" s="201"/>
      <c r="N397" s="283" t="s">
        <v>824</v>
      </c>
      <c r="O397" s="284"/>
      <c r="P397" s="284"/>
      <c r="Q397" s="284"/>
      <c r="R397" s="284"/>
      <c r="S397" s="285"/>
      <c r="T397" s="203" t="s">
        <v>816</v>
      </c>
      <c r="U397" s="295"/>
      <c r="V397" s="296"/>
      <c r="W397" s="202"/>
      <c r="X397" s="5"/>
      <c r="Y397" s="5"/>
      <c r="Z397" s="5"/>
      <c r="AA397" s="5"/>
      <c r="AB397" s="5"/>
      <c r="AC397" s="5"/>
      <c r="AD397" s="5"/>
      <c r="AE397" s="5">
        <f t="shared" si="6"/>
        <v>0</v>
      </c>
      <c r="AF397" s="202"/>
    </row>
    <row r="398" spans="1:32" ht="15.75" thickBot="1" x14ac:dyDescent="0.3">
      <c r="A398" s="5">
        <f t="shared" si="7"/>
        <v>393</v>
      </c>
      <c r="B398" s="5">
        <v>253</v>
      </c>
      <c r="C398" s="5">
        <v>254</v>
      </c>
      <c r="D398" s="5">
        <v>63</v>
      </c>
      <c r="E398" s="5">
        <v>9</v>
      </c>
      <c r="F398" s="9" t="s">
        <v>825</v>
      </c>
      <c r="G398" s="5"/>
      <c r="H398" s="5"/>
      <c r="I398" s="5"/>
      <c r="J398" s="5"/>
      <c r="K398" s="195">
        <v>722285327956</v>
      </c>
      <c r="L398" s="5">
        <v>7267873791</v>
      </c>
      <c r="M398" s="201"/>
      <c r="N398" s="283" t="s">
        <v>826</v>
      </c>
      <c r="O398" s="284"/>
      <c r="P398" s="284"/>
      <c r="Q398" s="284"/>
      <c r="R398" s="284"/>
      <c r="S398" s="285"/>
      <c r="T398" s="203" t="s">
        <v>816</v>
      </c>
      <c r="U398" s="292"/>
      <c r="V398" s="297"/>
      <c r="W398" s="202"/>
      <c r="X398" s="5"/>
      <c r="Y398" s="5"/>
      <c r="Z398" s="5"/>
      <c r="AA398" s="5"/>
      <c r="AB398" s="5"/>
      <c r="AC398" s="5"/>
      <c r="AD398" s="5"/>
      <c r="AE398" s="5">
        <f t="shared" si="6"/>
        <v>0</v>
      </c>
      <c r="AF398" s="202"/>
    </row>
    <row r="399" spans="1:32" ht="15.75" thickBot="1" x14ac:dyDescent="0.3">
      <c r="A399" s="5">
        <f t="shared" si="7"/>
        <v>394</v>
      </c>
      <c r="B399" s="5">
        <v>253</v>
      </c>
      <c r="C399" s="5">
        <v>254</v>
      </c>
      <c r="D399" s="5">
        <v>63</v>
      </c>
      <c r="E399" s="5">
        <v>8</v>
      </c>
      <c r="F399" s="9" t="s">
        <v>827</v>
      </c>
      <c r="G399" s="5"/>
      <c r="H399" s="5"/>
      <c r="I399" s="5"/>
      <c r="J399" s="5"/>
      <c r="K399" s="195">
        <v>331169573145</v>
      </c>
      <c r="L399" s="5">
        <v>9792036241</v>
      </c>
      <c r="M399" s="201"/>
      <c r="N399" s="283" t="s">
        <v>828</v>
      </c>
      <c r="O399" s="284"/>
      <c r="P399" s="284"/>
      <c r="Q399" s="284"/>
      <c r="R399" s="284"/>
      <c r="S399" s="285"/>
      <c r="T399" s="203" t="s">
        <v>816</v>
      </c>
      <c r="U399" s="286">
        <v>1</v>
      </c>
      <c r="V399" s="287"/>
      <c r="W399" s="202">
        <v>100</v>
      </c>
      <c r="X399" s="5"/>
      <c r="Y399" s="5"/>
      <c r="Z399" s="5">
        <v>100</v>
      </c>
      <c r="AA399" s="5"/>
      <c r="AB399" s="5">
        <v>100</v>
      </c>
      <c r="AC399" s="5"/>
      <c r="AD399" s="5">
        <v>100</v>
      </c>
      <c r="AE399" s="5">
        <f t="shared" si="6"/>
        <v>400</v>
      </c>
      <c r="AF399" s="202">
        <v>415</v>
      </c>
    </row>
    <row r="400" spans="1:32" ht="15.75" thickBot="1" x14ac:dyDescent="0.3">
      <c r="A400" s="5">
        <f t="shared" si="7"/>
        <v>395</v>
      </c>
      <c r="B400" s="5">
        <v>253</v>
      </c>
      <c r="C400" s="5">
        <v>254</v>
      </c>
      <c r="D400" s="5">
        <v>63</v>
      </c>
      <c r="E400" s="5">
        <v>9</v>
      </c>
      <c r="F400" s="9" t="s">
        <v>829</v>
      </c>
      <c r="G400" s="5"/>
      <c r="H400" s="5"/>
      <c r="I400" s="5"/>
      <c r="J400" s="5"/>
      <c r="K400" s="195">
        <v>311450994564</v>
      </c>
      <c r="L400" s="5">
        <v>9565061466</v>
      </c>
      <c r="M400" s="201"/>
      <c r="N400" s="283" t="s">
        <v>830</v>
      </c>
      <c r="O400" s="284"/>
      <c r="P400" s="284"/>
      <c r="Q400" s="284"/>
      <c r="R400" s="284"/>
      <c r="S400" s="285"/>
      <c r="T400" s="203" t="s">
        <v>816</v>
      </c>
      <c r="U400" s="286">
        <v>1</v>
      </c>
      <c r="V400" s="287"/>
      <c r="W400" s="202">
        <v>100</v>
      </c>
      <c r="X400" s="5"/>
      <c r="Y400" s="5"/>
      <c r="Z400" s="5">
        <v>100</v>
      </c>
      <c r="AA400" s="5"/>
      <c r="AB400" s="5">
        <v>100</v>
      </c>
      <c r="AC400" s="5"/>
      <c r="AD400" s="5">
        <v>100</v>
      </c>
      <c r="AE400" s="5">
        <f t="shared" si="6"/>
        <v>400</v>
      </c>
      <c r="AF400" s="202">
        <v>415</v>
      </c>
    </row>
    <row r="401" spans="1:32" ht="15.75" thickBot="1" x14ac:dyDescent="0.3">
      <c r="A401" s="5">
        <f t="shared" si="7"/>
        <v>396</v>
      </c>
      <c r="B401" s="5">
        <v>5</v>
      </c>
      <c r="C401" s="5">
        <v>7</v>
      </c>
      <c r="D401" s="5">
        <v>63</v>
      </c>
      <c r="E401" s="5">
        <v>8</v>
      </c>
      <c r="F401" s="9" t="s">
        <v>831</v>
      </c>
      <c r="G401" s="5"/>
      <c r="H401" s="5"/>
      <c r="I401" s="5"/>
      <c r="J401" s="5"/>
      <c r="K401" s="195">
        <v>768856001222</v>
      </c>
      <c r="L401" s="5">
        <v>6306066725</v>
      </c>
      <c r="M401" s="201"/>
      <c r="N401" s="283" t="s">
        <v>832</v>
      </c>
      <c r="O401" s="284"/>
      <c r="P401" s="284"/>
      <c r="Q401" s="284"/>
      <c r="R401" s="284"/>
      <c r="S401" s="285"/>
      <c r="T401" s="203" t="s">
        <v>816</v>
      </c>
      <c r="U401" s="286">
        <v>1</v>
      </c>
      <c r="V401" s="287"/>
      <c r="W401" s="202">
        <v>100</v>
      </c>
      <c r="X401" s="5"/>
      <c r="Y401" s="5"/>
      <c r="Z401" s="5"/>
      <c r="AA401" s="5">
        <v>100</v>
      </c>
      <c r="AB401" s="5">
        <v>100</v>
      </c>
      <c r="AC401" s="5"/>
      <c r="AD401" s="5">
        <v>100</v>
      </c>
      <c r="AE401" s="5">
        <f t="shared" si="6"/>
        <v>400</v>
      </c>
      <c r="AF401" s="202">
        <v>415</v>
      </c>
    </row>
    <row r="402" spans="1:32" ht="15.75" thickBot="1" x14ac:dyDescent="0.3">
      <c r="A402" s="5">
        <f t="shared" si="7"/>
        <v>397</v>
      </c>
      <c r="B402" s="5">
        <v>5</v>
      </c>
      <c r="C402" s="5">
        <v>7</v>
      </c>
      <c r="D402" s="5">
        <v>90</v>
      </c>
      <c r="E402" s="5">
        <v>9</v>
      </c>
      <c r="F402" s="9" t="s">
        <v>533</v>
      </c>
      <c r="G402" s="5"/>
      <c r="H402" s="5"/>
      <c r="I402" s="5"/>
      <c r="J402" s="5"/>
      <c r="K402" s="195">
        <v>770232071721</v>
      </c>
      <c r="L402" s="5">
        <v>9628080472</v>
      </c>
      <c r="M402" s="201"/>
      <c r="N402" s="283" t="s">
        <v>833</v>
      </c>
      <c r="O402" s="284"/>
      <c r="P402" s="284"/>
      <c r="Q402" s="284"/>
      <c r="R402" s="284"/>
      <c r="S402" s="285"/>
      <c r="T402" s="203" t="s">
        <v>816</v>
      </c>
      <c r="U402" s="286">
        <v>2</v>
      </c>
      <c r="V402" s="287"/>
      <c r="W402" s="204"/>
      <c r="X402" s="202"/>
      <c r="Y402" s="202"/>
      <c r="Z402" s="202">
        <v>200</v>
      </c>
      <c r="AA402" s="202"/>
      <c r="AB402" s="202"/>
      <c r="AC402" s="202">
        <v>200</v>
      </c>
      <c r="AD402" s="202">
        <v>300</v>
      </c>
      <c r="AE402" s="5">
        <f t="shared" si="6"/>
        <v>700</v>
      </c>
      <c r="AF402" s="202">
        <f>415+415</f>
        <v>830</v>
      </c>
    </row>
    <row r="403" spans="1:32" ht="15.75" thickBot="1" x14ac:dyDescent="0.3">
      <c r="A403" s="5">
        <f t="shared" si="7"/>
        <v>398</v>
      </c>
      <c r="B403" s="5">
        <v>5</v>
      </c>
      <c r="C403" s="5">
        <v>7</v>
      </c>
      <c r="D403" s="5">
        <v>90</v>
      </c>
      <c r="E403" s="5">
        <v>11</v>
      </c>
      <c r="F403" s="9" t="s">
        <v>834</v>
      </c>
      <c r="G403" s="5"/>
      <c r="H403" s="5"/>
      <c r="I403" s="5"/>
      <c r="J403" s="5"/>
      <c r="K403" s="195">
        <v>674475970856</v>
      </c>
      <c r="L403" s="5">
        <v>9648073641</v>
      </c>
      <c r="M403" s="201"/>
      <c r="N403" s="283" t="s">
        <v>835</v>
      </c>
      <c r="O403" s="284"/>
      <c r="P403" s="284"/>
      <c r="Q403" s="284"/>
      <c r="R403" s="284"/>
      <c r="S403" s="285"/>
      <c r="T403" s="203" t="s">
        <v>816</v>
      </c>
      <c r="U403" s="286">
        <v>1</v>
      </c>
      <c r="V403" s="287"/>
      <c r="W403" s="204"/>
      <c r="X403" s="202"/>
      <c r="Y403" s="202"/>
      <c r="Z403" s="202">
        <v>100</v>
      </c>
      <c r="AA403" s="202"/>
      <c r="AB403" s="202"/>
      <c r="AC403" s="202">
        <v>100</v>
      </c>
      <c r="AD403" s="202">
        <v>150</v>
      </c>
      <c r="AE403" s="5">
        <f t="shared" si="6"/>
        <v>350</v>
      </c>
      <c r="AF403" s="202">
        <v>415</v>
      </c>
    </row>
    <row r="404" spans="1:32" ht="15.75" thickBot="1" x14ac:dyDescent="0.3">
      <c r="A404" s="5">
        <f t="shared" si="7"/>
        <v>399</v>
      </c>
      <c r="B404" s="5">
        <v>5</v>
      </c>
      <c r="C404" s="5">
        <v>7</v>
      </c>
      <c r="D404" s="5">
        <v>90</v>
      </c>
      <c r="E404" s="5">
        <v>15</v>
      </c>
      <c r="F404" s="9" t="s">
        <v>836</v>
      </c>
      <c r="G404" s="5"/>
      <c r="H404" s="5"/>
      <c r="I404" s="5"/>
      <c r="J404" s="5"/>
      <c r="K404" s="195">
        <v>956906267133</v>
      </c>
      <c r="L404" s="5">
        <v>9044380980</v>
      </c>
      <c r="M404" s="201"/>
      <c r="N404" s="283" t="s">
        <v>837</v>
      </c>
      <c r="O404" s="284"/>
      <c r="P404" s="284"/>
      <c r="Q404" s="284"/>
      <c r="R404" s="284"/>
      <c r="S404" s="285"/>
      <c r="T404" s="203" t="s">
        <v>816</v>
      </c>
      <c r="U404" s="286">
        <v>2</v>
      </c>
      <c r="V404" s="287"/>
      <c r="W404" s="204"/>
      <c r="X404" s="202"/>
      <c r="Y404" s="202"/>
      <c r="Z404" s="202"/>
      <c r="AA404" s="202"/>
      <c r="AB404" s="202"/>
      <c r="AC404" s="202"/>
      <c r="AD404" s="202"/>
      <c r="AE404" s="5">
        <f t="shared" si="6"/>
        <v>0</v>
      </c>
      <c r="AF404" s="202"/>
    </row>
    <row r="405" spans="1:32" ht="15.75" thickBot="1" x14ac:dyDescent="0.3">
      <c r="A405" s="5">
        <f t="shared" si="7"/>
        <v>400</v>
      </c>
      <c r="B405" s="5">
        <v>5</v>
      </c>
      <c r="C405" s="5">
        <v>7</v>
      </c>
      <c r="D405" s="5">
        <v>90</v>
      </c>
      <c r="E405" s="5">
        <v>9</v>
      </c>
      <c r="F405" s="9" t="s">
        <v>838</v>
      </c>
      <c r="G405" s="5"/>
      <c r="H405" s="5"/>
      <c r="I405" s="5"/>
      <c r="J405" s="5"/>
      <c r="K405" s="195">
        <v>501890994315</v>
      </c>
      <c r="L405" s="5">
        <v>9044468010</v>
      </c>
      <c r="M405" s="201"/>
      <c r="N405" s="283" t="s">
        <v>839</v>
      </c>
      <c r="O405" s="284"/>
      <c r="P405" s="284"/>
      <c r="Q405" s="284"/>
      <c r="R405" s="284"/>
      <c r="S405" s="285"/>
      <c r="T405" s="203" t="s">
        <v>816</v>
      </c>
      <c r="U405" s="286">
        <v>1</v>
      </c>
      <c r="V405" s="287"/>
      <c r="W405" s="204"/>
      <c r="X405" s="202"/>
      <c r="Y405" s="202"/>
      <c r="Z405" s="202">
        <v>100</v>
      </c>
      <c r="AA405" s="202"/>
      <c r="AB405" s="202">
        <v>100</v>
      </c>
      <c r="AC405" s="202"/>
      <c r="AD405" s="202">
        <v>150</v>
      </c>
      <c r="AE405" s="5">
        <f t="shared" si="6"/>
        <v>350</v>
      </c>
      <c r="AF405" s="202">
        <v>415</v>
      </c>
    </row>
    <row r="406" spans="1:32" ht="15.75" thickBot="1" x14ac:dyDescent="0.3">
      <c r="A406" s="5">
        <f t="shared" si="7"/>
        <v>401</v>
      </c>
      <c r="B406" s="5">
        <v>5</v>
      </c>
      <c r="C406" s="5">
        <v>7</v>
      </c>
      <c r="D406" s="5">
        <v>90</v>
      </c>
      <c r="E406" s="5">
        <v>6</v>
      </c>
      <c r="F406" s="9" t="s">
        <v>840</v>
      </c>
      <c r="G406" s="5"/>
      <c r="H406" s="5"/>
      <c r="I406" s="5"/>
      <c r="J406" s="5"/>
      <c r="K406" s="195">
        <v>678287786361</v>
      </c>
      <c r="L406" s="5">
        <v>7706815720</v>
      </c>
      <c r="M406" s="201"/>
      <c r="N406" s="283" t="s">
        <v>839</v>
      </c>
      <c r="O406" s="284"/>
      <c r="P406" s="284"/>
      <c r="Q406" s="284"/>
      <c r="R406" s="284"/>
      <c r="S406" s="285"/>
      <c r="T406" s="203" t="s">
        <v>816</v>
      </c>
      <c r="U406" s="286">
        <v>1</v>
      </c>
      <c r="V406" s="287"/>
      <c r="W406" s="204"/>
      <c r="X406" s="202"/>
      <c r="Y406" s="202"/>
      <c r="Z406" s="202">
        <v>100</v>
      </c>
      <c r="AA406" s="202"/>
      <c r="AB406" s="202">
        <v>100</v>
      </c>
      <c r="AC406" s="202"/>
      <c r="AD406" s="202">
        <v>150</v>
      </c>
      <c r="AE406" s="5">
        <f t="shared" si="6"/>
        <v>350</v>
      </c>
      <c r="AF406" s="202">
        <v>415</v>
      </c>
    </row>
    <row r="407" spans="1:32" ht="15.75" thickBot="1" x14ac:dyDescent="0.3">
      <c r="A407" s="5">
        <f t="shared" si="7"/>
        <v>402</v>
      </c>
      <c r="B407" s="5">
        <v>5</v>
      </c>
      <c r="C407" s="5">
        <v>7</v>
      </c>
      <c r="D407" s="5">
        <v>90</v>
      </c>
      <c r="E407" s="5">
        <v>5</v>
      </c>
      <c r="F407" s="9" t="s">
        <v>841</v>
      </c>
      <c r="G407" s="5"/>
      <c r="H407" s="5"/>
      <c r="I407" s="5"/>
      <c r="J407" s="5"/>
      <c r="K407" s="195">
        <v>549844025619</v>
      </c>
      <c r="L407" s="5">
        <v>8874407725</v>
      </c>
      <c r="M407" s="201"/>
      <c r="N407" s="283" t="s">
        <v>842</v>
      </c>
      <c r="O407" s="284"/>
      <c r="P407" s="284"/>
      <c r="Q407" s="284"/>
      <c r="R407" s="284"/>
      <c r="S407" s="285"/>
      <c r="T407" s="203" t="s">
        <v>816</v>
      </c>
      <c r="U407" s="286">
        <v>1</v>
      </c>
      <c r="V407" s="287"/>
      <c r="W407" s="204"/>
      <c r="X407" s="202"/>
      <c r="Y407" s="202"/>
      <c r="Z407" s="202"/>
      <c r="AA407" s="202"/>
      <c r="AB407" s="202"/>
      <c r="AC407" s="202">
        <v>100</v>
      </c>
      <c r="AD407" s="202">
        <v>200</v>
      </c>
      <c r="AE407" s="5">
        <f t="shared" si="6"/>
        <v>300</v>
      </c>
      <c r="AF407" s="202">
        <v>415</v>
      </c>
    </row>
    <row r="408" spans="1:32" ht="15.75" thickBot="1" x14ac:dyDescent="0.3">
      <c r="A408" s="5">
        <f t="shared" si="7"/>
        <v>403</v>
      </c>
      <c r="B408" s="5">
        <v>5</v>
      </c>
      <c r="C408" s="5">
        <v>7</v>
      </c>
      <c r="D408" s="5">
        <v>75</v>
      </c>
      <c r="E408" s="5">
        <v>7</v>
      </c>
      <c r="F408" s="9" t="s">
        <v>653</v>
      </c>
      <c r="G408" s="5"/>
      <c r="H408" s="5"/>
      <c r="I408" s="5"/>
      <c r="J408" s="5"/>
      <c r="K408" s="195">
        <v>947065576992</v>
      </c>
      <c r="L408" s="5">
        <v>9918305357</v>
      </c>
      <c r="M408" s="201"/>
      <c r="N408" s="283" t="s">
        <v>843</v>
      </c>
      <c r="O408" s="284"/>
      <c r="P408" s="284"/>
      <c r="Q408" s="284"/>
      <c r="R408" s="284"/>
      <c r="S408" s="285"/>
      <c r="T408" s="203" t="s">
        <v>816</v>
      </c>
      <c r="U408" s="286">
        <v>1</v>
      </c>
      <c r="V408" s="287"/>
      <c r="W408" s="204"/>
      <c r="X408" s="202"/>
      <c r="Y408" s="202"/>
      <c r="Z408" s="202"/>
      <c r="AA408" s="202">
        <v>50</v>
      </c>
      <c r="AB408" s="202"/>
      <c r="AC408" s="202">
        <v>73</v>
      </c>
      <c r="AD408" s="202">
        <v>150</v>
      </c>
      <c r="AE408" s="5">
        <f t="shared" si="6"/>
        <v>273</v>
      </c>
      <c r="AF408" s="202">
        <v>273</v>
      </c>
    </row>
    <row r="409" spans="1:32" x14ac:dyDescent="0.25">
      <c r="A409" s="5">
        <f t="shared" si="7"/>
        <v>404</v>
      </c>
      <c r="B409" s="5">
        <v>5</v>
      </c>
      <c r="C409" s="5">
        <v>7</v>
      </c>
      <c r="D409" s="5">
        <v>75</v>
      </c>
      <c r="E409" s="5">
        <v>10</v>
      </c>
      <c r="F409" s="9" t="s">
        <v>844</v>
      </c>
      <c r="G409" s="5"/>
      <c r="H409" s="5"/>
      <c r="I409" s="5"/>
      <c r="J409" s="5"/>
      <c r="K409" s="195">
        <v>903491391144</v>
      </c>
      <c r="L409" s="5">
        <v>8528503410</v>
      </c>
      <c r="M409" s="201"/>
      <c r="N409" s="283" t="s">
        <v>845</v>
      </c>
      <c r="O409" s="284"/>
      <c r="P409" s="284"/>
      <c r="Q409" s="284"/>
      <c r="R409" s="284"/>
      <c r="S409" s="285"/>
      <c r="T409" s="203" t="s">
        <v>816</v>
      </c>
      <c r="U409" s="286">
        <v>4</v>
      </c>
      <c r="V409" s="287"/>
      <c r="W409" s="204"/>
      <c r="X409" s="202"/>
      <c r="Y409" s="202"/>
      <c r="Z409" s="202"/>
      <c r="AA409" s="202"/>
      <c r="AB409" s="202"/>
      <c r="AC409" s="202"/>
      <c r="AD409" s="202"/>
      <c r="AE409" s="202"/>
      <c r="AF409" s="202"/>
    </row>
    <row r="410" spans="1:32" x14ac:dyDescent="0.25">
      <c r="A410" s="5">
        <f t="shared" si="7"/>
        <v>405</v>
      </c>
      <c r="B410" s="5">
        <v>5</v>
      </c>
      <c r="C410" s="5">
        <v>7</v>
      </c>
      <c r="D410" s="5">
        <v>75</v>
      </c>
      <c r="E410" s="5">
        <v>9</v>
      </c>
      <c r="F410" s="9" t="s">
        <v>514</v>
      </c>
      <c r="G410" s="5"/>
      <c r="H410" s="5"/>
      <c r="I410" s="5"/>
      <c r="J410" s="5"/>
      <c r="K410" s="195">
        <v>971426148248</v>
      </c>
      <c r="L410" s="5">
        <v>9026717651</v>
      </c>
      <c r="M410" s="181"/>
    </row>
    <row r="411" spans="1:32" x14ac:dyDescent="0.25">
      <c r="A411" s="5">
        <f t="shared" si="7"/>
        <v>406</v>
      </c>
      <c r="B411" s="5">
        <v>5</v>
      </c>
      <c r="C411" s="5">
        <v>7</v>
      </c>
      <c r="D411" s="5">
        <v>75</v>
      </c>
      <c r="E411" s="5">
        <v>6</v>
      </c>
      <c r="F411" s="9" t="s">
        <v>846</v>
      </c>
      <c r="G411" s="5"/>
      <c r="H411" s="5"/>
      <c r="I411" s="5"/>
      <c r="J411" s="5"/>
      <c r="K411" s="195">
        <v>371055014717</v>
      </c>
      <c r="L411" s="5">
        <v>8090838820</v>
      </c>
      <c r="M411" s="181"/>
    </row>
    <row r="412" spans="1:32" x14ac:dyDescent="0.25">
      <c r="A412" s="5">
        <f t="shared" si="7"/>
        <v>407</v>
      </c>
      <c r="B412" s="5">
        <v>5</v>
      </c>
      <c r="C412" s="5">
        <v>7</v>
      </c>
      <c r="D412" s="5">
        <v>63</v>
      </c>
      <c r="E412" s="5">
        <v>6</v>
      </c>
      <c r="F412" s="9" t="s">
        <v>847</v>
      </c>
      <c r="G412" s="5"/>
      <c r="H412" s="5"/>
      <c r="I412" s="5"/>
      <c r="J412" s="5"/>
      <c r="K412" s="195">
        <v>861389603988</v>
      </c>
      <c r="L412" s="5"/>
      <c r="M412" s="181"/>
    </row>
    <row r="413" spans="1:32" x14ac:dyDescent="0.25">
      <c r="A413" s="5">
        <f t="shared" si="7"/>
        <v>408</v>
      </c>
      <c r="B413" s="5">
        <v>5</v>
      </c>
      <c r="C413" s="5">
        <v>7</v>
      </c>
      <c r="D413" s="5">
        <v>63</v>
      </c>
      <c r="E413" s="5">
        <v>6</v>
      </c>
      <c r="F413" s="9" t="s">
        <v>848</v>
      </c>
      <c r="G413" s="5"/>
      <c r="H413" s="5"/>
      <c r="I413" s="5"/>
      <c r="J413" s="5"/>
      <c r="K413" s="195">
        <v>465936321771</v>
      </c>
      <c r="L413" s="5"/>
      <c r="M413" s="181"/>
    </row>
    <row r="414" spans="1:32" x14ac:dyDescent="0.25">
      <c r="A414" s="5">
        <f t="shared" si="7"/>
        <v>409</v>
      </c>
      <c r="B414" s="5">
        <v>5</v>
      </c>
      <c r="C414" s="5">
        <v>7</v>
      </c>
      <c r="D414" s="5">
        <v>63</v>
      </c>
      <c r="E414" s="5">
        <v>9</v>
      </c>
      <c r="F414" s="9" t="s">
        <v>849</v>
      </c>
      <c r="G414" s="5"/>
      <c r="H414" s="5"/>
      <c r="I414" s="5"/>
      <c r="J414" s="5"/>
      <c r="K414" s="195">
        <v>381436065040</v>
      </c>
      <c r="L414" s="5"/>
      <c r="M414" s="181"/>
    </row>
    <row r="415" spans="1:32" x14ac:dyDescent="0.25">
      <c r="A415" s="5">
        <f t="shared" si="7"/>
        <v>410</v>
      </c>
      <c r="B415" s="5">
        <v>5</v>
      </c>
      <c r="C415" s="5">
        <v>7</v>
      </c>
      <c r="D415" s="5">
        <v>63</v>
      </c>
      <c r="E415" s="5">
        <v>8</v>
      </c>
      <c r="F415" s="9" t="s">
        <v>625</v>
      </c>
      <c r="G415" s="5"/>
      <c r="H415" s="5"/>
      <c r="I415" s="5"/>
      <c r="J415" s="5"/>
      <c r="K415" s="195">
        <v>406402513897</v>
      </c>
      <c r="L415" s="5"/>
      <c r="M415" s="181"/>
    </row>
    <row r="416" spans="1:32" x14ac:dyDescent="0.25">
      <c r="A416" s="5">
        <f t="shared" si="7"/>
        <v>411</v>
      </c>
      <c r="B416" s="5">
        <v>9</v>
      </c>
      <c r="C416" s="5">
        <v>29</v>
      </c>
      <c r="D416" s="5">
        <v>110</v>
      </c>
      <c r="E416" s="5">
        <v>10</v>
      </c>
      <c r="F416" s="9" t="s">
        <v>850</v>
      </c>
      <c r="G416" s="5"/>
      <c r="H416" s="5"/>
      <c r="I416" s="5"/>
      <c r="J416" s="5"/>
      <c r="K416" s="195">
        <v>227677438030</v>
      </c>
      <c r="L416" s="5"/>
      <c r="M416" s="181"/>
    </row>
    <row r="417" spans="1:18" x14ac:dyDescent="0.25">
      <c r="A417" s="5">
        <f t="shared" si="7"/>
        <v>412</v>
      </c>
      <c r="B417" s="5">
        <v>9</v>
      </c>
      <c r="C417" s="5">
        <v>29</v>
      </c>
      <c r="D417" s="5">
        <v>110</v>
      </c>
      <c r="E417" s="5">
        <v>6</v>
      </c>
      <c r="F417" s="9" t="s">
        <v>851</v>
      </c>
      <c r="G417" s="5"/>
      <c r="H417" s="5"/>
      <c r="I417" s="5"/>
      <c r="J417" s="5"/>
      <c r="K417" s="195">
        <v>276992738608</v>
      </c>
      <c r="L417" s="5"/>
      <c r="M417" s="181"/>
    </row>
    <row r="418" spans="1:18" x14ac:dyDescent="0.25">
      <c r="A418" s="5">
        <f t="shared" si="7"/>
        <v>413</v>
      </c>
      <c r="B418" s="5">
        <v>9</v>
      </c>
      <c r="C418" s="5">
        <v>29</v>
      </c>
      <c r="D418" s="5">
        <v>110</v>
      </c>
      <c r="E418" s="5">
        <v>6</v>
      </c>
      <c r="F418" s="9" t="s">
        <v>625</v>
      </c>
      <c r="G418" s="5"/>
      <c r="H418" s="5"/>
      <c r="I418" s="5"/>
      <c r="J418" s="5"/>
      <c r="K418" s="195">
        <v>597219243504</v>
      </c>
      <c r="L418" s="5"/>
      <c r="M418" s="181"/>
    </row>
    <row r="419" spans="1:18" x14ac:dyDescent="0.25">
      <c r="A419" s="5">
        <f t="shared" si="7"/>
        <v>414</v>
      </c>
      <c r="B419" s="5">
        <v>9</v>
      </c>
      <c r="C419" s="5">
        <v>29</v>
      </c>
      <c r="D419" s="5">
        <v>110</v>
      </c>
      <c r="E419" s="5">
        <v>6</v>
      </c>
      <c r="F419" s="9" t="s">
        <v>852</v>
      </c>
      <c r="G419" s="5"/>
      <c r="H419" s="5"/>
      <c r="I419" s="5"/>
      <c r="J419" s="5"/>
      <c r="K419" s="195">
        <v>528741235641</v>
      </c>
      <c r="L419" s="5"/>
      <c r="M419" s="181"/>
    </row>
    <row r="420" spans="1:18" x14ac:dyDescent="0.25">
      <c r="A420" s="5">
        <f t="shared" si="7"/>
        <v>415</v>
      </c>
      <c r="B420" s="181">
        <v>76</v>
      </c>
      <c r="C420" s="181">
        <v>4</v>
      </c>
      <c r="D420" s="181">
        <v>75</v>
      </c>
      <c r="E420" s="181">
        <v>8</v>
      </c>
      <c r="F420" s="205"/>
      <c r="G420" s="181"/>
      <c r="H420" s="181"/>
      <c r="I420" s="181"/>
      <c r="J420" s="181"/>
      <c r="K420" s="206"/>
      <c r="L420" s="181"/>
      <c r="M420" s="181"/>
    </row>
    <row r="421" spans="1:18" x14ac:dyDescent="0.25">
      <c r="E421">
        <f>SUM(E6:E420)</f>
        <v>3671</v>
      </c>
      <c r="K421" s="207"/>
    </row>
    <row r="422" spans="1:18" x14ac:dyDescent="0.25">
      <c r="K422" s="207"/>
    </row>
    <row r="423" spans="1:18" x14ac:dyDescent="0.25">
      <c r="B423" s="237" t="s">
        <v>191</v>
      </c>
      <c r="C423" s="237"/>
      <c r="D423" s="237"/>
      <c r="E423" s="237"/>
      <c r="F423" s="237"/>
      <c r="G423" s="237"/>
      <c r="H423" s="237"/>
      <c r="I423" s="237"/>
      <c r="J423" s="237"/>
      <c r="K423" s="237"/>
      <c r="L423" s="237"/>
      <c r="M423" s="237"/>
      <c r="N423" s="237"/>
      <c r="O423" s="237"/>
      <c r="P423" s="237"/>
      <c r="Q423" s="237"/>
      <c r="R423" s="237"/>
    </row>
    <row r="424" spans="1:18" x14ac:dyDescent="0.25">
      <c r="K424" s="207"/>
    </row>
    <row r="425" spans="1:18" x14ac:dyDescent="0.25">
      <c r="K425" s="207"/>
    </row>
    <row r="426" spans="1:18" x14ac:dyDescent="0.25">
      <c r="K426" s="207"/>
    </row>
    <row r="427" spans="1:18" x14ac:dyDescent="0.25">
      <c r="K427" s="207"/>
    </row>
    <row r="428" spans="1:18" x14ac:dyDescent="0.25">
      <c r="K428" s="207"/>
    </row>
    <row r="429" spans="1:18" x14ac:dyDescent="0.25">
      <c r="K429" s="207"/>
    </row>
    <row r="430" spans="1:18" x14ac:dyDescent="0.25">
      <c r="K430" s="207"/>
    </row>
    <row r="431" spans="1:18" x14ac:dyDescent="0.25">
      <c r="K431" s="207"/>
    </row>
    <row r="432" spans="1:18" x14ac:dyDescent="0.25">
      <c r="K432" s="207"/>
    </row>
    <row r="433" spans="11:11" x14ac:dyDescent="0.25">
      <c r="K433" s="207"/>
    </row>
    <row r="434" spans="11:11" x14ac:dyDescent="0.25">
      <c r="K434" s="207"/>
    </row>
    <row r="435" spans="11:11" x14ac:dyDescent="0.25">
      <c r="K435" s="207"/>
    </row>
    <row r="436" spans="11:11" x14ac:dyDescent="0.25">
      <c r="K436" s="207"/>
    </row>
    <row r="437" spans="11:11" x14ac:dyDescent="0.25">
      <c r="K437" s="207"/>
    </row>
    <row r="438" spans="11:11" x14ac:dyDescent="0.25">
      <c r="K438" s="207"/>
    </row>
    <row r="439" spans="11:11" x14ac:dyDescent="0.25">
      <c r="K439" s="207"/>
    </row>
    <row r="440" spans="11:11" x14ac:dyDescent="0.25">
      <c r="K440" s="207"/>
    </row>
    <row r="441" spans="11:11" x14ac:dyDescent="0.25">
      <c r="K441" s="207"/>
    </row>
    <row r="442" spans="11:11" x14ac:dyDescent="0.25">
      <c r="K442" s="207"/>
    </row>
    <row r="443" spans="11:11" x14ac:dyDescent="0.25">
      <c r="K443" s="207"/>
    </row>
    <row r="444" spans="11:11" x14ac:dyDescent="0.25">
      <c r="K444" s="207"/>
    </row>
    <row r="445" spans="11:11" x14ac:dyDescent="0.25">
      <c r="K445" s="207"/>
    </row>
    <row r="446" spans="11:11" x14ac:dyDescent="0.25">
      <c r="K446" s="207"/>
    </row>
    <row r="447" spans="11:11" x14ac:dyDescent="0.25">
      <c r="K447" s="207"/>
    </row>
    <row r="448" spans="11:11" x14ac:dyDescent="0.25">
      <c r="K448" s="207"/>
    </row>
    <row r="449" spans="11:11" x14ac:dyDescent="0.25">
      <c r="K449" s="207"/>
    </row>
    <row r="450" spans="11:11" x14ac:dyDescent="0.25">
      <c r="K450" s="207"/>
    </row>
    <row r="451" spans="11:11" x14ac:dyDescent="0.25">
      <c r="K451" s="207"/>
    </row>
    <row r="452" spans="11:11" x14ac:dyDescent="0.25">
      <c r="K452" s="207"/>
    </row>
    <row r="453" spans="11:11" x14ac:dyDescent="0.25">
      <c r="K453" s="207"/>
    </row>
    <row r="454" spans="11:11" x14ac:dyDescent="0.25">
      <c r="K454" s="207"/>
    </row>
    <row r="455" spans="11:11" x14ac:dyDescent="0.25">
      <c r="K455" s="207"/>
    </row>
    <row r="456" spans="11:11" x14ac:dyDescent="0.25">
      <c r="K456" s="207"/>
    </row>
    <row r="457" spans="11:11" x14ac:dyDescent="0.25">
      <c r="K457" s="207"/>
    </row>
    <row r="458" spans="11:11" x14ac:dyDescent="0.25">
      <c r="K458" s="207"/>
    </row>
    <row r="459" spans="11:11" x14ac:dyDescent="0.25">
      <c r="K459" s="207"/>
    </row>
    <row r="460" spans="11:11" x14ac:dyDescent="0.25">
      <c r="K460" s="207"/>
    </row>
    <row r="461" spans="11:11" x14ac:dyDescent="0.25">
      <c r="K461" s="207"/>
    </row>
    <row r="462" spans="11:11" x14ac:dyDescent="0.25">
      <c r="K462" s="207"/>
    </row>
    <row r="463" spans="11:11" x14ac:dyDescent="0.25">
      <c r="K463" s="207"/>
    </row>
    <row r="464" spans="11:11" x14ac:dyDescent="0.25">
      <c r="K464" s="207"/>
    </row>
    <row r="465" spans="11:11" x14ac:dyDescent="0.25">
      <c r="K465" s="207"/>
    </row>
    <row r="466" spans="11:11" x14ac:dyDescent="0.25">
      <c r="K466" s="207"/>
    </row>
    <row r="467" spans="11:11" x14ac:dyDescent="0.25">
      <c r="K467" s="207"/>
    </row>
    <row r="468" spans="11:11" x14ac:dyDescent="0.25">
      <c r="K468" s="207"/>
    </row>
    <row r="469" spans="11:11" x14ac:dyDescent="0.25">
      <c r="K469" s="207"/>
    </row>
    <row r="470" spans="11:11" x14ac:dyDescent="0.25">
      <c r="K470" s="207"/>
    </row>
    <row r="471" spans="11:11" x14ac:dyDescent="0.25">
      <c r="K471" s="207"/>
    </row>
    <row r="472" spans="11:11" x14ac:dyDescent="0.25">
      <c r="K472" s="207"/>
    </row>
    <row r="473" spans="11:11" x14ac:dyDescent="0.25">
      <c r="K473" s="207"/>
    </row>
    <row r="474" spans="11:11" x14ac:dyDescent="0.25">
      <c r="K474" s="207"/>
    </row>
    <row r="475" spans="11:11" x14ac:dyDescent="0.25">
      <c r="K475" s="207"/>
    </row>
    <row r="476" spans="11:11" x14ac:dyDescent="0.25">
      <c r="K476" s="207"/>
    </row>
    <row r="477" spans="11:11" x14ac:dyDescent="0.25">
      <c r="K477" s="207"/>
    </row>
    <row r="478" spans="11:11" x14ac:dyDescent="0.25">
      <c r="K478" s="207"/>
    </row>
    <row r="479" spans="11:11" x14ac:dyDescent="0.25">
      <c r="K479" s="207"/>
    </row>
    <row r="480" spans="11:11" x14ac:dyDescent="0.25">
      <c r="K480" s="207"/>
    </row>
    <row r="481" spans="11:11" x14ac:dyDescent="0.25">
      <c r="K481" s="207"/>
    </row>
    <row r="482" spans="11:11" x14ac:dyDescent="0.25">
      <c r="K482" s="207"/>
    </row>
    <row r="483" spans="11:11" x14ac:dyDescent="0.25">
      <c r="K483" s="207"/>
    </row>
    <row r="484" spans="11:11" x14ac:dyDescent="0.25">
      <c r="K484" s="207"/>
    </row>
    <row r="485" spans="11:11" x14ac:dyDescent="0.25">
      <c r="K485" s="207"/>
    </row>
    <row r="486" spans="11:11" x14ac:dyDescent="0.25">
      <c r="K486" s="207"/>
    </row>
    <row r="487" spans="11:11" x14ac:dyDescent="0.25">
      <c r="K487" s="207"/>
    </row>
    <row r="488" spans="11:11" x14ac:dyDescent="0.25">
      <c r="K488" s="207"/>
    </row>
  </sheetData>
  <mergeCells count="46">
    <mergeCell ref="U404:V404"/>
    <mergeCell ref="N408:S408"/>
    <mergeCell ref="U408:V408"/>
    <mergeCell ref="N409:S409"/>
    <mergeCell ref="U409:V409"/>
    <mergeCell ref="N405:S405"/>
    <mergeCell ref="U405:V405"/>
    <mergeCell ref="N406:S406"/>
    <mergeCell ref="U406:V406"/>
    <mergeCell ref="N407:S407"/>
    <mergeCell ref="U407:V407"/>
    <mergeCell ref="U400:V400"/>
    <mergeCell ref="N402:S402"/>
    <mergeCell ref="U402:V402"/>
    <mergeCell ref="N403:S403"/>
    <mergeCell ref="U403:V403"/>
    <mergeCell ref="N401:S401"/>
    <mergeCell ref="U401:V401"/>
    <mergeCell ref="U399:V399"/>
    <mergeCell ref="N400:S400"/>
    <mergeCell ref="F371:K371"/>
    <mergeCell ref="F372:K372"/>
    <mergeCell ref="N388:S388"/>
    <mergeCell ref="U388:V388"/>
    <mergeCell ref="N389:S389"/>
    <mergeCell ref="U389:V389"/>
    <mergeCell ref="N390:S390"/>
    <mergeCell ref="U390:V390"/>
    <mergeCell ref="N391:S391"/>
    <mergeCell ref="U391:V398"/>
    <mergeCell ref="N392:S392"/>
    <mergeCell ref="N393:S393"/>
    <mergeCell ref="N394:S394"/>
    <mergeCell ref="N395:S395"/>
    <mergeCell ref="B423:R423"/>
    <mergeCell ref="F347:L347"/>
    <mergeCell ref="B4:E4"/>
    <mergeCell ref="F15:L15"/>
    <mergeCell ref="F39:L39"/>
    <mergeCell ref="K285:L285"/>
    <mergeCell ref="F318:L318"/>
    <mergeCell ref="N399:S399"/>
    <mergeCell ref="N396:S396"/>
    <mergeCell ref="N397:S397"/>
    <mergeCell ref="N398:S398"/>
    <mergeCell ref="N404:S404"/>
  </mergeCells>
  <conditionalFormatting sqref="K1:K5">
    <cfRule type="duplicateValues" dxfId="1" priority="1"/>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86"/>
  <sheetViews>
    <sheetView tabSelected="1" topLeftCell="A49" workbookViewId="0">
      <selection activeCell="F60" sqref="F60"/>
    </sheetView>
  </sheetViews>
  <sheetFormatPr defaultRowHeight="15" x14ac:dyDescent="0.25"/>
  <cols>
    <col min="4" max="4" width="14.5703125" customWidth="1"/>
    <col min="5" max="5" width="12.28515625" customWidth="1"/>
    <col min="6" max="6" width="18.28515625" customWidth="1"/>
    <col min="7" max="7" width="15" customWidth="1"/>
    <col min="8" max="8" width="23.140625" customWidth="1"/>
    <col min="9" max="9" width="22.42578125" customWidth="1"/>
    <col min="10" max="10" width="25.7109375" customWidth="1"/>
    <col min="11" max="11" width="14.28515625" customWidth="1"/>
  </cols>
  <sheetData>
    <row r="3" spans="3:11" ht="18.75" x14ac:dyDescent="0.3">
      <c r="C3" s="298" t="s">
        <v>875</v>
      </c>
      <c r="D3" s="298"/>
      <c r="E3" s="298"/>
      <c r="F3" s="298"/>
      <c r="G3" s="298"/>
      <c r="H3" s="298"/>
      <c r="I3" s="298"/>
      <c r="J3" s="298"/>
      <c r="K3" s="298"/>
    </row>
    <row r="4" spans="3:11" ht="31.5" customHeight="1" x14ac:dyDescent="0.25">
      <c r="C4" s="227" t="s">
        <v>427</v>
      </c>
      <c r="D4" s="227" t="s">
        <v>2</v>
      </c>
      <c r="E4" s="227" t="s">
        <v>3</v>
      </c>
      <c r="F4" s="227" t="s">
        <v>4</v>
      </c>
      <c r="G4" s="228" t="s">
        <v>876</v>
      </c>
      <c r="H4" s="227" t="s">
        <v>6</v>
      </c>
      <c r="I4" s="229" t="s">
        <v>7</v>
      </c>
      <c r="J4" s="230" t="s">
        <v>877</v>
      </c>
      <c r="K4" s="231" t="s">
        <v>10</v>
      </c>
    </row>
    <row r="5" spans="3:11" x14ac:dyDescent="0.25">
      <c r="C5" s="196">
        <v>1</v>
      </c>
      <c r="D5" s="196" t="s">
        <v>11</v>
      </c>
      <c r="E5" s="196" t="s">
        <v>12</v>
      </c>
      <c r="F5" s="196" t="s">
        <v>13</v>
      </c>
      <c r="G5" s="6">
        <v>0.46</v>
      </c>
      <c r="H5" s="196">
        <v>63</v>
      </c>
      <c r="I5" s="196">
        <v>1.8</v>
      </c>
      <c r="J5" s="196">
        <f>+I5*G5</f>
        <v>0.82800000000000007</v>
      </c>
      <c r="K5" s="19"/>
    </row>
    <row r="6" spans="3:11" x14ac:dyDescent="0.25">
      <c r="C6" s="196">
        <f>1+C5</f>
        <v>2</v>
      </c>
      <c r="D6" s="196" t="s">
        <v>11</v>
      </c>
      <c r="E6" s="196" t="s">
        <v>12</v>
      </c>
      <c r="F6" s="196" t="s">
        <v>13</v>
      </c>
      <c r="G6" s="6">
        <v>0.46</v>
      </c>
      <c r="H6" s="196">
        <v>63</v>
      </c>
      <c r="I6" s="196">
        <v>4.3</v>
      </c>
      <c r="J6" s="196">
        <f t="shared" ref="J6:J69" si="0">+I6*G6</f>
        <v>1.978</v>
      </c>
      <c r="K6" s="19"/>
    </row>
    <row r="7" spans="3:11" x14ac:dyDescent="0.25">
      <c r="C7" s="196">
        <f t="shared" ref="C7:C70" si="1">1+C6</f>
        <v>3</v>
      </c>
      <c r="D7" s="196" t="s">
        <v>25</v>
      </c>
      <c r="E7" s="196" t="s">
        <v>26</v>
      </c>
      <c r="F7" s="196" t="s">
        <v>27</v>
      </c>
      <c r="G7" s="6">
        <v>0.46</v>
      </c>
      <c r="H7" s="196">
        <v>63</v>
      </c>
      <c r="I7" s="196">
        <v>1.8</v>
      </c>
      <c r="J7" s="196">
        <f t="shared" si="0"/>
        <v>0.82800000000000007</v>
      </c>
      <c r="K7" s="19"/>
    </row>
    <row r="8" spans="3:11" x14ac:dyDescent="0.25">
      <c r="C8" s="196">
        <f t="shared" si="1"/>
        <v>4</v>
      </c>
      <c r="D8" s="196" t="s">
        <v>39</v>
      </c>
      <c r="E8" s="196" t="s">
        <v>40</v>
      </c>
      <c r="F8" s="196" t="s">
        <v>27</v>
      </c>
      <c r="G8" s="6">
        <v>0.46</v>
      </c>
      <c r="H8" s="196">
        <v>63</v>
      </c>
      <c r="I8" s="196">
        <v>2</v>
      </c>
      <c r="J8" s="196">
        <f t="shared" si="0"/>
        <v>0.92</v>
      </c>
      <c r="K8" s="19"/>
    </row>
    <row r="9" spans="3:11" x14ac:dyDescent="0.25">
      <c r="C9" s="196">
        <f t="shared" si="1"/>
        <v>5</v>
      </c>
      <c r="D9" s="7" t="s">
        <v>41</v>
      </c>
      <c r="E9" s="7" t="s">
        <v>43</v>
      </c>
      <c r="F9" s="7" t="s">
        <v>27</v>
      </c>
      <c r="G9" s="6">
        <v>0.46</v>
      </c>
      <c r="H9" s="7">
        <v>63</v>
      </c>
      <c r="I9" s="7">
        <v>7.7</v>
      </c>
      <c r="J9" s="196">
        <f t="shared" si="0"/>
        <v>3.5420000000000003</v>
      </c>
      <c r="K9" s="19"/>
    </row>
    <row r="10" spans="3:11" x14ac:dyDescent="0.25">
      <c r="C10" s="196">
        <f t="shared" si="1"/>
        <v>6</v>
      </c>
      <c r="D10" s="7" t="s">
        <v>41</v>
      </c>
      <c r="E10" s="7" t="s">
        <v>43</v>
      </c>
      <c r="F10" s="7" t="s">
        <v>27</v>
      </c>
      <c r="G10" s="6">
        <v>0.46</v>
      </c>
      <c r="H10" s="7">
        <v>63</v>
      </c>
      <c r="I10" s="7">
        <v>21.7</v>
      </c>
      <c r="J10" s="196">
        <f t="shared" si="0"/>
        <v>9.9819999999999993</v>
      </c>
      <c r="K10" s="19"/>
    </row>
    <row r="11" spans="3:11" x14ac:dyDescent="0.25">
      <c r="C11" s="196">
        <f t="shared" si="1"/>
        <v>7</v>
      </c>
      <c r="D11" s="7" t="s">
        <v>41</v>
      </c>
      <c r="E11" s="7" t="s">
        <v>43</v>
      </c>
      <c r="F11" s="7" t="s">
        <v>27</v>
      </c>
      <c r="G11" s="6">
        <v>0.46</v>
      </c>
      <c r="H11" s="7">
        <v>63</v>
      </c>
      <c r="I11" s="7">
        <v>31.1</v>
      </c>
      <c r="J11" s="196">
        <f t="shared" si="0"/>
        <v>14.306000000000001</v>
      </c>
      <c r="K11" s="19"/>
    </row>
    <row r="12" spans="3:11" x14ac:dyDescent="0.25">
      <c r="C12" s="196">
        <f t="shared" si="1"/>
        <v>8</v>
      </c>
      <c r="D12" s="7" t="s">
        <v>41</v>
      </c>
      <c r="E12" s="7" t="s">
        <v>43</v>
      </c>
      <c r="F12" s="7" t="s">
        <v>27</v>
      </c>
      <c r="G12" s="6">
        <v>0.46</v>
      </c>
      <c r="H12" s="7">
        <v>63</v>
      </c>
      <c r="I12" s="7">
        <v>23</v>
      </c>
      <c r="J12" s="196">
        <f t="shared" si="0"/>
        <v>10.58</v>
      </c>
      <c r="K12" s="19"/>
    </row>
    <row r="13" spans="3:11" x14ac:dyDescent="0.25">
      <c r="C13" s="196">
        <f t="shared" si="1"/>
        <v>9</v>
      </c>
      <c r="D13" s="7" t="s">
        <v>43</v>
      </c>
      <c r="E13" s="7" t="s">
        <v>44</v>
      </c>
      <c r="F13" s="7" t="s">
        <v>27</v>
      </c>
      <c r="G13" s="6">
        <v>0.46</v>
      </c>
      <c r="H13" s="7">
        <v>63</v>
      </c>
      <c r="I13" s="7">
        <v>6.5</v>
      </c>
      <c r="J13" s="196">
        <f t="shared" si="0"/>
        <v>2.99</v>
      </c>
      <c r="K13" s="19"/>
    </row>
    <row r="14" spans="3:11" x14ac:dyDescent="0.25">
      <c r="C14" s="196">
        <f t="shared" si="1"/>
        <v>10</v>
      </c>
      <c r="D14" s="7" t="s">
        <v>59</v>
      </c>
      <c r="E14" s="7" t="s">
        <v>60</v>
      </c>
      <c r="F14" s="7" t="s">
        <v>27</v>
      </c>
      <c r="G14" s="6">
        <v>0.46</v>
      </c>
      <c r="H14" s="7">
        <v>63</v>
      </c>
      <c r="I14" s="7">
        <v>2.4</v>
      </c>
      <c r="J14" s="196">
        <f t="shared" si="0"/>
        <v>1.1040000000000001</v>
      </c>
      <c r="K14" s="19"/>
    </row>
    <row r="15" spans="3:11" x14ac:dyDescent="0.25">
      <c r="C15" s="196">
        <f t="shared" si="1"/>
        <v>11</v>
      </c>
      <c r="D15" s="7" t="s">
        <v>61</v>
      </c>
      <c r="E15" s="7" t="s">
        <v>62</v>
      </c>
      <c r="F15" s="7" t="s">
        <v>27</v>
      </c>
      <c r="G15" s="6">
        <v>0.46</v>
      </c>
      <c r="H15" s="7">
        <v>63</v>
      </c>
      <c r="I15" s="7">
        <v>51</v>
      </c>
      <c r="J15" s="196">
        <f t="shared" si="0"/>
        <v>23.46</v>
      </c>
      <c r="K15" s="19"/>
    </row>
    <row r="16" spans="3:11" x14ac:dyDescent="0.25">
      <c r="C16" s="196">
        <f t="shared" si="1"/>
        <v>12</v>
      </c>
      <c r="D16" s="7" t="s">
        <v>61</v>
      </c>
      <c r="E16" s="7" t="s">
        <v>62</v>
      </c>
      <c r="F16" s="7" t="s">
        <v>27</v>
      </c>
      <c r="G16" s="6">
        <v>0.46</v>
      </c>
      <c r="H16" s="7">
        <v>63</v>
      </c>
      <c r="I16" s="7">
        <v>3.6</v>
      </c>
      <c r="J16" s="196">
        <f t="shared" si="0"/>
        <v>1.6560000000000001</v>
      </c>
      <c r="K16" s="19"/>
    </row>
    <row r="17" spans="3:11" x14ac:dyDescent="0.25">
      <c r="C17" s="196">
        <f t="shared" si="1"/>
        <v>13</v>
      </c>
      <c r="D17" s="7" t="s">
        <v>62</v>
      </c>
      <c r="E17" s="7" t="s">
        <v>64</v>
      </c>
      <c r="F17" s="7" t="s">
        <v>27</v>
      </c>
      <c r="G17" s="6">
        <v>0.46</v>
      </c>
      <c r="H17" s="7">
        <v>63</v>
      </c>
      <c r="I17" s="7">
        <v>60</v>
      </c>
      <c r="J17" s="196">
        <f t="shared" si="0"/>
        <v>27.6</v>
      </c>
      <c r="K17" s="19"/>
    </row>
    <row r="18" spans="3:11" x14ac:dyDescent="0.25">
      <c r="C18" s="196">
        <f t="shared" si="1"/>
        <v>14</v>
      </c>
      <c r="D18" s="7" t="s">
        <v>65</v>
      </c>
      <c r="E18" s="7" t="s">
        <v>66</v>
      </c>
      <c r="F18" s="7" t="s">
        <v>27</v>
      </c>
      <c r="G18" s="6">
        <v>0.46</v>
      </c>
      <c r="H18" s="7">
        <v>63</v>
      </c>
      <c r="I18" s="7">
        <v>3</v>
      </c>
      <c r="J18" s="196">
        <f t="shared" si="0"/>
        <v>1.3800000000000001</v>
      </c>
      <c r="K18" s="19"/>
    </row>
    <row r="19" spans="3:11" x14ac:dyDescent="0.25">
      <c r="C19" s="196">
        <f t="shared" si="1"/>
        <v>15</v>
      </c>
      <c r="D19" s="7" t="s">
        <v>68</v>
      </c>
      <c r="E19" s="7" t="s">
        <v>71</v>
      </c>
      <c r="F19" s="7" t="s">
        <v>27</v>
      </c>
      <c r="G19" s="6">
        <v>0.46</v>
      </c>
      <c r="H19" s="7">
        <v>63</v>
      </c>
      <c r="I19" s="7">
        <v>4</v>
      </c>
      <c r="J19" s="196">
        <f t="shared" si="0"/>
        <v>1.84</v>
      </c>
      <c r="K19" s="19"/>
    </row>
    <row r="20" spans="3:11" x14ac:dyDescent="0.25">
      <c r="C20" s="196">
        <f t="shared" si="1"/>
        <v>16</v>
      </c>
      <c r="D20" s="7" t="s">
        <v>77</v>
      </c>
      <c r="E20" s="7" t="s">
        <v>78</v>
      </c>
      <c r="F20" s="7" t="s">
        <v>13</v>
      </c>
      <c r="G20" s="6">
        <v>0.46</v>
      </c>
      <c r="H20" s="7">
        <v>63</v>
      </c>
      <c r="I20" s="7">
        <v>101.3</v>
      </c>
      <c r="J20" s="196">
        <f t="shared" si="0"/>
        <v>46.597999999999999</v>
      </c>
      <c r="K20" s="19"/>
    </row>
    <row r="21" spans="3:11" x14ac:dyDescent="0.25">
      <c r="C21" s="196">
        <f t="shared" si="1"/>
        <v>17</v>
      </c>
      <c r="D21" s="7" t="s">
        <v>79</v>
      </c>
      <c r="E21" s="7" t="s">
        <v>73</v>
      </c>
      <c r="F21" s="7" t="s">
        <v>27</v>
      </c>
      <c r="G21" s="6">
        <v>0.46</v>
      </c>
      <c r="H21" s="7">
        <v>63</v>
      </c>
      <c r="I21" s="7">
        <v>84.5</v>
      </c>
      <c r="J21" s="196">
        <f t="shared" si="0"/>
        <v>38.870000000000005</v>
      </c>
      <c r="K21" s="19"/>
    </row>
    <row r="22" spans="3:11" x14ac:dyDescent="0.25">
      <c r="C22" s="196">
        <f t="shared" si="1"/>
        <v>18</v>
      </c>
      <c r="D22" s="7" t="s">
        <v>79</v>
      </c>
      <c r="E22" s="7" t="s">
        <v>40</v>
      </c>
      <c r="F22" s="7" t="s">
        <v>27</v>
      </c>
      <c r="G22" s="6">
        <v>0.46</v>
      </c>
      <c r="H22" s="7">
        <v>63</v>
      </c>
      <c r="I22" s="7">
        <v>95.5</v>
      </c>
      <c r="J22" s="196">
        <f t="shared" si="0"/>
        <v>43.93</v>
      </c>
      <c r="K22" s="19"/>
    </row>
    <row r="23" spans="3:11" x14ac:dyDescent="0.25">
      <c r="C23" s="196">
        <f t="shared" si="1"/>
        <v>19</v>
      </c>
      <c r="D23" s="7" t="s">
        <v>40</v>
      </c>
      <c r="E23" s="7" t="s">
        <v>30</v>
      </c>
      <c r="F23" s="7" t="s">
        <v>27</v>
      </c>
      <c r="G23" s="6">
        <v>0.46</v>
      </c>
      <c r="H23" s="7">
        <v>63</v>
      </c>
      <c r="I23" s="7">
        <v>3</v>
      </c>
      <c r="J23" s="196">
        <f t="shared" si="0"/>
        <v>1.3800000000000001</v>
      </c>
      <c r="K23" s="19"/>
    </row>
    <row r="24" spans="3:11" x14ac:dyDescent="0.25">
      <c r="C24" s="196">
        <f t="shared" si="1"/>
        <v>20</v>
      </c>
      <c r="D24" s="7" t="s">
        <v>40</v>
      </c>
      <c r="E24" s="7" t="s">
        <v>39</v>
      </c>
      <c r="F24" s="7" t="s">
        <v>27</v>
      </c>
      <c r="G24" s="6">
        <v>0.46</v>
      </c>
      <c r="H24" s="7">
        <v>63</v>
      </c>
      <c r="I24" s="7">
        <v>128</v>
      </c>
      <c r="J24" s="196">
        <f t="shared" si="0"/>
        <v>58.88</v>
      </c>
      <c r="K24" s="19"/>
    </row>
    <row r="25" spans="3:11" x14ac:dyDescent="0.25">
      <c r="C25" s="196">
        <f t="shared" si="1"/>
        <v>21</v>
      </c>
      <c r="D25" s="7" t="s">
        <v>40</v>
      </c>
      <c r="E25" s="7" t="s">
        <v>80</v>
      </c>
      <c r="F25" s="7" t="s">
        <v>27</v>
      </c>
      <c r="G25" s="6">
        <v>0.46</v>
      </c>
      <c r="H25" s="7">
        <v>63</v>
      </c>
      <c r="I25" s="7">
        <v>363</v>
      </c>
      <c r="J25" s="196">
        <f t="shared" si="0"/>
        <v>166.98000000000002</v>
      </c>
      <c r="K25" s="19"/>
    </row>
    <row r="26" spans="3:11" x14ac:dyDescent="0.25">
      <c r="C26" s="196">
        <f t="shared" si="1"/>
        <v>22</v>
      </c>
      <c r="D26" s="7" t="s">
        <v>40</v>
      </c>
      <c r="E26" s="7" t="s">
        <v>80</v>
      </c>
      <c r="F26" s="7" t="s">
        <v>27</v>
      </c>
      <c r="G26" s="6">
        <v>0.46</v>
      </c>
      <c r="H26" s="7">
        <v>63</v>
      </c>
      <c r="I26" s="7">
        <v>409</v>
      </c>
      <c r="J26" s="196">
        <f t="shared" si="0"/>
        <v>188.14000000000001</v>
      </c>
      <c r="K26" s="19"/>
    </row>
    <row r="27" spans="3:11" x14ac:dyDescent="0.25">
      <c r="C27" s="196">
        <f t="shared" si="1"/>
        <v>23</v>
      </c>
      <c r="D27" s="7" t="s">
        <v>80</v>
      </c>
      <c r="E27" s="7" t="s">
        <v>81</v>
      </c>
      <c r="F27" s="7" t="s">
        <v>27</v>
      </c>
      <c r="G27" s="6">
        <v>0.46</v>
      </c>
      <c r="H27" s="7">
        <v>63</v>
      </c>
      <c r="I27" s="7">
        <v>3</v>
      </c>
      <c r="J27" s="196">
        <f t="shared" si="0"/>
        <v>1.3800000000000001</v>
      </c>
      <c r="K27" s="19"/>
    </row>
    <row r="28" spans="3:11" x14ac:dyDescent="0.25">
      <c r="C28" s="196">
        <f t="shared" si="1"/>
        <v>24</v>
      </c>
      <c r="D28" s="7" t="s">
        <v>80</v>
      </c>
      <c r="E28" s="7" t="s">
        <v>81</v>
      </c>
      <c r="F28" s="7" t="s">
        <v>27</v>
      </c>
      <c r="G28" s="6">
        <v>0.46</v>
      </c>
      <c r="H28" s="7">
        <v>63</v>
      </c>
      <c r="I28" s="7">
        <v>60</v>
      </c>
      <c r="J28" s="196">
        <f t="shared" si="0"/>
        <v>27.6</v>
      </c>
      <c r="K28" s="19"/>
    </row>
    <row r="29" spans="3:11" x14ac:dyDescent="0.25">
      <c r="C29" s="196">
        <f t="shared" si="1"/>
        <v>25</v>
      </c>
      <c r="D29" s="7" t="s">
        <v>80</v>
      </c>
      <c r="E29" s="7" t="s">
        <v>82</v>
      </c>
      <c r="F29" s="7" t="s">
        <v>27</v>
      </c>
      <c r="G29" s="6">
        <v>0.46</v>
      </c>
      <c r="H29" s="7">
        <v>63</v>
      </c>
      <c r="I29" s="7">
        <v>161.6</v>
      </c>
      <c r="J29" s="196">
        <f t="shared" si="0"/>
        <v>74.335999999999999</v>
      </c>
      <c r="K29" s="19"/>
    </row>
    <row r="30" spans="3:11" x14ac:dyDescent="0.25">
      <c r="C30" s="196">
        <f t="shared" si="1"/>
        <v>26</v>
      </c>
      <c r="D30" s="7" t="s">
        <v>83</v>
      </c>
      <c r="E30" s="7" t="s">
        <v>84</v>
      </c>
      <c r="F30" s="7" t="s">
        <v>27</v>
      </c>
      <c r="G30" s="6">
        <v>0.46</v>
      </c>
      <c r="H30" s="7">
        <v>63</v>
      </c>
      <c r="I30" s="7">
        <v>15</v>
      </c>
      <c r="J30" s="196">
        <f t="shared" si="0"/>
        <v>6.9</v>
      </c>
      <c r="K30" s="19"/>
    </row>
    <row r="31" spans="3:11" x14ac:dyDescent="0.25">
      <c r="C31" s="196">
        <f t="shared" si="1"/>
        <v>27</v>
      </c>
      <c r="D31" s="7" t="s">
        <v>85</v>
      </c>
      <c r="E31" s="7" t="s">
        <v>86</v>
      </c>
      <c r="F31" s="7" t="s">
        <v>27</v>
      </c>
      <c r="G31" s="6">
        <v>0.46</v>
      </c>
      <c r="H31" s="7">
        <v>63</v>
      </c>
      <c r="I31" s="7">
        <v>2.2999999999999998</v>
      </c>
      <c r="J31" s="196">
        <f t="shared" si="0"/>
        <v>1.0580000000000001</v>
      </c>
      <c r="K31" s="19"/>
    </row>
    <row r="32" spans="3:11" x14ac:dyDescent="0.25">
      <c r="C32" s="196">
        <f t="shared" si="1"/>
        <v>28</v>
      </c>
      <c r="D32" s="196" t="s">
        <v>96</v>
      </c>
      <c r="E32" s="196" t="s">
        <v>97</v>
      </c>
      <c r="F32" s="196" t="s">
        <v>98</v>
      </c>
      <c r="G32" s="6">
        <v>0.46</v>
      </c>
      <c r="H32" s="196">
        <v>63</v>
      </c>
      <c r="I32" s="196">
        <v>3</v>
      </c>
      <c r="J32" s="196">
        <f t="shared" si="0"/>
        <v>1.3800000000000001</v>
      </c>
      <c r="K32" s="19"/>
    </row>
    <row r="33" spans="3:11" x14ac:dyDescent="0.25">
      <c r="C33" s="196">
        <f t="shared" si="1"/>
        <v>29</v>
      </c>
      <c r="D33" s="196" t="s">
        <v>107</v>
      </c>
      <c r="E33" s="196" t="s">
        <v>108</v>
      </c>
      <c r="F33" s="196" t="s">
        <v>98</v>
      </c>
      <c r="G33" s="6">
        <v>0.46</v>
      </c>
      <c r="H33" s="196">
        <v>63</v>
      </c>
      <c r="I33" s="196">
        <v>3.3</v>
      </c>
      <c r="J33" s="196">
        <f t="shared" si="0"/>
        <v>1.518</v>
      </c>
      <c r="K33" s="19"/>
    </row>
    <row r="34" spans="3:11" x14ac:dyDescent="0.25">
      <c r="C34" s="196">
        <f t="shared" si="1"/>
        <v>30</v>
      </c>
      <c r="D34" s="196" t="s">
        <v>110</v>
      </c>
      <c r="E34" s="196" t="s">
        <v>111</v>
      </c>
      <c r="F34" s="196" t="s">
        <v>98</v>
      </c>
      <c r="G34" s="6">
        <v>0.46</v>
      </c>
      <c r="H34" s="196">
        <v>63</v>
      </c>
      <c r="I34" s="196">
        <v>6</v>
      </c>
      <c r="J34" s="196">
        <f t="shared" si="0"/>
        <v>2.7600000000000002</v>
      </c>
      <c r="K34" s="19"/>
    </row>
    <row r="35" spans="3:11" x14ac:dyDescent="0.25">
      <c r="C35" s="196">
        <f t="shared" si="1"/>
        <v>31</v>
      </c>
      <c r="D35" s="196" t="s">
        <v>56</v>
      </c>
      <c r="E35" s="196" t="s">
        <v>110</v>
      </c>
      <c r="F35" s="196" t="s">
        <v>27</v>
      </c>
      <c r="G35" s="6">
        <v>0.46</v>
      </c>
      <c r="H35" s="196">
        <v>63</v>
      </c>
      <c r="I35" s="196">
        <v>6</v>
      </c>
      <c r="J35" s="196">
        <f t="shared" si="0"/>
        <v>2.7600000000000002</v>
      </c>
      <c r="K35" s="19"/>
    </row>
    <row r="36" spans="3:11" x14ac:dyDescent="0.25">
      <c r="C36" s="196">
        <f t="shared" si="1"/>
        <v>32</v>
      </c>
      <c r="D36" s="196" t="s">
        <v>110</v>
      </c>
      <c r="E36" s="196" t="s">
        <v>118</v>
      </c>
      <c r="F36" s="196" t="s">
        <v>27</v>
      </c>
      <c r="G36" s="6">
        <v>0.46</v>
      </c>
      <c r="H36" s="196">
        <v>63</v>
      </c>
      <c r="I36" s="196">
        <v>30.8</v>
      </c>
      <c r="J36" s="196">
        <f t="shared" si="0"/>
        <v>14.168000000000001</v>
      </c>
      <c r="K36" s="19"/>
    </row>
    <row r="37" spans="3:11" x14ac:dyDescent="0.25">
      <c r="C37" s="196">
        <f t="shared" si="1"/>
        <v>33</v>
      </c>
      <c r="D37" s="196" t="s">
        <v>118</v>
      </c>
      <c r="E37" s="196" t="s">
        <v>119</v>
      </c>
      <c r="F37" s="196" t="s">
        <v>27</v>
      </c>
      <c r="G37" s="6">
        <v>0.46</v>
      </c>
      <c r="H37" s="196">
        <v>63</v>
      </c>
      <c r="I37" s="196">
        <v>89.6</v>
      </c>
      <c r="J37" s="196">
        <f t="shared" si="0"/>
        <v>41.216000000000001</v>
      </c>
      <c r="K37" s="19"/>
    </row>
    <row r="38" spans="3:11" x14ac:dyDescent="0.25">
      <c r="C38" s="196">
        <f t="shared" si="1"/>
        <v>34</v>
      </c>
      <c r="D38" s="196" t="s">
        <v>122</v>
      </c>
      <c r="E38" s="196" t="s">
        <v>123</v>
      </c>
      <c r="F38" s="196" t="s">
        <v>98</v>
      </c>
      <c r="G38" s="6">
        <v>0.46</v>
      </c>
      <c r="H38" s="196">
        <v>63</v>
      </c>
      <c r="I38" s="196">
        <v>3</v>
      </c>
      <c r="J38" s="196">
        <f t="shared" si="0"/>
        <v>1.3800000000000001</v>
      </c>
      <c r="K38" s="19"/>
    </row>
    <row r="39" spans="3:11" x14ac:dyDescent="0.25">
      <c r="C39" s="196">
        <f t="shared" si="1"/>
        <v>35</v>
      </c>
      <c r="D39" s="196" t="s">
        <v>130</v>
      </c>
      <c r="E39" s="196" t="s">
        <v>131</v>
      </c>
      <c r="F39" s="196" t="s">
        <v>27</v>
      </c>
      <c r="G39" s="6">
        <v>0.46</v>
      </c>
      <c r="H39" s="196">
        <v>63</v>
      </c>
      <c r="I39" s="196">
        <v>29.9</v>
      </c>
      <c r="J39" s="196">
        <f t="shared" si="0"/>
        <v>13.754</v>
      </c>
      <c r="K39" s="19"/>
    </row>
    <row r="40" spans="3:11" x14ac:dyDescent="0.25">
      <c r="C40" s="196">
        <f t="shared" si="1"/>
        <v>36</v>
      </c>
      <c r="D40" s="196" t="s">
        <v>131</v>
      </c>
      <c r="E40" s="196" t="s">
        <v>132</v>
      </c>
      <c r="F40" s="196" t="s">
        <v>27</v>
      </c>
      <c r="G40" s="6">
        <v>0.46</v>
      </c>
      <c r="H40" s="196">
        <v>63</v>
      </c>
      <c r="I40" s="196">
        <v>37.1</v>
      </c>
      <c r="J40" s="196">
        <f t="shared" si="0"/>
        <v>17.066000000000003</v>
      </c>
      <c r="K40" s="19"/>
    </row>
    <row r="41" spans="3:11" x14ac:dyDescent="0.25">
      <c r="C41" s="196">
        <f t="shared" si="1"/>
        <v>37</v>
      </c>
      <c r="D41" s="7" t="s">
        <v>131</v>
      </c>
      <c r="E41" s="7" t="s">
        <v>133</v>
      </c>
      <c r="F41" s="7" t="s">
        <v>27</v>
      </c>
      <c r="G41" s="6">
        <v>0.46</v>
      </c>
      <c r="H41" s="7">
        <v>63</v>
      </c>
      <c r="I41" s="7">
        <v>37.799999999999997</v>
      </c>
      <c r="J41" s="196">
        <f t="shared" si="0"/>
        <v>17.387999999999998</v>
      </c>
      <c r="K41" s="19"/>
    </row>
    <row r="42" spans="3:11" x14ac:dyDescent="0.25">
      <c r="C42" s="196">
        <f t="shared" si="1"/>
        <v>38</v>
      </c>
      <c r="D42" s="7" t="s">
        <v>134</v>
      </c>
      <c r="E42" s="7" t="s">
        <v>135</v>
      </c>
      <c r="F42" s="7" t="s">
        <v>27</v>
      </c>
      <c r="G42" s="6">
        <v>0.46</v>
      </c>
      <c r="H42" s="7">
        <v>63</v>
      </c>
      <c r="I42" s="7">
        <v>41.2</v>
      </c>
      <c r="J42" s="196">
        <f t="shared" si="0"/>
        <v>18.952000000000002</v>
      </c>
      <c r="K42" s="19"/>
    </row>
    <row r="43" spans="3:11" x14ac:dyDescent="0.25">
      <c r="C43" s="196">
        <f t="shared" si="1"/>
        <v>39</v>
      </c>
      <c r="D43" s="7" t="s">
        <v>134</v>
      </c>
      <c r="E43" s="7" t="s">
        <v>135</v>
      </c>
      <c r="F43" s="7" t="s">
        <v>27</v>
      </c>
      <c r="G43" s="6">
        <v>0.46</v>
      </c>
      <c r="H43" s="7">
        <v>63</v>
      </c>
      <c r="I43" s="7">
        <v>31.6</v>
      </c>
      <c r="J43" s="196">
        <f t="shared" si="0"/>
        <v>14.536000000000001</v>
      </c>
      <c r="K43" s="19"/>
    </row>
    <row r="44" spans="3:11" x14ac:dyDescent="0.25">
      <c r="C44" s="196">
        <f t="shared" si="1"/>
        <v>40</v>
      </c>
      <c r="D44" s="7" t="s">
        <v>134</v>
      </c>
      <c r="E44" s="7" t="s">
        <v>135</v>
      </c>
      <c r="F44" s="7" t="s">
        <v>27</v>
      </c>
      <c r="G44" s="6">
        <v>0.46</v>
      </c>
      <c r="H44" s="7">
        <v>63</v>
      </c>
      <c r="I44" s="7">
        <v>88.9</v>
      </c>
      <c r="J44" s="196">
        <f t="shared" si="0"/>
        <v>40.894000000000005</v>
      </c>
      <c r="K44" s="19"/>
    </row>
    <row r="45" spans="3:11" x14ac:dyDescent="0.25">
      <c r="C45" s="196">
        <f t="shared" si="1"/>
        <v>41</v>
      </c>
      <c r="D45" s="7" t="s">
        <v>138</v>
      </c>
      <c r="E45" s="7" t="s">
        <v>136</v>
      </c>
      <c r="F45" s="7" t="s">
        <v>13</v>
      </c>
      <c r="G45" s="6">
        <v>0.46</v>
      </c>
      <c r="H45" s="7">
        <v>63</v>
      </c>
      <c r="I45" s="7">
        <v>47.8</v>
      </c>
      <c r="J45" s="196">
        <f t="shared" si="0"/>
        <v>21.988</v>
      </c>
      <c r="K45" s="19"/>
    </row>
    <row r="46" spans="3:11" x14ac:dyDescent="0.25">
      <c r="C46" s="196">
        <f t="shared" si="1"/>
        <v>42</v>
      </c>
      <c r="D46" s="7" t="s">
        <v>133</v>
      </c>
      <c r="E46" s="7" t="s">
        <v>139</v>
      </c>
      <c r="F46" s="7" t="s">
        <v>27</v>
      </c>
      <c r="G46" s="6">
        <v>0.46</v>
      </c>
      <c r="H46" s="7">
        <v>63</v>
      </c>
      <c r="I46" s="7">
        <v>45.9</v>
      </c>
      <c r="J46" s="196">
        <f t="shared" si="0"/>
        <v>21.114000000000001</v>
      </c>
      <c r="K46" s="19"/>
    </row>
    <row r="47" spans="3:11" x14ac:dyDescent="0.25">
      <c r="C47" s="196">
        <f t="shared" si="1"/>
        <v>43</v>
      </c>
      <c r="D47" s="7" t="s">
        <v>137</v>
      </c>
      <c r="E47" s="7" t="s">
        <v>140</v>
      </c>
      <c r="F47" s="7" t="s">
        <v>13</v>
      </c>
      <c r="G47" s="6">
        <v>0.46</v>
      </c>
      <c r="H47" s="7">
        <v>63</v>
      </c>
      <c r="I47" s="7">
        <v>3.1</v>
      </c>
      <c r="J47" s="196">
        <f t="shared" si="0"/>
        <v>1.4260000000000002</v>
      </c>
      <c r="K47" s="19"/>
    </row>
    <row r="48" spans="3:11" x14ac:dyDescent="0.25">
      <c r="C48" s="196">
        <f t="shared" si="1"/>
        <v>44</v>
      </c>
      <c r="D48" s="7" t="s">
        <v>130</v>
      </c>
      <c r="E48" s="7" t="s">
        <v>141</v>
      </c>
      <c r="F48" s="7" t="s">
        <v>13</v>
      </c>
      <c r="G48" s="6">
        <v>0.46</v>
      </c>
      <c r="H48" s="7">
        <v>63</v>
      </c>
      <c r="I48" s="7">
        <v>77.599999999999994</v>
      </c>
      <c r="J48" s="196">
        <f t="shared" si="0"/>
        <v>35.695999999999998</v>
      </c>
      <c r="K48" s="19"/>
    </row>
    <row r="49" spans="3:11" x14ac:dyDescent="0.25">
      <c r="C49" s="196">
        <f t="shared" si="1"/>
        <v>45</v>
      </c>
      <c r="D49" s="196" t="s">
        <v>130</v>
      </c>
      <c r="E49" s="196" t="s">
        <v>134</v>
      </c>
      <c r="F49" s="196" t="s">
        <v>27</v>
      </c>
      <c r="G49" s="6">
        <v>0.46</v>
      </c>
      <c r="H49" s="196">
        <v>63</v>
      </c>
      <c r="I49" s="196">
        <v>31.3</v>
      </c>
      <c r="J49" s="196">
        <f t="shared" si="0"/>
        <v>14.398000000000001</v>
      </c>
      <c r="K49" s="19"/>
    </row>
    <row r="50" spans="3:11" x14ac:dyDescent="0.25">
      <c r="C50" s="196">
        <f t="shared" si="1"/>
        <v>46</v>
      </c>
      <c r="D50" s="196" t="s">
        <v>140</v>
      </c>
      <c r="E50" s="196" t="s">
        <v>141</v>
      </c>
      <c r="F50" s="196" t="s">
        <v>27</v>
      </c>
      <c r="G50" s="6">
        <v>0.46</v>
      </c>
      <c r="H50" s="196">
        <v>63</v>
      </c>
      <c r="I50" s="196">
        <v>81.2</v>
      </c>
      <c r="J50" s="196">
        <f t="shared" si="0"/>
        <v>37.352000000000004</v>
      </c>
      <c r="K50" s="19"/>
    </row>
    <row r="51" spans="3:11" x14ac:dyDescent="0.25">
      <c r="C51" s="196">
        <f t="shared" si="1"/>
        <v>47</v>
      </c>
      <c r="D51" s="196" t="s">
        <v>56</v>
      </c>
      <c r="E51" s="196" t="s">
        <v>143</v>
      </c>
      <c r="F51" s="196" t="s">
        <v>13</v>
      </c>
      <c r="G51" s="6">
        <v>0.46</v>
      </c>
      <c r="H51" s="196">
        <v>75</v>
      </c>
      <c r="I51" s="196">
        <v>6</v>
      </c>
      <c r="J51" s="196">
        <f t="shared" si="0"/>
        <v>2.7600000000000002</v>
      </c>
      <c r="K51" s="19"/>
    </row>
    <row r="52" spans="3:11" x14ac:dyDescent="0.25">
      <c r="C52" s="196">
        <f t="shared" si="1"/>
        <v>48</v>
      </c>
      <c r="D52" s="196" t="s">
        <v>144</v>
      </c>
      <c r="E52" s="196" t="s">
        <v>83</v>
      </c>
      <c r="F52" s="196" t="s">
        <v>27</v>
      </c>
      <c r="G52" s="6">
        <v>0.46</v>
      </c>
      <c r="H52" s="196">
        <v>75</v>
      </c>
      <c r="I52" s="196">
        <v>4</v>
      </c>
      <c r="J52" s="196">
        <f t="shared" si="0"/>
        <v>1.84</v>
      </c>
      <c r="K52" s="19"/>
    </row>
    <row r="53" spans="3:11" x14ac:dyDescent="0.25">
      <c r="C53" s="196">
        <f t="shared" si="1"/>
        <v>49</v>
      </c>
      <c r="D53" s="196" t="s">
        <v>144</v>
      </c>
      <c r="E53" s="196" t="s">
        <v>83</v>
      </c>
      <c r="F53" s="196" t="s">
        <v>13</v>
      </c>
      <c r="G53" s="6">
        <v>0.46</v>
      </c>
      <c r="H53" s="196">
        <v>75</v>
      </c>
      <c r="I53" s="196">
        <v>3</v>
      </c>
      <c r="J53" s="196">
        <f t="shared" si="0"/>
        <v>1.3800000000000001</v>
      </c>
      <c r="K53" s="19"/>
    </row>
    <row r="54" spans="3:11" x14ac:dyDescent="0.25">
      <c r="C54" s="196">
        <f t="shared" si="1"/>
        <v>50</v>
      </c>
      <c r="D54" s="196" t="s">
        <v>105</v>
      </c>
      <c r="E54" s="196" t="s">
        <v>145</v>
      </c>
      <c r="F54" s="196" t="s">
        <v>98</v>
      </c>
      <c r="G54" s="6">
        <v>0.46</v>
      </c>
      <c r="H54" s="196">
        <v>75</v>
      </c>
      <c r="I54" s="196">
        <v>3</v>
      </c>
      <c r="J54" s="196">
        <f t="shared" si="0"/>
        <v>1.3800000000000001</v>
      </c>
      <c r="K54" s="19"/>
    </row>
    <row r="55" spans="3:11" x14ac:dyDescent="0.25">
      <c r="C55" s="196">
        <f t="shared" si="1"/>
        <v>51</v>
      </c>
      <c r="D55" s="7" t="s">
        <v>148</v>
      </c>
      <c r="E55" s="7" t="s">
        <v>67</v>
      </c>
      <c r="F55" s="7" t="s">
        <v>27</v>
      </c>
      <c r="G55" s="6">
        <v>0.46</v>
      </c>
      <c r="H55" s="7">
        <v>110</v>
      </c>
      <c r="I55" s="7">
        <v>273.2</v>
      </c>
      <c r="J55" s="196">
        <f t="shared" si="0"/>
        <v>125.672</v>
      </c>
      <c r="K55" s="19"/>
    </row>
    <row r="56" spans="3:11" x14ac:dyDescent="0.25">
      <c r="C56" s="196">
        <f t="shared" si="1"/>
        <v>52</v>
      </c>
      <c r="D56" s="7" t="s">
        <v>67</v>
      </c>
      <c r="E56" s="7" t="s">
        <v>144</v>
      </c>
      <c r="F56" s="7" t="s">
        <v>27</v>
      </c>
      <c r="G56" s="6">
        <v>0.46</v>
      </c>
      <c r="H56" s="7">
        <v>110</v>
      </c>
      <c r="I56" s="7">
        <v>6.6</v>
      </c>
      <c r="J56" s="196">
        <f t="shared" si="0"/>
        <v>3.036</v>
      </c>
      <c r="K56" s="19"/>
    </row>
    <row r="57" spans="3:11" x14ac:dyDescent="0.25">
      <c r="C57" s="196">
        <f t="shared" si="1"/>
        <v>53</v>
      </c>
      <c r="D57" s="7" t="s">
        <v>67</v>
      </c>
      <c r="E57" s="7" t="s">
        <v>144</v>
      </c>
      <c r="F57" s="7" t="s">
        <v>27</v>
      </c>
      <c r="G57" s="6">
        <v>0.46</v>
      </c>
      <c r="H57" s="7">
        <v>110</v>
      </c>
      <c r="I57" s="7">
        <v>76</v>
      </c>
      <c r="J57" s="196">
        <f t="shared" si="0"/>
        <v>34.96</v>
      </c>
      <c r="K57" s="19"/>
    </row>
    <row r="58" spans="3:11" x14ac:dyDescent="0.25">
      <c r="C58" s="196">
        <f t="shared" si="1"/>
        <v>54</v>
      </c>
      <c r="D58" s="7" t="s">
        <v>67</v>
      </c>
      <c r="E58" s="7" t="s">
        <v>144</v>
      </c>
      <c r="F58" s="7" t="s">
        <v>27</v>
      </c>
      <c r="G58" s="6">
        <v>0.46</v>
      </c>
      <c r="H58" s="7">
        <v>110</v>
      </c>
      <c r="I58" s="7">
        <v>55.8</v>
      </c>
      <c r="J58" s="196">
        <f t="shared" si="0"/>
        <v>25.667999999999999</v>
      </c>
      <c r="K58" s="19"/>
    </row>
    <row r="59" spans="3:11" x14ac:dyDescent="0.25">
      <c r="C59" s="196">
        <f t="shared" si="1"/>
        <v>55</v>
      </c>
      <c r="D59" s="196" t="s">
        <v>144</v>
      </c>
      <c r="E59" s="196" t="s">
        <v>59</v>
      </c>
      <c r="F59" s="196" t="s">
        <v>27</v>
      </c>
      <c r="G59" s="6">
        <v>0.46</v>
      </c>
      <c r="H59" s="196">
        <v>110</v>
      </c>
      <c r="I59" s="196">
        <v>57.8</v>
      </c>
      <c r="J59" s="196">
        <f t="shared" si="0"/>
        <v>26.588000000000001</v>
      </c>
      <c r="K59" s="19"/>
    </row>
    <row r="60" spans="3:11" x14ac:dyDescent="0.25">
      <c r="C60" s="196">
        <f t="shared" si="1"/>
        <v>56</v>
      </c>
      <c r="D60" s="196" t="s">
        <v>59</v>
      </c>
      <c r="E60" s="196" t="s">
        <v>61</v>
      </c>
      <c r="F60" s="196" t="s">
        <v>27</v>
      </c>
      <c r="G60" s="6">
        <v>0.46</v>
      </c>
      <c r="H60" s="196">
        <v>110</v>
      </c>
      <c r="I60" s="196">
        <v>41.2</v>
      </c>
      <c r="J60" s="196">
        <f t="shared" si="0"/>
        <v>18.952000000000002</v>
      </c>
      <c r="K60" s="19"/>
    </row>
    <row r="61" spans="3:11" x14ac:dyDescent="0.25">
      <c r="C61" s="196">
        <f t="shared" si="1"/>
        <v>57</v>
      </c>
      <c r="D61" s="196" t="s">
        <v>61</v>
      </c>
      <c r="E61" s="196" t="s">
        <v>82</v>
      </c>
      <c r="F61" s="196" t="s">
        <v>27</v>
      </c>
      <c r="G61" s="6">
        <v>0.46</v>
      </c>
      <c r="H61" s="196">
        <v>110</v>
      </c>
      <c r="I61" s="196">
        <v>39.299999999999997</v>
      </c>
      <c r="J61" s="196">
        <f t="shared" si="0"/>
        <v>18.077999999999999</v>
      </c>
      <c r="K61" s="19"/>
    </row>
    <row r="62" spans="3:11" x14ac:dyDescent="0.25">
      <c r="C62" s="196">
        <f t="shared" si="1"/>
        <v>58</v>
      </c>
      <c r="D62" s="196" t="s">
        <v>82</v>
      </c>
      <c r="E62" s="196" t="s">
        <v>149</v>
      </c>
      <c r="F62" s="196" t="s">
        <v>27</v>
      </c>
      <c r="G62" s="6">
        <v>0.46</v>
      </c>
      <c r="H62" s="196">
        <v>110</v>
      </c>
      <c r="I62" s="196">
        <v>49.9</v>
      </c>
      <c r="J62" s="196">
        <f t="shared" si="0"/>
        <v>22.954000000000001</v>
      </c>
      <c r="K62" s="19"/>
    </row>
    <row r="63" spans="3:11" x14ac:dyDescent="0.25">
      <c r="C63" s="196">
        <f t="shared" si="1"/>
        <v>59</v>
      </c>
      <c r="D63" s="196" t="s">
        <v>149</v>
      </c>
      <c r="E63" s="196" t="s">
        <v>150</v>
      </c>
      <c r="F63" s="196" t="s">
        <v>27</v>
      </c>
      <c r="G63" s="6">
        <v>0.46</v>
      </c>
      <c r="H63" s="196">
        <v>110</v>
      </c>
      <c r="I63" s="196">
        <v>29.8</v>
      </c>
      <c r="J63" s="196">
        <f t="shared" si="0"/>
        <v>13.708</v>
      </c>
      <c r="K63" s="19"/>
    </row>
    <row r="64" spans="3:11" x14ac:dyDescent="0.25">
      <c r="C64" s="196">
        <f t="shared" si="1"/>
        <v>60</v>
      </c>
      <c r="D64" s="196" t="s">
        <v>150</v>
      </c>
      <c r="E64" s="196" t="s">
        <v>151</v>
      </c>
      <c r="F64" s="196" t="s">
        <v>27</v>
      </c>
      <c r="G64" s="6">
        <v>0.46</v>
      </c>
      <c r="H64" s="196">
        <v>110</v>
      </c>
      <c r="I64" s="196">
        <v>48.5</v>
      </c>
      <c r="J64" s="196">
        <f t="shared" si="0"/>
        <v>22.310000000000002</v>
      </c>
      <c r="K64" s="19"/>
    </row>
    <row r="65" spans="3:12" x14ac:dyDescent="0.25">
      <c r="C65" s="196">
        <f t="shared" si="1"/>
        <v>61</v>
      </c>
      <c r="D65" s="196" t="s">
        <v>146</v>
      </c>
      <c r="E65" s="196" t="s">
        <v>152</v>
      </c>
      <c r="F65" s="196" t="s">
        <v>13</v>
      </c>
      <c r="G65" s="6">
        <v>0.46</v>
      </c>
      <c r="H65" s="196">
        <v>110</v>
      </c>
      <c r="I65" s="196">
        <v>6.7</v>
      </c>
      <c r="J65" s="196">
        <f t="shared" si="0"/>
        <v>3.0820000000000003</v>
      </c>
      <c r="K65" s="19"/>
    </row>
    <row r="66" spans="3:12" x14ac:dyDescent="0.25">
      <c r="C66" s="196">
        <f t="shared" si="1"/>
        <v>62</v>
      </c>
      <c r="D66" s="196">
        <v>97</v>
      </c>
      <c r="E66" s="196">
        <v>95</v>
      </c>
      <c r="F66" s="196" t="s">
        <v>27</v>
      </c>
      <c r="G66" s="6">
        <v>0.46</v>
      </c>
      <c r="H66" s="196">
        <v>63</v>
      </c>
      <c r="I66" s="196">
        <v>3</v>
      </c>
      <c r="J66" s="196">
        <f t="shared" si="0"/>
        <v>1.3800000000000001</v>
      </c>
      <c r="K66" s="196"/>
      <c r="L66" s="181"/>
    </row>
    <row r="67" spans="3:12" x14ac:dyDescent="0.25">
      <c r="C67" s="196">
        <f t="shared" si="1"/>
        <v>63</v>
      </c>
      <c r="D67" s="196">
        <v>97</v>
      </c>
      <c r="E67" s="196">
        <v>96</v>
      </c>
      <c r="F67" s="196" t="s">
        <v>27</v>
      </c>
      <c r="G67" s="6">
        <v>0.46</v>
      </c>
      <c r="H67" s="196">
        <v>63</v>
      </c>
      <c r="I67" s="196">
        <v>23</v>
      </c>
      <c r="J67" s="196">
        <f t="shared" si="0"/>
        <v>10.58</v>
      </c>
      <c r="K67" s="196"/>
      <c r="L67" s="181"/>
    </row>
    <row r="68" spans="3:12" x14ac:dyDescent="0.25">
      <c r="C68" s="196">
        <f t="shared" si="1"/>
        <v>64</v>
      </c>
      <c r="D68" s="196">
        <v>98</v>
      </c>
      <c r="E68" s="196">
        <v>97</v>
      </c>
      <c r="F68" s="196" t="s">
        <v>27</v>
      </c>
      <c r="G68" s="6">
        <v>0.46</v>
      </c>
      <c r="H68" s="196">
        <v>63</v>
      </c>
      <c r="I68" s="196">
        <v>38.9</v>
      </c>
      <c r="J68" s="196">
        <f t="shared" si="0"/>
        <v>17.893999999999998</v>
      </c>
      <c r="K68" s="196"/>
      <c r="L68" s="181"/>
    </row>
    <row r="69" spans="3:12" x14ac:dyDescent="0.25">
      <c r="C69" s="196">
        <f t="shared" si="1"/>
        <v>65</v>
      </c>
      <c r="D69" s="196">
        <v>125</v>
      </c>
      <c r="E69" s="196">
        <v>120</v>
      </c>
      <c r="F69" s="196" t="s">
        <v>13</v>
      </c>
      <c r="G69" s="6">
        <v>0.46</v>
      </c>
      <c r="H69" s="9">
        <v>110</v>
      </c>
      <c r="I69" s="196">
        <v>6.5</v>
      </c>
      <c r="J69" s="196">
        <f t="shared" si="0"/>
        <v>2.99</v>
      </c>
      <c r="K69" s="196"/>
      <c r="L69" s="181"/>
    </row>
    <row r="70" spans="3:12" x14ac:dyDescent="0.25">
      <c r="C70" s="196">
        <f t="shared" si="1"/>
        <v>66</v>
      </c>
      <c r="D70" s="196">
        <v>108</v>
      </c>
      <c r="E70" s="196">
        <v>118</v>
      </c>
      <c r="F70" s="196" t="s">
        <v>27</v>
      </c>
      <c r="G70" s="6">
        <v>0.46</v>
      </c>
      <c r="H70" s="9">
        <v>63</v>
      </c>
      <c r="I70" s="196">
        <v>35</v>
      </c>
      <c r="J70" s="196">
        <f t="shared" ref="J70:J75" si="2">+I70*G70</f>
        <v>16.100000000000001</v>
      </c>
      <c r="K70" s="196"/>
      <c r="L70" s="181"/>
    </row>
    <row r="71" spans="3:12" x14ac:dyDescent="0.25">
      <c r="C71" s="196">
        <f t="shared" ref="C71:C75" si="3">1+C70</f>
        <v>67</v>
      </c>
      <c r="D71" s="196">
        <v>108</v>
      </c>
      <c r="E71" s="196">
        <v>118</v>
      </c>
      <c r="F71" s="196" t="s">
        <v>27</v>
      </c>
      <c r="G71" s="6">
        <v>0.46</v>
      </c>
      <c r="H71" s="9">
        <v>63</v>
      </c>
      <c r="I71" s="196">
        <v>3</v>
      </c>
      <c r="J71" s="196">
        <f t="shared" si="2"/>
        <v>1.3800000000000001</v>
      </c>
      <c r="K71" s="196"/>
      <c r="L71" s="181"/>
    </row>
    <row r="72" spans="3:12" x14ac:dyDescent="0.25">
      <c r="C72" s="196">
        <f t="shared" si="3"/>
        <v>68</v>
      </c>
      <c r="D72" s="196">
        <v>77</v>
      </c>
      <c r="E72" s="196">
        <v>75</v>
      </c>
      <c r="F72" s="196" t="s">
        <v>13</v>
      </c>
      <c r="G72" s="6">
        <v>0.46</v>
      </c>
      <c r="H72" s="196">
        <v>63</v>
      </c>
      <c r="I72" s="196">
        <v>6.3</v>
      </c>
      <c r="J72" s="196">
        <f t="shared" si="2"/>
        <v>2.8980000000000001</v>
      </c>
      <c r="K72" s="196"/>
      <c r="L72" s="181"/>
    </row>
    <row r="73" spans="3:12" x14ac:dyDescent="0.25">
      <c r="C73" s="196">
        <f t="shared" si="3"/>
        <v>69</v>
      </c>
      <c r="D73" s="196">
        <v>70</v>
      </c>
      <c r="E73" s="196">
        <v>55</v>
      </c>
      <c r="F73" s="196" t="s">
        <v>27</v>
      </c>
      <c r="G73" s="6">
        <v>0.46</v>
      </c>
      <c r="H73" s="196">
        <v>63</v>
      </c>
      <c r="I73" s="196">
        <v>3</v>
      </c>
      <c r="J73" s="196">
        <f t="shared" si="2"/>
        <v>1.3800000000000001</v>
      </c>
      <c r="K73" s="196"/>
      <c r="L73" s="181"/>
    </row>
    <row r="74" spans="3:12" x14ac:dyDescent="0.25">
      <c r="C74" s="196">
        <f t="shared" si="3"/>
        <v>70</v>
      </c>
      <c r="D74" s="196">
        <v>61</v>
      </c>
      <c r="E74" s="196">
        <v>62</v>
      </c>
      <c r="F74" s="196" t="s">
        <v>27</v>
      </c>
      <c r="G74" s="6">
        <v>0.46</v>
      </c>
      <c r="H74" s="196">
        <v>63</v>
      </c>
      <c r="I74" s="196">
        <v>3</v>
      </c>
      <c r="J74" s="196">
        <f t="shared" si="2"/>
        <v>1.3800000000000001</v>
      </c>
      <c r="K74" s="196"/>
      <c r="L74" s="181"/>
    </row>
    <row r="75" spans="3:12" x14ac:dyDescent="0.25">
      <c r="C75" s="196">
        <f t="shared" si="3"/>
        <v>71</v>
      </c>
      <c r="D75" s="196">
        <v>60</v>
      </c>
      <c r="E75" s="196">
        <v>64</v>
      </c>
      <c r="F75" s="196" t="s">
        <v>27</v>
      </c>
      <c r="G75" s="6">
        <v>0.46</v>
      </c>
      <c r="H75" s="196">
        <v>63</v>
      </c>
      <c r="I75" s="196">
        <v>87</v>
      </c>
      <c r="J75" s="196">
        <f t="shared" si="2"/>
        <v>40.020000000000003</v>
      </c>
      <c r="K75" s="196"/>
      <c r="L75" s="181"/>
    </row>
    <row r="76" spans="3:12" x14ac:dyDescent="0.25">
      <c r="C76" s="196"/>
      <c r="D76" s="196"/>
      <c r="E76" s="196"/>
      <c r="F76" s="196"/>
      <c r="G76" s="6"/>
      <c r="H76" s="196"/>
      <c r="I76" s="196"/>
      <c r="J76" s="196"/>
      <c r="K76" s="19"/>
    </row>
    <row r="77" spans="3:12" ht="15.75" x14ac:dyDescent="0.25">
      <c r="C77" s="232" t="s">
        <v>435</v>
      </c>
      <c r="D77" s="19"/>
      <c r="E77" s="19"/>
      <c r="F77" s="19"/>
      <c r="G77" s="19" t="s">
        <v>436</v>
      </c>
      <c r="H77" s="19"/>
      <c r="I77" s="19"/>
      <c r="J77" s="279" t="s">
        <v>437</v>
      </c>
      <c r="K77" s="279"/>
    </row>
    <row r="78" spans="3:12" ht="15.75" x14ac:dyDescent="0.25">
      <c r="C78" s="232" t="s">
        <v>438</v>
      </c>
      <c r="D78" s="19"/>
      <c r="E78" s="279"/>
      <c r="F78" s="279"/>
      <c r="G78" s="19" t="s">
        <v>438</v>
      </c>
      <c r="H78" s="279"/>
      <c r="I78" s="279"/>
      <c r="J78" s="19" t="s">
        <v>438</v>
      </c>
      <c r="K78" s="196"/>
    </row>
    <row r="79" spans="3:12" ht="15.75" x14ac:dyDescent="0.25">
      <c r="C79" s="232" t="s">
        <v>439</v>
      </c>
      <c r="D79" s="279"/>
      <c r="E79" s="279"/>
      <c r="F79" s="279"/>
      <c r="G79" s="19" t="s">
        <v>439</v>
      </c>
      <c r="H79" s="279"/>
      <c r="I79" s="279"/>
      <c r="J79" s="19" t="s">
        <v>439</v>
      </c>
      <c r="K79" s="196"/>
    </row>
    <row r="80" spans="3:12" ht="15.75" x14ac:dyDescent="0.25">
      <c r="C80" s="232" t="s">
        <v>440</v>
      </c>
      <c r="D80" s="19"/>
      <c r="E80" s="279"/>
      <c r="F80" s="279"/>
      <c r="G80" s="19" t="s">
        <v>440</v>
      </c>
      <c r="H80" s="279"/>
      <c r="I80" s="279"/>
      <c r="J80" s="19" t="s">
        <v>440</v>
      </c>
      <c r="K80" s="196"/>
    </row>
    <row r="83" spans="5:6" x14ac:dyDescent="0.25">
      <c r="E83" s="233"/>
      <c r="F83" s="234" t="s">
        <v>878</v>
      </c>
    </row>
    <row r="84" spans="5:6" x14ac:dyDescent="0.25">
      <c r="E84" s="196" t="s">
        <v>27</v>
      </c>
      <c r="F84" s="19">
        <v>1367.2</v>
      </c>
    </row>
    <row r="85" spans="5:6" x14ac:dyDescent="0.25">
      <c r="E85" s="196" t="s">
        <v>13</v>
      </c>
      <c r="F85" s="19">
        <v>121.64</v>
      </c>
    </row>
    <row r="86" spans="5:6" x14ac:dyDescent="0.25">
      <c r="E86" s="196" t="s">
        <v>98</v>
      </c>
      <c r="F86" s="19">
        <v>8.4179999999999993</v>
      </c>
    </row>
  </sheetData>
  <mergeCells count="8">
    <mergeCell ref="E80:F80"/>
    <mergeCell ref="H80:I80"/>
    <mergeCell ref="C3:K3"/>
    <mergeCell ref="J77:K77"/>
    <mergeCell ref="E78:F78"/>
    <mergeCell ref="H78:I78"/>
    <mergeCell ref="D79:F79"/>
    <mergeCell ref="H79:I7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F13" sqref="F13:F17"/>
    </sheetView>
  </sheetViews>
  <sheetFormatPr defaultRowHeight="15" x14ac:dyDescent="0.25"/>
  <cols>
    <col min="1" max="1" width="13.7109375" customWidth="1"/>
    <col min="2" max="2" width="13.28515625" customWidth="1"/>
    <col min="3" max="3" width="13.5703125" customWidth="1"/>
    <col min="4" max="4" width="14.28515625" customWidth="1"/>
    <col min="5" max="5" width="15.28515625" customWidth="1"/>
    <col min="6" max="6" width="14.28515625" customWidth="1"/>
    <col min="7" max="7" width="17.42578125" customWidth="1"/>
    <col min="8" max="8" width="17" customWidth="1"/>
  </cols>
  <sheetData>
    <row r="1" spans="1:8" ht="19.5" thickBot="1" x14ac:dyDescent="0.3">
      <c r="A1" s="299" t="s">
        <v>853</v>
      </c>
      <c r="B1" s="300"/>
      <c r="C1" s="300"/>
      <c r="D1" s="300"/>
      <c r="E1" s="300"/>
      <c r="F1" s="300"/>
      <c r="G1" s="300"/>
      <c r="H1" s="301"/>
    </row>
    <row r="2" spans="1:8" ht="19.5" thickBot="1" x14ac:dyDescent="0.3">
      <c r="A2" s="302" t="s">
        <v>873</v>
      </c>
      <c r="B2" s="303"/>
      <c r="C2" s="303"/>
      <c r="D2" s="303"/>
      <c r="E2" s="303"/>
      <c r="F2" s="303"/>
      <c r="G2" s="303"/>
      <c r="H2" s="304"/>
    </row>
    <row r="3" spans="1:8" ht="18.75" x14ac:dyDescent="0.25">
      <c r="A3" s="305" t="s">
        <v>854</v>
      </c>
      <c r="B3" s="306"/>
      <c r="C3" s="306"/>
      <c r="D3" s="307"/>
      <c r="E3" s="308" t="s">
        <v>872</v>
      </c>
      <c r="F3" s="308"/>
      <c r="G3" s="308"/>
      <c r="H3" s="309"/>
    </row>
    <row r="4" spans="1:8" ht="18.75" x14ac:dyDescent="0.25">
      <c r="A4" s="310" t="s">
        <v>871</v>
      </c>
      <c r="B4" s="311"/>
      <c r="C4" s="311"/>
      <c r="D4" s="312"/>
      <c r="E4" s="313" t="s">
        <v>855</v>
      </c>
      <c r="F4" s="313"/>
      <c r="G4" s="313"/>
      <c r="H4" s="314"/>
    </row>
    <row r="5" spans="1:8" ht="19.5" thickBot="1" x14ac:dyDescent="0.3">
      <c r="A5" s="315" t="s">
        <v>856</v>
      </c>
      <c r="B5" s="316"/>
      <c r="C5" s="316"/>
      <c r="D5" s="316"/>
      <c r="E5" s="316"/>
      <c r="F5" s="316"/>
      <c r="G5" s="316"/>
      <c r="H5" s="317"/>
    </row>
    <row r="6" spans="1:8" ht="21" x14ac:dyDescent="0.25">
      <c r="A6" s="318"/>
      <c r="B6" s="321" t="s">
        <v>857</v>
      </c>
      <c r="C6" s="321"/>
      <c r="D6" s="321"/>
      <c r="E6" s="321"/>
      <c r="F6" s="321"/>
      <c r="G6" s="208" t="s">
        <v>858</v>
      </c>
      <c r="H6" s="322"/>
    </row>
    <row r="7" spans="1:8" ht="21" x14ac:dyDescent="0.25">
      <c r="A7" s="319"/>
      <c r="B7" s="325" t="s">
        <v>859</v>
      </c>
      <c r="C7" s="325"/>
      <c r="D7" s="325"/>
      <c r="E7" s="325"/>
      <c r="F7" s="325"/>
      <c r="G7" s="208" t="s">
        <v>858</v>
      </c>
      <c r="H7" s="323"/>
    </row>
    <row r="8" spans="1:8" ht="21" x14ac:dyDescent="0.25">
      <c r="A8" s="319"/>
      <c r="B8" s="325" t="s">
        <v>860</v>
      </c>
      <c r="C8" s="325"/>
      <c r="D8" s="325"/>
      <c r="E8" s="325"/>
      <c r="F8" s="325"/>
      <c r="G8" s="209"/>
      <c r="H8" s="323"/>
    </row>
    <row r="9" spans="1:8" ht="21" x14ac:dyDescent="0.25">
      <c r="A9" s="319"/>
      <c r="B9" s="326" t="s">
        <v>861</v>
      </c>
      <c r="C9" s="326"/>
      <c r="D9" s="326"/>
      <c r="E9" s="326"/>
      <c r="F9" s="326"/>
      <c r="G9" s="209"/>
      <c r="H9" s="323"/>
    </row>
    <row r="10" spans="1:8" ht="21" x14ac:dyDescent="0.25">
      <c r="A10" s="320"/>
      <c r="B10" s="326" t="s">
        <v>862</v>
      </c>
      <c r="C10" s="326"/>
      <c r="D10" s="326"/>
      <c r="E10" s="326"/>
      <c r="F10" s="326"/>
      <c r="G10" s="210"/>
      <c r="H10" s="324"/>
    </row>
    <row r="11" spans="1:8" ht="21.75" thickBot="1" x14ac:dyDescent="0.3">
      <c r="A11" s="320"/>
      <c r="B11" s="327"/>
      <c r="C11" s="327"/>
      <c r="D11" s="327"/>
      <c r="E11" s="327"/>
      <c r="F11" s="327"/>
      <c r="G11" s="327"/>
      <c r="H11" s="324"/>
    </row>
    <row r="12" spans="1:8" ht="188.25" thickBot="1" x14ac:dyDescent="0.3">
      <c r="A12" s="211" t="s">
        <v>863</v>
      </c>
      <c r="B12" s="331" t="s">
        <v>864</v>
      </c>
      <c r="C12" s="331"/>
      <c r="D12" s="212" t="s">
        <v>865</v>
      </c>
      <c r="E12" s="213" t="s">
        <v>866</v>
      </c>
      <c r="F12" s="213" t="s">
        <v>867</v>
      </c>
      <c r="G12" s="213" t="s">
        <v>868</v>
      </c>
      <c r="H12" s="214" t="s">
        <v>209</v>
      </c>
    </row>
    <row r="13" spans="1:8" ht="21" x14ac:dyDescent="0.25">
      <c r="A13" s="215">
        <v>1</v>
      </c>
      <c r="B13" s="332">
        <v>63</v>
      </c>
      <c r="C13" s="332"/>
      <c r="D13" s="28"/>
      <c r="E13" s="21">
        <v>17289.3</v>
      </c>
      <c r="F13" s="21">
        <f>+E13</f>
        <v>17289.3</v>
      </c>
      <c r="G13" s="21"/>
      <c r="H13" s="216"/>
    </row>
    <row r="14" spans="1:8" ht="21" x14ac:dyDescent="0.25">
      <c r="A14" s="217">
        <v>2</v>
      </c>
      <c r="B14" s="326">
        <v>75</v>
      </c>
      <c r="C14" s="326"/>
      <c r="D14" s="28"/>
      <c r="E14" s="23">
        <v>1360.1999999999998</v>
      </c>
      <c r="F14" s="21">
        <f t="shared" ref="F14:F17" si="0">+E14</f>
        <v>1360.1999999999998</v>
      </c>
      <c r="G14" s="23"/>
      <c r="H14" s="216"/>
    </row>
    <row r="15" spans="1:8" ht="21" x14ac:dyDescent="0.25">
      <c r="A15" s="217">
        <v>3</v>
      </c>
      <c r="B15" s="326">
        <v>90</v>
      </c>
      <c r="C15" s="326"/>
      <c r="D15" s="28"/>
      <c r="E15" s="23">
        <v>515.5</v>
      </c>
      <c r="F15" s="21">
        <f t="shared" si="0"/>
        <v>515.5</v>
      </c>
      <c r="G15" s="23"/>
      <c r="H15" s="216"/>
    </row>
    <row r="16" spans="1:8" ht="21" x14ac:dyDescent="0.25">
      <c r="A16" s="217">
        <v>4</v>
      </c>
      <c r="B16" s="326">
        <v>110</v>
      </c>
      <c r="C16" s="326"/>
      <c r="D16" s="28"/>
      <c r="E16" s="23">
        <v>1315.2</v>
      </c>
      <c r="F16" s="21">
        <f t="shared" si="0"/>
        <v>1315.2</v>
      </c>
      <c r="G16" s="23"/>
      <c r="H16" s="216"/>
    </row>
    <row r="17" spans="1:8" ht="21" x14ac:dyDescent="0.25">
      <c r="A17" s="217">
        <v>5</v>
      </c>
      <c r="B17" s="326">
        <v>125</v>
      </c>
      <c r="C17" s="326"/>
      <c r="D17" s="28"/>
      <c r="E17" s="23">
        <v>120</v>
      </c>
      <c r="F17" s="21">
        <f t="shared" si="0"/>
        <v>120</v>
      </c>
      <c r="G17" s="23"/>
      <c r="H17" s="216"/>
    </row>
    <row r="18" spans="1:8" ht="21" x14ac:dyDescent="0.25">
      <c r="A18" s="217">
        <v>6</v>
      </c>
      <c r="B18" s="326">
        <v>140</v>
      </c>
      <c r="C18" s="326"/>
      <c r="D18" s="28"/>
      <c r="E18" s="23"/>
      <c r="F18" s="23"/>
      <c r="G18" s="23"/>
      <c r="H18" s="216"/>
    </row>
    <row r="19" spans="1:8" ht="21" x14ac:dyDescent="0.25">
      <c r="A19" s="217">
        <v>7</v>
      </c>
      <c r="B19" s="326">
        <v>160</v>
      </c>
      <c r="C19" s="326"/>
      <c r="D19" s="28"/>
      <c r="E19" s="23"/>
      <c r="F19" s="23"/>
      <c r="G19" s="23"/>
      <c r="H19" s="216"/>
    </row>
    <row r="20" spans="1:8" ht="21" x14ac:dyDescent="0.25">
      <c r="A20" s="217">
        <v>8</v>
      </c>
      <c r="B20" s="326">
        <v>180</v>
      </c>
      <c r="C20" s="326"/>
      <c r="D20" s="218"/>
      <c r="E20" s="219"/>
      <c r="F20" s="219"/>
      <c r="G20" s="220"/>
      <c r="H20" s="221"/>
    </row>
    <row r="21" spans="1:8" ht="21.75" thickBot="1" x14ac:dyDescent="0.3">
      <c r="A21" s="222">
        <v>9</v>
      </c>
      <c r="B21" s="333">
        <v>200</v>
      </c>
      <c r="C21" s="333"/>
      <c r="D21" s="223"/>
      <c r="E21" s="224"/>
      <c r="F21" s="224"/>
      <c r="G21" s="225"/>
      <c r="H21" s="226"/>
    </row>
    <row r="22" spans="1:8" ht="21.75" thickBot="1" x14ac:dyDescent="0.3">
      <c r="A22" s="334" t="s">
        <v>869</v>
      </c>
      <c r="B22" s="335"/>
      <c r="C22" s="335"/>
      <c r="D22" s="335"/>
      <c r="E22" s="335"/>
      <c r="F22" s="335"/>
      <c r="G22" s="335"/>
      <c r="H22" s="336"/>
    </row>
    <row r="23" spans="1:8" ht="21.75" thickBot="1" x14ac:dyDescent="0.4">
      <c r="A23" s="328" t="s">
        <v>870</v>
      </c>
      <c r="B23" s="329"/>
      <c r="C23" s="329"/>
      <c r="D23" s="329"/>
      <c r="E23" s="329"/>
      <c r="F23" s="329"/>
      <c r="G23" s="329"/>
      <c r="H23" s="330"/>
    </row>
  </sheetData>
  <mergeCells count="27">
    <mergeCell ref="A23:H23"/>
    <mergeCell ref="B12:C12"/>
    <mergeCell ref="B13:C13"/>
    <mergeCell ref="B14:C14"/>
    <mergeCell ref="B15:C15"/>
    <mergeCell ref="B16:C16"/>
    <mergeCell ref="B17:C17"/>
    <mergeCell ref="B18:C18"/>
    <mergeCell ref="B19:C19"/>
    <mergeCell ref="B20:C20"/>
    <mergeCell ref="B21:C21"/>
    <mergeCell ref="A22:H22"/>
    <mergeCell ref="A5:H5"/>
    <mergeCell ref="A6:A11"/>
    <mergeCell ref="B6:F6"/>
    <mergeCell ref="H6:H11"/>
    <mergeCell ref="B7:F7"/>
    <mergeCell ref="B8:F8"/>
    <mergeCell ref="B9:F9"/>
    <mergeCell ref="B10:F10"/>
    <mergeCell ref="B11:G11"/>
    <mergeCell ref="A1:H1"/>
    <mergeCell ref="A2:H2"/>
    <mergeCell ref="A3:D3"/>
    <mergeCell ref="E3:H3"/>
    <mergeCell ref="A4:D4"/>
    <mergeCell ref="E4:H4"/>
  </mergeCells>
  <conditionalFormatting sqref="D13:G19">
    <cfRule type="cellIs" dxfId="0" priority="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laying</vt:lpstr>
      <vt:lpstr>Recon Sheet</vt:lpstr>
      <vt:lpstr>Details</vt:lpstr>
      <vt:lpstr>hydro</vt:lpstr>
      <vt:lpstr>fhtc</vt:lpstr>
      <vt:lpstr>hasthara restoration</vt:lpstr>
      <vt:lpstr>Sheet1</vt:lpstr>
      <vt:lpstr>Details!Print_Area</vt:lpstr>
      <vt:lpstr>'Recon 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2024-07-02T12:45:00Z</dcterms:modified>
</cp:coreProperties>
</file>