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HOUMARI" sheetId="2" r:id="rId1"/>
    <sheet name="Recon Sheet" sheetId="3" r:id="rId2"/>
    <sheet name="Details" sheetId="4" r:id="rId3"/>
  </sheets>
  <externalReferences>
    <externalReference r:id="rId4"/>
  </externalReferences>
  <definedNames>
    <definedName name="_xlnm.Print_Area" localSheetId="2">Details!$A$1:$Q$120</definedName>
    <definedName name="_xlnm.Print_Area" localSheetId="1">'Recon Sheet'!$A$1:$O$164</definedName>
  </definedNames>
  <calcPr calcId="152511"/>
</workbook>
</file>

<file path=xl/calcChain.xml><?xml version="1.0" encoding="utf-8"?>
<calcChain xmlns="http://schemas.openxmlformats.org/spreadsheetml/2006/main">
  <c r="A131" i="3" l="1"/>
  <c r="D30" i="3"/>
  <c r="G11" i="3" l="1"/>
  <c r="G13" i="3"/>
  <c r="G14" i="3"/>
  <c r="F12" i="3"/>
  <c r="F10" i="3" l="1"/>
  <c r="F9" i="3"/>
  <c r="F19" i="3" s="1"/>
  <c r="D9" i="3"/>
  <c r="I149" i="2"/>
  <c r="I150" i="2"/>
  <c r="Q112" i="4" l="1"/>
  <c r="P112" i="4"/>
  <c r="O112" i="4"/>
  <c r="P111" i="4"/>
  <c r="O111" i="4"/>
  <c r="Q111" i="4" s="1"/>
  <c r="Q110" i="4"/>
  <c r="P110" i="4"/>
  <c r="O110" i="4"/>
  <c r="P109" i="4"/>
  <c r="O109" i="4"/>
  <c r="Q109" i="4" s="1"/>
  <c r="A109" i="4"/>
  <c r="A110" i="4" s="1"/>
  <c r="A111" i="4" s="1"/>
  <c r="A112" i="4" s="1"/>
  <c r="Q108" i="4"/>
  <c r="P108" i="4"/>
  <c r="O108" i="4"/>
  <c r="P106" i="4"/>
  <c r="O106" i="4"/>
  <c r="Q106" i="4" s="1"/>
  <c r="P105" i="4"/>
  <c r="O105" i="4"/>
  <c r="Q105" i="4" s="1"/>
  <c r="P104" i="4"/>
  <c r="O104" i="4"/>
  <c r="Q104" i="4" s="1"/>
  <c r="P103" i="4"/>
  <c r="O103" i="4"/>
  <c r="Q103" i="4" s="1"/>
  <c r="P102" i="4"/>
  <c r="O102" i="4"/>
  <c r="Q102" i="4" s="1"/>
  <c r="A102" i="4"/>
  <c r="A103" i="4" s="1"/>
  <c r="A104" i="4" s="1"/>
  <c r="A105" i="4" s="1"/>
  <c r="A106" i="4" s="1"/>
  <c r="P101" i="4"/>
  <c r="O101" i="4"/>
  <c r="Q101" i="4" s="1"/>
  <c r="A101" i="4"/>
  <c r="P100" i="4"/>
  <c r="O100" i="4"/>
  <c r="Q100" i="4" s="1"/>
  <c r="P98" i="4"/>
  <c r="O98" i="4"/>
  <c r="Q98" i="4" s="1"/>
  <c r="P97" i="4"/>
  <c r="O97" i="4"/>
  <c r="Q97" i="4" s="1"/>
  <c r="P96" i="4"/>
  <c r="O96" i="4"/>
  <c r="Q96" i="4" s="1"/>
  <c r="P95" i="4"/>
  <c r="O95" i="4"/>
  <c r="Q95" i="4" s="1"/>
  <c r="P94" i="4"/>
  <c r="O94" i="4"/>
  <c r="Q94" i="4" s="1"/>
  <c r="P93" i="4"/>
  <c r="O93" i="4"/>
  <c r="Q93" i="4" s="1"/>
  <c r="A93" i="4"/>
  <c r="A94" i="4" s="1"/>
  <c r="A95" i="4" s="1"/>
  <c r="A96" i="4" s="1"/>
  <c r="A97" i="4" s="1"/>
  <c r="A98" i="4" s="1"/>
  <c r="P92" i="4"/>
  <c r="O92" i="4"/>
  <c r="Q92" i="4" s="1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P54" i="4"/>
  <c r="O54" i="4"/>
  <c r="Q54" i="4" s="1"/>
  <c r="A54" i="4"/>
  <c r="A55" i="4" s="1"/>
  <c r="A56" i="4" s="1"/>
  <c r="A57" i="4" s="1"/>
  <c r="A58" i="4" s="1"/>
  <c r="A59" i="4" s="1"/>
  <c r="A60" i="4" s="1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20" i="4"/>
  <c r="O20" i="4"/>
  <c r="Q20" i="4" s="1"/>
  <c r="A20" i="4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A12" i="4"/>
  <c r="A13" i="4" s="1"/>
  <c r="A14" i="4" s="1"/>
  <c r="A15" i="4" s="1"/>
  <c r="A16" i="4" s="1"/>
  <c r="A17" i="4" s="1"/>
  <c r="P11" i="4"/>
  <c r="O11" i="4"/>
  <c r="Q11" i="4" s="1"/>
  <c r="A11" i="4"/>
  <c r="P10" i="4"/>
  <c r="O10" i="4"/>
  <c r="Q10" i="4" s="1"/>
  <c r="Q9" i="4"/>
  <c r="O9" i="4"/>
  <c r="Q155" i="3" l="1"/>
  <c r="P155" i="3"/>
  <c r="O155" i="3"/>
  <c r="H155" i="3"/>
  <c r="P154" i="3"/>
  <c r="O154" i="3"/>
  <c r="Q154" i="3" s="1"/>
  <c r="H154" i="3"/>
  <c r="G154" i="3"/>
  <c r="P153" i="3"/>
  <c r="O153" i="3"/>
  <c r="Q153" i="3" s="1"/>
  <c r="Q152" i="3"/>
  <c r="P152" i="3"/>
  <c r="O152" i="3"/>
  <c r="L152" i="3"/>
  <c r="K152" i="3"/>
  <c r="P151" i="3"/>
  <c r="O151" i="3"/>
  <c r="Q151" i="3" s="1"/>
  <c r="L151" i="3"/>
  <c r="K151" i="3"/>
  <c r="P150" i="3"/>
  <c r="L150" i="3"/>
  <c r="K150" i="3"/>
  <c r="O150" i="3" s="1"/>
  <c r="Q150" i="3" s="1"/>
  <c r="P149" i="3"/>
  <c r="L149" i="3"/>
  <c r="K149" i="3"/>
  <c r="O149" i="3" s="1"/>
  <c r="Q149" i="3" s="1"/>
  <c r="Q148" i="3"/>
  <c r="P148" i="3"/>
  <c r="O148" i="3"/>
  <c r="L148" i="3"/>
  <c r="K148" i="3"/>
  <c r="P147" i="3"/>
  <c r="O147" i="3"/>
  <c r="Q147" i="3" s="1"/>
  <c r="P146" i="3"/>
  <c r="L146" i="3"/>
  <c r="K146" i="3"/>
  <c r="O146" i="3" s="1"/>
  <c r="Q146" i="3" s="1"/>
  <c r="Q145" i="3"/>
  <c r="P145" i="3"/>
  <c r="O145" i="3"/>
  <c r="L145" i="3"/>
  <c r="K145" i="3"/>
  <c r="P144" i="3"/>
  <c r="O144" i="3"/>
  <c r="Q144" i="3" s="1"/>
  <c r="Q143" i="3"/>
  <c r="P143" i="3"/>
  <c r="O143" i="3"/>
  <c r="P142" i="3"/>
  <c r="O142" i="3"/>
  <c r="Q142" i="3" s="1"/>
  <c r="Q141" i="3"/>
  <c r="P141" i="3"/>
  <c r="O141" i="3"/>
  <c r="P140" i="3"/>
  <c r="O140" i="3"/>
  <c r="Q140" i="3" s="1"/>
  <c r="Q139" i="3"/>
  <c r="P139" i="3"/>
  <c r="O139" i="3"/>
  <c r="P138" i="3"/>
  <c r="O138" i="3"/>
  <c r="Q138" i="3" s="1"/>
  <c r="P137" i="3"/>
  <c r="K137" i="3"/>
  <c r="O137" i="3" s="1"/>
  <c r="Q137" i="3" s="1"/>
  <c r="P136" i="3"/>
  <c r="L136" i="3"/>
  <c r="K136" i="3"/>
  <c r="O136" i="3" s="1"/>
  <c r="Q136" i="3" s="1"/>
  <c r="P135" i="3"/>
  <c r="L135" i="3"/>
  <c r="O135" i="3" s="1"/>
  <c r="Q135" i="3" s="1"/>
  <c r="K135" i="3"/>
  <c r="A135" i="3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P134" i="3"/>
  <c r="L134" i="3"/>
  <c r="K134" i="3"/>
  <c r="O134" i="3" s="1"/>
  <c r="Q134" i="3" s="1"/>
  <c r="Q130" i="3"/>
  <c r="P130" i="3"/>
  <c r="O130" i="3"/>
  <c r="P129" i="3"/>
  <c r="O129" i="3"/>
  <c r="Q129" i="3" s="1"/>
  <c r="Q128" i="3"/>
  <c r="P128" i="3"/>
  <c r="O128" i="3"/>
  <c r="P127" i="3"/>
  <c r="O127" i="3"/>
  <c r="Q127" i="3" s="1"/>
  <c r="A127" i="3"/>
  <c r="A128" i="3" s="1"/>
  <c r="A129" i="3" s="1"/>
  <c r="A130" i="3" s="1"/>
  <c r="Q126" i="3"/>
  <c r="P126" i="3"/>
  <c r="O126" i="3"/>
  <c r="P123" i="3"/>
  <c r="O123" i="3"/>
  <c r="Q123" i="3" s="1"/>
  <c r="P122" i="3"/>
  <c r="O122" i="3"/>
  <c r="Q122" i="3" s="1"/>
  <c r="P121" i="3"/>
  <c r="O121" i="3"/>
  <c r="Q121" i="3" s="1"/>
  <c r="P120" i="3"/>
  <c r="O120" i="3"/>
  <c r="Q120" i="3" s="1"/>
  <c r="P119" i="3"/>
  <c r="O119" i="3"/>
  <c r="Q119" i="3" s="1"/>
  <c r="A119" i="3"/>
  <c r="A120" i="3" s="1"/>
  <c r="A121" i="3" s="1"/>
  <c r="A122" i="3" s="1"/>
  <c r="A123" i="3" s="1"/>
  <c r="P118" i="3"/>
  <c r="O118" i="3"/>
  <c r="Q118" i="3" s="1"/>
  <c r="A118" i="3"/>
  <c r="P117" i="3"/>
  <c r="O117" i="3"/>
  <c r="Q117" i="3" s="1"/>
  <c r="P114" i="3"/>
  <c r="O114" i="3"/>
  <c r="Q114" i="3" s="1"/>
  <c r="P113" i="3"/>
  <c r="O113" i="3"/>
  <c r="Q113" i="3" s="1"/>
  <c r="P112" i="3"/>
  <c r="O112" i="3"/>
  <c r="Q112" i="3" s="1"/>
  <c r="P111" i="3"/>
  <c r="O111" i="3"/>
  <c r="Q111" i="3" s="1"/>
  <c r="P110" i="3"/>
  <c r="O110" i="3"/>
  <c r="Q110" i="3" s="1"/>
  <c r="P109" i="3"/>
  <c r="O109" i="3"/>
  <c r="Q109" i="3" s="1"/>
  <c r="A109" i="3"/>
  <c r="A110" i="3" s="1"/>
  <c r="A111" i="3" s="1"/>
  <c r="A112" i="3" s="1"/>
  <c r="A113" i="3" s="1"/>
  <c r="A114" i="3" s="1"/>
  <c r="P108" i="3"/>
  <c r="O108" i="3"/>
  <c r="Q108" i="3" s="1"/>
  <c r="A108" i="3"/>
  <c r="P107" i="3"/>
  <c r="O107" i="3"/>
  <c r="Q107" i="3" s="1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P100" i="3"/>
  <c r="O100" i="3"/>
  <c r="Q100" i="3" s="1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P92" i="3"/>
  <c r="O92" i="3"/>
  <c r="Q92" i="3" s="1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P78" i="3"/>
  <c r="O78" i="3"/>
  <c r="Q78" i="3" s="1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7" i="3"/>
  <c r="O77" i="3"/>
  <c r="Q77" i="3" s="1"/>
  <c r="P74" i="3"/>
  <c r="O74" i="3"/>
  <c r="Q74" i="3" s="1"/>
  <c r="P73" i="3"/>
  <c r="O73" i="3"/>
  <c r="Q73" i="3" s="1"/>
  <c r="P72" i="3"/>
  <c r="O72" i="3"/>
  <c r="Q72" i="3" s="1"/>
  <c r="Q71" i="3"/>
  <c r="P71" i="3"/>
  <c r="O71" i="3"/>
  <c r="P70" i="3"/>
  <c r="O70" i="3"/>
  <c r="Q70" i="3" s="1"/>
  <c r="P69" i="3"/>
  <c r="O69" i="3"/>
  <c r="Q69" i="3" s="1"/>
  <c r="P68" i="3"/>
  <c r="O68" i="3"/>
  <c r="Q68" i="3" s="1"/>
  <c r="A68" i="3"/>
  <c r="A69" i="3" s="1"/>
  <c r="A70" i="3" s="1"/>
  <c r="A71" i="3" s="1"/>
  <c r="A72" i="3" s="1"/>
  <c r="A73" i="3" s="1"/>
  <c r="A74" i="3" s="1"/>
  <c r="P67" i="3"/>
  <c r="O67" i="3"/>
  <c r="Q67" i="3" s="1"/>
  <c r="Q66" i="3"/>
  <c r="D65" i="3"/>
  <c r="P64" i="3"/>
  <c r="O64" i="3"/>
  <c r="Q64" i="3" s="1"/>
  <c r="P63" i="3"/>
  <c r="O63" i="3"/>
  <c r="Q63" i="3" s="1"/>
  <c r="P62" i="3"/>
  <c r="O62" i="3"/>
  <c r="Q62" i="3" s="1"/>
  <c r="P61" i="3"/>
  <c r="O61" i="3"/>
  <c r="Q61" i="3" s="1"/>
  <c r="P60" i="3"/>
  <c r="O60" i="3"/>
  <c r="Q60" i="3" s="1"/>
  <c r="P59" i="3"/>
  <c r="O59" i="3"/>
  <c r="Q59" i="3" s="1"/>
  <c r="P58" i="3"/>
  <c r="O58" i="3"/>
  <c r="Q58" i="3" s="1"/>
  <c r="P57" i="3"/>
  <c r="O57" i="3"/>
  <c r="Q57" i="3" s="1"/>
  <c r="P56" i="3"/>
  <c r="O56" i="3"/>
  <c r="Q56" i="3" s="1"/>
  <c r="P55" i="3"/>
  <c r="O55" i="3"/>
  <c r="Q55" i="3" s="1"/>
  <c r="P54" i="3"/>
  <c r="O54" i="3"/>
  <c r="Q54" i="3" s="1"/>
  <c r="P53" i="3"/>
  <c r="O53" i="3"/>
  <c r="Q53" i="3" s="1"/>
  <c r="P52" i="3"/>
  <c r="O52" i="3"/>
  <c r="Q52" i="3" s="1"/>
  <c r="P51" i="3"/>
  <c r="O51" i="3"/>
  <c r="Q51" i="3" s="1"/>
  <c r="P50" i="3"/>
  <c r="O50" i="3"/>
  <c r="Q50" i="3" s="1"/>
  <c r="P49" i="3"/>
  <c r="O49" i="3"/>
  <c r="Q49" i="3" s="1"/>
  <c r="P48" i="3"/>
  <c r="O48" i="3"/>
  <c r="Q48" i="3" s="1"/>
  <c r="P47" i="3"/>
  <c r="O47" i="3"/>
  <c r="Q47" i="3" s="1"/>
  <c r="P46" i="3"/>
  <c r="O46" i="3"/>
  <c r="Q46" i="3" s="1"/>
  <c r="P45" i="3"/>
  <c r="O45" i="3"/>
  <c r="Q45" i="3" s="1"/>
  <c r="P44" i="3"/>
  <c r="O44" i="3"/>
  <c r="Q44" i="3" s="1"/>
  <c r="P43" i="3"/>
  <c r="O43" i="3"/>
  <c r="Q43" i="3" s="1"/>
  <c r="P42" i="3"/>
  <c r="O42" i="3"/>
  <c r="Q42" i="3" s="1"/>
  <c r="P41" i="3"/>
  <c r="O41" i="3"/>
  <c r="Q41" i="3" s="1"/>
  <c r="P40" i="3"/>
  <c r="O40" i="3"/>
  <c r="Q40" i="3" s="1"/>
  <c r="P39" i="3"/>
  <c r="O39" i="3"/>
  <c r="Q39" i="3" s="1"/>
  <c r="P38" i="3"/>
  <c r="O38" i="3"/>
  <c r="Q38" i="3" s="1"/>
  <c r="P37" i="3"/>
  <c r="O37" i="3"/>
  <c r="Q37" i="3" s="1"/>
  <c r="P36" i="3"/>
  <c r="O36" i="3"/>
  <c r="Q36" i="3" s="1"/>
  <c r="P35" i="3"/>
  <c r="O35" i="3"/>
  <c r="Q35" i="3" s="1"/>
  <c r="P34" i="3"/>
  <c r="O34" i="3"/>
  <c r="Q34" i="3" s="1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P33" i="3"/>
  <c r="O33" i="3"/>
  <c r="Q33" i="3" s="1"/>
  <c r="A33" i="3"/>
  <c r="P32" i="3"/>
  <c r="O32" i="3"/>
  <c r="Q32" i="3" s="1"/>
  <c r="Q31" i="3"/>
  <c r="U29" i="3"/>
  <c r="P29" i="3"/>
  <c r="O29" i="3"/>
  <c r="Q29" i="3" s="1"/>
  <c r="U28" i="3"/>
  <c r="P28" i="3"/>
  <c r="O28" i="3"/>
  <c r="Q28" i="3" s="1"/>
  <c r="U27" i="3"/>
  <c r="P27" i="3"/>
  <c r="O27" i="3"/>
  <c r="Q27" i="3" s="1"/>
  <c r="U26" i="3"/>
  <c r="Q26" i="3"/>
  <c r="P26" i="3"/>
  <c r="O26" i="3"/>
  <c r="U25" i="3"/>
  <c r="P25" i="3"/>
  <c r="O25" i="3"/>
  <c r="Q25" i="3" s="1"/>
  <c r="U24" i="3"/>
  <c r="P24" i="3"/>
  <c r="O24" i="3"/>
  <c r="Q24" i="3" s="1"/>
  <c r="A24" i="3"/>
  <c r="A25" i="3" s="1"/>
  <c r="A26" i="3" s="1"/>
  <c r="A27" i="3" s="1"/>
  <c r="A28" i="3" s="1"/>
  <c r="A29" i="3" s="1"/>
  <c r="U23" i="3"/>
  <c r="P23" i="3"/>
  <c r="O23" i="3"/>
  <c r="Q23" i="3" s="1"/>
  <c r="A23" i="3"/>
  <c r="U22" i="3"/>
  <c r="Q22" i="3"/>
  <c r="P22" i="3"/>
  <c r="O22" i="3"/>
  <c r="O21" i="3"/>
  <c r="Q21" i="3" s="1"/>
  <c r="D19" i="3"/>
  <c r="P18" i="3"/>
  <c r="O18" i="3"/>
  <c r="Q18" i="3" s="1"/>
  <c r="P17" i="3"/>
  <c r="O17" i="3"/>
  <c r="Q17" i="3" s="1"/>
  <c r="P16" i="3"/>
  <c r="O16" i="3"/>
  <c r="Q16" i="3" s="1"/>
  <c r="P15" i="3"/>
  <c r="O15" i="3"/>
  <c r="Q15" i="3" s="1"/>
  <c r="P14" i="3"/>
  <c r="O14" i="3"/>
  <c r="Q14" i="3" s="1"/>
  <c r="P13" i="3"/>
  <c r="O13" i="3"/>
  <c r="Q13" i="3" s="1"/>
  <c r="P12" i="3"/>
  <c r="O12" i="3"/>
  <c r="Q12" i="3" s="1"/>
  <c r="P11" i="3"/>
  <c r="O11" i="3"/>
  <c r="Q11" i="3" s="1"/>
  <c r="P10" i="3"/>
  <c r="O10" i="3"/>
  <c r="Q10" i="3" s="1"/>
  <c r="A10" i="3"/>
  <c r="A11" i="3" s="1"/>
  <c r="A12" i="3" s="1"/>
  <c r="A13" i="3" s="1"/>
  <c r="A14" i="3" s="1"/>
  <c r="A15" i="3" s="1"/>
  <c r="A16" i="3" s="1"/>
  <c r="A17" i="3" s="1"/>
  <c r="A18" i="3" s="1"/>
  <c r="P9" i="3"/>
  <c r="O9" i="3"/>
  <c r="Q9" i="3" s="1"/>
  <c r="O137" i="2" l="1"/>
  <c r="F148" i="2" s="1"/>
  <c r="N137" i="2"/>
  <c r="F147" i="2" s="1"/>
  <c r="G147" i="2" s="1"/>
  <c r="I147" i="2" s="1"/>
  <c r="M137" i="2"/>
  <c r="F146" i="2" s="1"/>
  <c r="G146" i="2" s="1"/>
  <c r="I146" i="2" s="1"/>
  <c r="L137" i="2"/>
  <c r="F145" i="2" s="1"/>
  <c r="K137" i="2"/>
  <c r="F144" i="2" s="1"/>
  <c r="G144" i="2" s="1"/>
  <c r="I144" i="2" s="1"/>
  <c r="J137" i="2"/>
  <c r="F143" i="2" s="1"/>
  <c r="I137" i="2"/>
  <c r="F142" i="2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P130" i="2" s="1"/>
  <c r="P131" i="2" s="1"/>
  <c r="P132" i="2" s="1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P9" i="2"/>
  <c r="E10" i="3" l="1"/>
  <c r="G143" i="2"/>
  <c r="I143" i="2" s="1"/>
  <c r="G145" i="2"/>
  <c r="I145" i="2" s="1"/>
  <c r="E12" i="3"/>
  <c r="G12" i="3" s="1"/>
  <c r="E9" i="3"/>
  <c r="G9" i="3" s="1"/>
  <c r="G142" i="2"/>
  <c r="I142" i="2" s="1"/>
  <c r="P137" i="2"/>
  <c r="G148" i="2"/>
  <c r="F151" i="2"/>
  <c r="T11" i="3" l="1"/>
  <c r="G10" i="3"/>
  <c r="I148" i="2"/>
  <c r="G151" i="2"/>
  <c r="E15" i="3" l="1"/>
  <c r="I151" i="2"/>
  <c r="G15" i="3" l="1"/>
  <c r="G19" i="3" s="1"/>
  <c r="E19" i="3"/>
</calcChain>
</file>

<file path=xl/sharedStrings.xml><?xml version="1.0" encoding="utf-8"?>
<sst xmlns="http://schemas.openxmlformats.org/spreadsheetml/2006/main" count="653" uniqueCount="266">
  <si>
    <t>Mangraura</t>
  </si>
  <si>
    <t>CHOUMARI</t>
  </si>
  <si>
    <t xml:space="preserve">MAHADEV ENTERPRISES 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</si>
  <si>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</si>
  <si>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</si>
  <si>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</si>
  <si>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</si>
  <si>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</si>
  <si>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</si>
  <si>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</si>
  <si>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</si>
  <si>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</si>
  <si>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</si>
  <si>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</si>
  <si>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</si>
  <si>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</si>
  <si>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</si>
  <si>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</si>
  <si>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</si>
  <si>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125MM</t>
  </si>
  <si>
    <t>140MM</t>
  </si>
  <si>
    <t>j181</t>
  </si>
  <si>
    <t>j178</t>
  </si>
  <si>
    <t>j170</t>
  </si>
  <si>
    <t>j156</t>
  </si>
  <si>
    <t>j93</t>
  </si>
  <si>
    <t>j157</t>
  </si>
  <si>
    <t>j160</t>
  </si>
  <si>
    <t>j163</t>
  </si>
  <si>
    <t>j167</t>
  </si>
  <si>
    <t>j111</t>
  </si>
  <si>
    <t>j88</t>
  </si>
  <si>
    <t>152a</t>
  </si>
  <si>
    <t>152b</t>
  </si>
  <si>
    <t>152c</t>
  </si>
  <si>
    <t>152d</t>
  </si>
  <si>
    <t>186a</t>
  </si>
  <si>
    <t>186b</t>
  </si>
  <si>
    <t>184a</t>
  </si>
  <si>
    <t>184b</t>
  </si>
  <si>
    <t>183a</t>
  </si>
  <si>
    <t>183b</t>
  </si>
  <si>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</si>
  <si>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</si>
  <si>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</si>
  <si>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</si>
  <si>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MONTH:</t>
  </si>
  <si>
    <t>Block: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</si>
  <si>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</si>
  <si>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</si>
  <si>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</si>
  <si>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</si>
  <si>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</si>
  <si>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</si>
  <si>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</si>
  <si>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</si>
  <si>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</si>
  <si>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</si>
  <si>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</si>
  <si>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</si>
  <si>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</si>
  <si>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</si>
  <si>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</si>
  <si>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</si>
  <si>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Gp1</t>
  </si>
  <si>
    <t>Gp2</t>
  </si>
  <si>
    <t>Total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</si>
  <si>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</si>
  <si>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</si>
  <si>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</si>
  <si>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</si>
  <si>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</si>
  <si>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</si>
  <si>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</si>
  <si>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</si>
  <si>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</si>
  <si>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</si>
  <si>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</si>
  <si>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</si>
  <si>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</si>
  <si>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</si>
  <si>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</si>
  <si>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</si>
  <si>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</si>
  <si>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</si>
  <si>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</si>
  <si>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</si>
  <si>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</si>
  <si>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</si>
  <si>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</si>
  <si>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</si>
  <si>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</si>
  <si>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</si>
  <si>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</si>
  <si>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</si>
  <si>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</si>
  <si>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</si>
  <si>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</si>
  <si>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</si>
  <si>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</si>
  <si>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</si>
  <si>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</si>
  <si>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</si>
  <si>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</si>
  <si>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</si>
  <si>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</si>
  <si>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</si>
  <si>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</si>
  <si>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</si>
  <si>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</si>
  <si>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</si>
  <si>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</si>
  <si>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</si>
  <si>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</si>
  <si>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</si>
  <si>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</si>
  <si>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</si>
  <si>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</si>
  <si>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</si>
  <si>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</si>
  <si>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</si>
  <si>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</si>
  <si>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</si>
  <si>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</si>
  <si>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</si>
  <si>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</si>
  <si>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</si>
  <si>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</si>
  <si>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</si>
  <si>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</si>
  <si>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</si>
  <si>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</si>
  <si>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</si>
  <si>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</si>
  <si>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</si>
  <si>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</si>
  <si>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</si>
  <si>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</si>
  <si>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</si>
  <si>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</si>
  <si>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</si>
  <si>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</si>
  <si>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</si>
  <si>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</si>
  <si>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</si>
  <si>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</si>
  <si>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</si>
  <si>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</si>
  <si>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</si>
  <si>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</si>
  <si>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</si>
  <si>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</si>
  <si>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</si>
  <si>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</si>
  <si>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</si>
  <si>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</si>
  <si>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</si>
  <si>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</si>
  <si>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</si>
  <si>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</si>
  <si>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</si>
  <si>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</si>
  <si>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</si>
  <si>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</si>
  <si>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</si>
  <si>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</si>
  <si>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</si>
  <si>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</si>
  <si>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</si>
  <si>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</si>
  <si>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</si>
  <si>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</si>
  <si>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</si>
  <si>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</si>
  <si>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</si>
  <si>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</si>
  <si>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</si>
  <si>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</si>
  <si>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</si>
  <si>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</si>
  <si>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</si>
  <si>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</si>
  <si>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</si>
  <si>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</si>
  <si>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</si>
  <si>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</si>
  <si>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</si>
  <si>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</si>
  <si>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</si>
  <si>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</si>
  <si>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</si>
  <si>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</si>
  <si>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</si>
  <si>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</si>
  <si>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</si>
  <si>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</si>
  <si>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</si>
  <si>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</si>
  <si>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</si>
  <si>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</si>
  <si>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</si>
  <si>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</si>
  <si>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</si>
  <si>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</si>
  <si>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</si>
  <si>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</si>
  <si>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</si>
  <si>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</si>
  <si>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</si>
  <si>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</si>
  <si>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</si>
  <si>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</si>
  <si>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</si>
  <si>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</si>
  <si>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</si>
  <si>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</si>
  <si>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</si>
  <si>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</si>
  <si>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</si>
  <si>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Contractor Name-MADHAV ENTERPRISES</t>
  </si>
  <si>
    <t>JAN</t>
  </si>
  <si>
    <t>MANGRAUARA</t>
  </si>
  <si>
    <t>Contractor Name-MADHAV REDDY</t>
  </si>
  <si>
    <t>MANGRAURA</t>
  </si>
  <si>
    <t>HASTHARA</t>
  </si>
  <si>
    <t>Consumption Details  (Node/Junction)</t>
  </si>
  <si>
    <t>Total Consumed upto Date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</si>
  <si>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</si>
  <si>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</si>
  <si>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</si>
  <si>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</si>
  <si>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</si>
  <si>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</si>
  <si>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</si>
  <si>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</si>
  <si>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</si>
  <si>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</si>
  <si>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</si>
  <si>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</si>
  <si>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</si>
  <si>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</si>
  <si>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</si>
  <si>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</si>
  <si>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</si>
  <si>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</si>
  <si>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</si>
  <si>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</si>
  <si>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</si>
  <si>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</si>
  <si>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</si>
  <si>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</si>
  <si>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</si>
  <si>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</si>
  <si>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</si>
  <si>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</si>
  <si>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</si>
  <si>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</si>
  <si>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</si>
  <si>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</si>
  <si>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j181,157,161,163,175,131,133,114,111,183,185,194,198,200,154,155</t>
  </si>
  <si>
    <t>j103</t>
  </si>
  <si>
    <t>j101</t>
  </si>
  <si>
    <t>j93,88,79,56,99</t>
  </si>
  <si>
    <t>j156,189,85</t>
  </si>
  <si>
    <t>127, 128</t>
  </si>
  <si>
    <t>j166,162,158,177,176,102,100,135,134,132,199,195,190,184,208,137,46,19,23,36,35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</si>
</sst>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1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8" fillId="0" borderId="5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1" fillId="4" borderId="0" xfId="2" applyFont="1" applyFill="1" applyAlignment="1">
      <alignment horizontal="center" vertical="center"/>
    </xf>
    <xf numFmtId="164" fontId="15" fillId="5" borderId="1" xfId="3" applyNumberFormat="1" applyFont="1" applyFill="1" applyBorder="1" applyAlignment="1">
      <alignment horizontal="center" vertical="center"/>
    </xf>
    <xf numFmtId="0" fontId="11" fillId="6" borderId="0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164" fontId="15" fillId="5" borderId="0" xfId="3" applyNumberFormat="1" applyFont="1" applyFill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6" fillId="7" borderId="1" xfId="0" applyFont="1" applyFill="1" applyBorder="1" applyAlignment="1">
      <alignment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8" fillId="7" borderId="0" xfId="0" applyFont="1" applyFill="1"/>
    <xf numFmtId="0" fontId="11" fillId="6" borderId="4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65" fontId="19" fillId="6" borderId="9" xfId="0" applyNumberFormat="1" applyFont="1" applyFill="1" applyBorder="1" applyAlignment="1">
      <alignment horizontal="center" vertical="center"/>
    </xf>
    <xf numFmtId="165" fontId="19" fillId="6" borderId="1" xfId="0" applyNumberFormat="1" applyFont="1" applyFill="1" applyBorder="1" applyAlignment="1">
      <alignment horizontal="center" vertical="center"/>
    </xf>
    <xf numFmtId="165" fontId="19" fillId="6" borderId="10" xfId="0" applyNumberFormat="1" applyFont="1" applyFill="1" applyBorder="1" applyAlignment="1">
      <alignment horizontal="center" vertical="center"/>
    </xf>
    <xf numFmtId="165" fontId="12" fillId="6" borderId="4" xfId="0" applyNumberFormat="1" applyFont="1" applyFill="1" applyBorder="1" applyAlignment="1">
      <alignment horizontal="center" vertical="center"/>
    </xf>
    <xf numFmtId="0" fontId="21" fillId="9" borderId="0" xfId="0" applyFont="1" applyFill="1"/>
    <xf numFmtId="165" fontId="19" fillId="4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3" fontId="22" fillId="0" borderId="1" xfId="4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  <xf numFmtId="43" fontId="19" fillId="8" borderId="1" xfId="4" applyFont="1" applyFill="1" applyBorder="1" applyAlignment="1">
      <alignment horizontal="center" vertical="center" wrapText="1"/>
    </xf>
    <xf numFmtId="43" fontId="20" fillId="0" borderId="1" xfId="4" applyFont="1" applyFill="1" applyBorder="1" applyAlignment="1">
      <alignment horizontal="center" vertical="center" wrapText="1"/>
    </xf>
    <xf numFmtId="43" fontId="19" fillId="0" borderId="4" xfId="4" applyFont="1" applyFill="1" applyBorder="1" applyAlignment="1">
      <alignment horizontal="center" vertical="center" wrapText="1"/>
    </xf>
    <xf numFmtId="43" fontId="19" fillId="0" borderId="10" xfId="4" applyFont="1" applyFill="1" applyBorder="1" applyAlignment="1">
      <alignment horizontal="center" vertical="center" wrapText="1"/>
    </xf>
    <xf numFmtId="43" fontId="12" fillId="0" borderId="4" xfId="4" applyFont="1" applyFill="1" applyBorder="1" applyAlignment="1">
      <alignment horizontal="center" vertical="center" wrapText="1"/>
    </xf>
    <xf numFmtId="0" fontId="21" fillId="0" borderId="0" xfId="0" applyFont="1"/>
    <xf numFmtId="43" fontId="19" fillId="4" borderId="1" xfId="4" applyFont="1" applyFill="1" applyBorder="1" applyAlignment="1">
      <alignment horizontal="center" vertical="center" wrapText="1"/>
    </xf>
    <xf numFmtId="43" fontId="21" fillId="0" borderId="0" xfId="0" applyNumberFormat="1" applyFont="1"/>
    <xf numFmtId="0" fontId="23" fillId="7" borderId="1" xfId="0" applyFont="1" applyFill="1" applyBorder="1" applyAlignment="1">
      <alignment horizontal="right" vertical="center" wrapText="1"/>
    </xf>
    <xf numFmtId="0" fontId="23" fillId="7" borderId="1" xfId="0" applyFont="1" applyFill="1" applyBorder="1" applyAlignment="1">
      <alignment horizontal="right" vertical="center"/>
    </xf>
    <xf numFmtId="41" fontId="24" fillId="7" borderId="1" xfId="1" applyNumberFormat="1" applyFont="1" applyFill="1" applyBorder="1" applyAlignment="1">
      <alignment horizontal="center" vertical="center" wrapText="1"/>
    </xf>
    <xf numFmtId="41" fontId="24" fillId="8" borderId="1" xfId="1" applyNumberFormat="1" applyFont="1" applyFill="1" applyBorder="1" applyAlignment="1">
      <alignment horizontal="center" vertical="center" wrapText="1"/>
    </xf>
    <xf numFmtId="2" fontId="25" fillId="7" borderId="1" xfId="1" applyNumberFormat="1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right" vertical="center"/>
    </xf>
    <xf numFmtId="0" fontId="24" fillId="7" borderId="1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23" fillId="7" borderId="4" xfId="0" applyFont="1" applyFill="1" applyBorder="1" applyAlignment="1">
      <alignment horizontal="right" vertical="center"/>
    </xf>
    <xf numFmtId="0" fontId="26" fillId="7" borderId="0" xfId="0" applyFont="1" applyFill="1" applyAlignment="1">
      <alignment horizontal="right"/>
    </xf>
    <xf numFmtId="0" fontId="24" fillId="4" borderId="1" xfId="0" applyFont="1" applyFill="1" applyBorder="1" applyAlignment="1">
      <alignment horizontal="right" vertical="center"/>
    </xf>
    <xf numFmtId="41" fontId="19" fillId="9" borderId="1" xfId="0" applyNumberFormat="1" applyFont="1" applyFill="1" applyBorder="1" applyAlignment="1">
      <alignment horizontal="center" vertical="center" wrapText="1"/>
    </xf>
    <xf numFmtId="41" fontId="19" fillId="8" borderId="1" xfId="0" applyNumberFormat="1" applyFont="1" applyFill="1" applyBorder="1" applyAlignment="1">
      <alignment horizontal="center" vertical="center" wrapText="1"/>
    </xf>
    <xf numFmtId="165" fontId="19" fillId="9" borderId="4" xfId="0" applyNumberFormat="1" applyFont="1" applyFill="1" applyBorder="1" applyAlignment="1">
      <alignment horizontal="center" vertical="center"/>
    </xf>
    <xf numFmtId="165" fontId="19" fillId="9" borderId="1" xfId="0" applyNumberFormat="1" applyFont="1" applyFill="1" applyBorder="1" applyAlignment="1">
      <alignment horizontal="center" vertical="center"/>
    </xf>
    <xf numFmtId="165" fontId="19" fillId="9" borderId="10" xfId="0" applyNumberFormat="1" applyFont="1" applyFill="1" applyBorder="1" applyAlignment="1">
      <alignment horizontal="center" vertical="center"/>
    </xf>
    <xf numFmtId="165" fontId="12" fillId="9" borderId="4" xfId="0" applyNumberFormat="1" applyFont="1" applyFill="1" applyBorder="1" applyAlignment="1">
      <alignment horizontal="center" vertical="center"/>
    </xf>
    <xf numFmtId="0" fontId="0" fillId="9" borderId="0" xfId="0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1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3" fontId="22" fillId="0" borderId="4" xfId="4" applyFont="1" applyFill="1" applyBorder="1" applyAlignment="1">
      <alignment horizontal="center" vertical="center" wrapText="1"/>
    </xf>
    <xf numFmtId="0" fontId="27" fillId="0" borderId="0" xfId="0" applyFont="1" applyFill="1"/>
    <xf numFmtId="43" fontId="16" fillId="4" borderId="1" xfId="4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/>
    </xf>
    <xf numFmtId="41" fontId="19" fillId="0" borderId="1" xfId="4" applyNumberFormat="1" applyFont="1" applyFill="1" applyBorder="1" applyAlignment="1">
      <alignment horizontal="center" vertical="center" wrapText="1"/>
    </xf>
    <xf numFmtId="166" fontId="20" fillId="0" borderId="1" xfId="4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7" fillId="0" borderId="0" xfId="0" applyFont="1"/>
    <xf numFmtId="0" fontId="19" fillId="9" borderId="4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28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7" borderId="1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1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32" fillId="0" borderId="0" xfId="0" applyFont="1"/>
    <xf numFmtId="0" fontId="0" fillId="4" borderId="0" xfId="0" applyFill="1"/>
    <xf numFmtId="0" fontId="11" fillId="0" borderId="1" xfId="2" applyFont="1" applyBorder="1" applyAlignment="1">
      <alignment vertical="center"/>
    </xf>
    <xf numFmtId="0" fontId="16" fillId="6" borderId="4" xfId="0" applyFont="1" applyFill="1" applyBorder="1" applyAlignment="1">
      <alignment horizontal="center" vertical="center" wrapText="1"/>
    </xf>
    <xf numFmtId="0" fontId="34" fillId="8" borderId="13" xfId="3" applyFont="1" applyFill="1" applyBorder="1" applyAlignment="1">
      <alignment horizontal="center" vertical="center" wrapText="1"/>
    </xf>
    <xf numFmtId="0" fontId="34" fillId="8" borderId="14" xfId="3" applyFont="1" applyFill="1" applyBorder="1" applyAlignment="1">
      <alignment horizontal="center" vertical="center" wrapText="1"/>
    </xf>
    <xf numFmtId="0" fontId="34" fillId="11" borderId="15" xfId="3" applyFont="1" applyFill="1" applyBorder="1" applyAlignment="1">
      <alignment horizontal="center" vertical="center" wrapText="1"/>
    </xf>
    <xf numFmtId="0" fontId="34" fillId="11" borderId="17" xfId="3" applyFont="1" applyFill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/>
    </xf>
    <xf numFmtId="0" fontId="35" fillId="0" borderId="1" xfId="3" applyFont="1" applyBorder="1" applyAlignment="1">
      <alignment horizontal="left" vertical="center"/>
    </xf>
    <xf numFmtId="43" fontId="36" fillId="0" borderId="1" xfId="3" applyNumberFormat="1" applyFont="1" applyBorder="1" applyAlignment="1">
      <alignment horizontal="center" vertical="center"/>
    </xf>
    <xf numFmtId="164" fontId="35" fillId="11" borderId="21" xfId="3" applyNumberFormat="1" applyFont="1" applyFill="1" applyBorder="1" applyAlignment="1">
      <alignment horizontal="center" vertical="center"/>
    </xf>
    <xf numFmtId="164" fontId="35" fillId="0" borderId="22" xfId="3" applyNumberFormat="1" applyFont="1" applyBorder="1" applyAlignment="1">
      <alignment horizontal="center" vertical="center"/>
    </xf>
    <xf numFmtId="43" fontId="35" fillId="0" borderId="8" xfId="3" applyNumberFormat="1" applyFont="1" applyBorder="1" applyAlignment="1">
      <alignment horizontal="center" vertical="center"/>
    </xf>
    <xf numFmtId="164" fontId="37" fillId="0" borderId="22" xfId="3" applyNumberFormat="1" applyFont="1" applyBorder="1" applyAlignment="1">
      <alignment horizontal="center" vertical="center"/>
    </xf>
    <xf numFmtId="164" fontId="35" fillId="0" borderId="8" xfId="3" applyNumberFormat="1" applyFont="1" applyBorder="1" applyAlignment="1">
      <alignment horizontal="center" vertical="center"/>
    </xf>
    <xf numFmtId="164" fontId="35" fillId="0" borderId="9" xfId="3" applyNumberFormat="1" applyFont="1" applyBorder="1" applyAlignment="1">
      <alignment horizontal="center" vertical="center"/>
    </xf>
    <xf numFmtId="43" fontId="35" fillId="0" borderId="1" xfId="3" applyNumberFormat="1" applyFont="1" applyBorder="1" applyAlignment="1">
      <alignment horizontal="center" vertical="center"/>
    </xf>
    <xf numFmtId="164" fontId="37" fillId="0" borderId="9" xfId="3" applyNumberFormat="1" applyFont="1" applyBorder="1" applyAlignment="1">
      <alignment horizontal="center" vertical="center"/>
    </xf>
    <xf numFmtId="164" fontId="35" fillId="0" borderId="1" xfId="3" applyNumberFormat="1" applyFont="1" applyBorder="1" applyAlignment="1">
      <alignment horizontal="center" vertical="center"/>
    </xf>
    <xf numFmtId="164" fontId="35" fillId="11" borderId="10" xfId="3" applyNumberFormat="1" applyFont="1" applyFill="1" applyBorder="1" applyAlignment="1">
      <alignment horizontal="center" vertical="center"/>
    </xf>
    <xf numFmtId="164" fontId="35" fillId="11" borderId="3" xfId="3" applyNumberFormat="1" applyFont="1" applyFill="1" applyBorder="1" applyAlignment="1">
      <alignment horizontal="center" vertical="center"/>
    </xf>
    <xf numFmtId="41" fontId="35" fillId="0" borderId="2" xfId="3" applyNumberFormat="1" applyFont="1" applyBorder="1" applyAlignment="1">
      <alignment horizontal="center" vertical="center"/>
    </xf>
    <xf numFmtId="43" fontId="15" fillId="8" borderId="1" xfId="3" applyNumberFormat="1" applyFont="1" applyFill="1" applyBorder="1" applyAlignment="1">
      <alignment horizontal="center" vertical="center"/>
    </xf>
    <xf numFmtId="164" fontId="38" fillId="3" borderId="2" xfId="3" applyNumberFormat="1" applyFont="1" applyFill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/>
    </xf>
    <xf numFmtId="164" fontId="38" fillId="3" borderId="1" xfId="3" applyNumberFormat="1" applyFont="1" applyFill="1" applyBorder="1" applyAlignment="1">
      <alignment horizontal="center" vertical="center"/>
    </xf>
    <xf numFmtId="164" fontId="38" fillId="11" borderId="23" xfId="3" applyNumberFormat="1" applyFont="1" applyFill="1" applyBorder="1" applyAlignment="1">
      <alignment horizontal="center" vertical="center"/>
    </xf>
    <xf numFmtId="164" fontId="38" fillId="3" borderId="24" xfId="3" applyNumberFormat="1" applyFont="1" applyFill="1" applyBorder="1" applyAlignment="1">
      <alignment horizontal="center" vertical="center"/>
    </xf>
    <xf numFmtId="164" fontId="38" fillId="3" borderId="25" xfId="3" applyNumberFormat="1" applyFont="1" applyFill="1" applyBorder="1" applyAlignment="1">
      <alignment horizontal="center" vertical="center"/>
    </xf>
    <xf numFmtId="164" fontId="38" fillId="11" borderId="26" xfId="3" applyNumberFormat="1" applyFont="1" applyFill="1" applyBorder="1" applyAlignment="1">
      <alignment horizontal="center" vertical="center"/>
    </xf>
    <xf numFmtId="0" fontId="34" fillId="0" borderId="0" xfId="3" applyFont="1" applyAlignment="1">
      <alignment horizontal="right" vertical="center"/>
    </xf>
    <xf numFmtId="164" fontId="15" fillId="0" borderId="0" xfId="3" applyNumberFormat="1" applyFont="1" applyAlignment="1">
      <alignment horizontal="center" vertical="center"/>
    </xf>
    <xf numFmtId="43" fontId="19" fillId="0" borderId="1" xfId="4" applyFont="1" applyFill="1" applyBorder="1" applyAlignment="1">
      <alignment horizontal="center" vertical="center" wrapText="1"/>
    </xf>
    <xf numFmtId="164" fontId="35" fillId="11" borderId="21" xfId="3" applyNumberFormat="1" applyFont="1" applyFill="1" applyBorder="1" applyAlignment="1">
      <alignment horizontal="center"/>
    </xf>
    <xf numFmtId="43" fontId="36" fillId="0" borderId="1" xfId="3" applyNumberFormat="1" applyFont="1" applyBorder="1" applyAlignment="1">
      <alignment horizontal="center"/>
    </xf>
    <xf numFmtId="165" fontId="19" fillId="6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8" fillId="3" borderId="2" xfId="3" applyFont="1" applyFill="1" applyBorder="1" applyAlignment="1">
      <alignment horizontal="center" vertical="center"/>
    </xf>
    <xf numFmtId="0" fontId="38" fillId="3" borderId="4" xfId="3" applyFont="1" applyFill="1" applyBorder="1" applyAlignment="1">
      <alignment horizontal="center" vertical="center"/>
    </xf>
    <xf numFmtId="1" fontId="39" fillId="0" borderId="0" xfId="5" applyNumberFormat="1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8" borderId="12" xfId="3" applyFont="1" applyFill="1" applyBorder="1" applyAlignment="1">
      <alignment horizontal="center" vertical="center"/>
    </xf>
    <xf numFmtId="0" fontId="34" fillId="8" borderId="19" xfId="3" applyFont="1" applyFill="1" applyBorder="1" applyAlignment="1">
      <alignment horizontal="center" vertical="center"/>
    </xf>
    <xf numFmtId="0" fontId="34" fillId="8" borderId="11" xfId="3" applyFont="1" applyFill="1" applyBorder="1" applyAlignment="1">
      <alignment horizontal="center" vertical="center" wrapText="1"/>
    </xf>
    <xf numFmtId="0" fontId="34" fillId="8" borderId="20" xfId="3" applyFont="1" applyFill="1" applyBorder="1" applyAlignment="1">
      <alignment horizontal="center" vertical="center" wrapText="1"/>
    </xf>
    <xf numFmtId="0" fontId="34" fillId="8" borderId="11" xfId="3" applyFont="1" applyFill="1" applyBorder="1" applyAlignment="1">
      <alignment horizontal="center" vertical="center"/>
    </xf>
    <xf numFmtId="0" fontId="34" fillId="8" borderId="20" xfId="3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43" fontId="19" fillId="0" borderId="1" xfId="4" applyFont="1" applyFill="1" applyBorder="1" applyAlignment="1">
      <alignment horizontal="center" vertical="center" wrapText="1"/>
    </xf>
  </cellXfs>
  <cellStyles count="7">
    <cellStyle name="Comma" xfId="1" builtinId="3"/>
    <cellStyle name="Comma 4" xfId="4"/>
    <cellStyle name="Normal" xfId="0" builtinId="0"/>
    <cellStyle name="Normal 2" xfId="6"/>
    <cellStyle name="Normal 2 2" xfId="2"/>
    <cellStyle name="Normal 4" xfId="5"/>
    <cellStyle name="Normal 9" xfId="3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1015485</xdr:colOff>
      <xdr:row>22</xdr:row>
      <xdr:rowOff>0</xdr:rowOff>
    </xdr:from>
    <xdr:to>
      <xdr:col>23</xdr:col>
      <xdr:colOff>2823</xdr:colOff>
      <xdr:row>26</xdr:row>
      <xdr:rowOff>158989</xdr:rowOff>
    </xdr:to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02835" y="5114925"/>
          <a:ext cx="6513" cy="920989"/>
        </a:xfrm>
        <a:prstGeom prst="rect">
          <a:avLst/>
        </a:prstGeom>
      </xdr:spPr>
    </xdr:pic>
    <xdr:clientData/>
  </xdr:twoCellAnchor>
  <xdr:twoCellAnchor editAs="oneCell">
    <xdr:from>
      <xdr:col>18</xdr:col>
      <xdr:colOff>1015485</xdr:colOff>
      <xdr:row>3</xdr:row>
      <xdr:rowOff>131379</xdr:rowOff>
    </xdr:from>
    <xdr:to>
      <xdr:col>19</xdr:col>
      <xdr:colOff>2823</xdr:colOff>
      <xdr:row>7</xdr:row>
      <xdr:rowOff>109393</xdr:rowOff>
    </xdr:to>
    <xdr:pic>
      <xdr:nvPicPr>
        <xdr:cNvPr id="3" name="Picture 2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64435" y="702879"/>
          <a:ext cx="6513" cy="9209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4:T154"/>
  <sheetViews>
    <sheetView tabSelected="1" topLeftCell="A135" workbookViewId="0">
      <selection activeCell="C139" sqref="C139:T154"/>
    </sheetView>
  </sheetViews>
  <sheetFormatPr defaultRowHeight="15" x14ac:dyDescent="0.25"/>
  <cols>
    <col min="4" max="4" width="10.42578125" bestFit="1" customWidth="1"/>
    <col min="6" max="7" width="9.7109375" bestFit="1" customWidth="1"/>
    <col min="9" max="9" width="10.140625" bestFit="1" customWidth="1"/>
  </cols>
  <sheetData>
    <row r="4" spans="3:20" ht="18.75" x14ac:dyDescent="0.25">
      <c r="C4" s="172" t="s">
        <v>0</v>
      </c>
      <c r="D4" s="172"/>
      <c r="E4" s="172"/>
      <c r="F4" s="172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3:20" ht="18.75" x14ac:dyDescent="0.25">
      <c r="C5" s="172" t="s">
        <v>1</v>
      </c>
      <c r="D5" s="172"/>
      <c r="E5" s="172"/>
      <c r="F5" s="172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</row>
    <row r="6" spans="3:20" ht="18.75" x14ac:dyDescent="0.25">
      <c r="C6" s="169" t="s">
        <v>2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</row>
    <row r="7" spans="3:20" ht="18" x14ac:dyDescent="0.25">
      <c r="C7" s="175" t="s">
        <v>3</v>
      </c>
      <c r="D7" s="175" t="s">
        <v>4</v>
      </c>
      <c r="E7" s="174" t="s">
        <v>5</v>
      </c>
      <c r="F7" s="174" t="s">
        <v>6</v>
      </c>
      <c r="G7" s="174" t="s">
        <v>7</v>
      </c>
      <c r="H7" s="174" t="s">
        <v>8</v>
      </c>
      <c r="I7" s="176" t="s">
        <v>9</v>
      </c>
      <c r="J7" s="177"/>
      <c r="K7" s="177"/>
      <c r="L7" s="177"/>
      <c r="M7" s="177"/>
      <c r="N7" s="178"/>
      <c r="O7" s="1"/>
      <c r="P7" s="174" t="s">
        <v>10</v>
      </c>
      <c r="Q7" s="174" t="s">
        <v>11</v>
      </c>
      <c r="R7" s="174" t="s">
        <v>12</v>
      </c>
      <c r="S7" s="174" t="s">
        <v>13</v>
      </c>
      <c r="T7" s="174" t="s">
        <v>14</v>
      </c>
    </row>
    <row r="8" spans="3:20" ht="18" x14ac:dyDescent="0.25">
      <c r="C8" s="175"/>
      <c r="D8" s="175"/>
      <c r="E8" s="174"/>
      <c r="F8" s="174"/>
      <c r="G8" s="174"/>
      <c r="H8" s="174"/>
      <c r="I8" s="2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20</v>
      </c>
      <c r="O8" s="3">
        <v>160</v>
      </c>
      <c r="P8" s="174"/>
      <c r="Q8" s="174"/>
      <c r="R8" s="174"/>
      <c r="S8" s="174"/>
      <c r="T8" s="174"/>
    </row>
    <row r="9" spans="3:20" x14ac:dyDescent="0.25">
      <c r="C9" s="4">
        <v>1</v>
      </c>
      <c r="D9" s="5">
        <v>45265</v>
      </c>
      <c r="E9" s="7" t="s">
        <v>21</v>
      </c>
      <c r="F9" s="7" t="s">
        <v>22</v>
      </c>
      <c r="G9" s="7"/>
      <c r="H9" s="7"/>
      <c r="I9" s="7">
        <v>258</v>
      </c>
      <c r="J9" s="7"/>
      <c r="K9" s="7"/>
      <c r="L9" s="7"/>
      <c r="M9" s="7"/>
      <c r="N9" s="7"/>
      <c r="O9" s="7"/>
      <c r="P9" s="7">
        <f>+I9</f>
        <v>258</v>
      </c>
      <c r="Q9" s="4"/>
      <c r="R9" s="4"/>
      <c r="S9" s="4"/>
    </row>
    <row r="10" spans="3:20" x14ac:dyDescent="0.25">
      <c r="C10" s="4">
        <f>1+C9</f>
        <v>2</v>
      </c>
      <c r="D10" s="5">
        <v>45265</v>
      </c>
      <c r="E10" s="7" t="s">
        <v>22</v>
      </c>
      <c r="F10" s="7" t="s">
        <v>23</v>
      </c>
      <c r="G10" s="7"/>
      <c r="H10" s="7"/>
      <c r="I10" s="7">
        <v>134</v>
      </c>
      <c r="J10" s="7"/>
      <c r="K10" s="7"/>
      <c r="L10" s="7"/>
      <c r="M10" s="7"/>
      <c r="N10" s="7"/>
      <c r="O10" s="7"/>
      <c r="P10" s="7">
        <f>+P9+I10+J10+K10+L10+M10+N10</f>
        <v>392</v>
      </c>
      <c r="Q10" s="4"/>
      <c r="R10" s="4"/>
      <c r="S10" s="4"/>
    </row>
    <row r="11" spans="3:20" x14ac:dyDescent="0.25">
      <c r="C11" s="4">
        <f t="shared" ref="C11:C74" si="0">1+C10</f>
        <v>3</v>
      </c>
      <c r="D11" s="5">
        <v>45266</v>
      </c>
      <c r="E11" s="7" t="s">
        <v>23</v>
      </c>
      <c r="F11" s="7" t="s">
        <v>24</v>
      </c>
      <c r="G11" s="7"/>
      <c r="H11" s="7"/>
      <c r="I11" s="7">
        <v>175</v>
      </c>
      <c r="J11" s="7"/>
      <c r="K11" s="7"/>
      <c r="L11" s="7"/>
      <c r="M11" s="7"/>
      <c r="N11" s="7"/>
      <c r="O11" s="7"/>
      <c r="P11" s="7">
        <f t="shared" ref="P11:P74" si="1">+P10+I11+J11+K11+L11+M11+N11</f>
        <v>567</v>
      </c>
      <c r="Q11" s="4"/>
      <c r="R11" s="4"/>
      <c r="S11" s="4"/>
    </row>
    <row r="12" spans="3:20" x14ac:dyDescent="0.25">
      <c r="C12" s="4">
        <f t="shared" si="0"/>
        <v>4</v>
      </c>
      <c r="D12" s="5">
        <v>45266</v>
      </c>
      <c r="E12" s="7" t="s">
        <v>24</v>
      </c>
      <c r="F12" s="7" t="s">
        <v>25</v>
      </c>
      <c r="G12" s="7"/>
      <c r="H12" s="7"/>
      <c r="I12" s="7">
        <v>120</v>
      </c>
      <c r="J12" s="7"/>
      <c r="K12" s="7"/>
      <c r="L12" s="7"/>
      <c r="M12" s="7"/>
      <c r="N12" s="7"/>
      <c r="O12" s="7"/>
      <c r="P12" s="7">
        <f t="shared" si="1"/>
        <v>687</v>
      </c>
      <c r="Q12" s="4"/>
      <c r="R12" s="4"/>
      <c r="S12" s="4"/>
    </row>
    <row r="13" spans="3:20" x14ac:dyDescent="0.25">
      <c r="C13" s="4">
        <f t="shared" si="0"/>
        <v>5</v>
      </c>
      <c r="D13" s="5">
        <v>45267</v>
      </c>
      <c r="E13" s="6" t="s">
        <v>24</v>
      </c>
      <c r="F13" s="7">
        <v>157</v>
      </c>
      <c r="G13" s="7"/>
      <c r="H13" s="7"/>
      <c r="I13" s="7">
        <v>20</v>
      </c>
      <c r="J13" s="7"/>
      <c r="K13" s="7"/>
      <c r="L13" s="7"/>
      <c r="M13" s="7"/>
      <c r="N13" s="7"/>
      <c r="O13" s="7"/>
      <c r="P13" s="7">
        <f t="shared" si="1"/>
        <v>707</v>
      </c>
      <c r="Q13" s="4"/>
      <c r="R13" s="4"/>
      <c r="S13" s="4"/>
    </row>
    <row r="14" spans="3:20" x14ac:dyDescent="0.25">
      <c r="C14" s="4">
        <f t="shared" si="0"/>
        <v>6</v>
      </c>
      <c r="D14" s="5">
        <v>45267</v>
      </c>
      <c r="E14" s="6" t="s">
        <v>26</v>
      </c>
      <c r="F14" s="7" t="s">
        <v>27</v>
      </c>
      <c r="G14" s="7"/>
      <c r="H14" s="7"/>
      <c r="I14" s="7">
        <v>17</v>
      </c>
      <c r="J14" s="7"/>
      <c r="K14" s="7"/>
      <c r="L14" s="7"/>
      <c r="M14" s="7"/>
      <c r="N14" s="7"/>
      <c r="O14" s="7"/>
      <c r="P14" s="7">
        <f t="shared" si="1"/>
        <v>724</v>
      </c>
      <c r="Q14" s="4"/>
      <c r="R14" s="4"/>
      <c r="S14" s="4"/>
    </row>
    <row r="15" spans="3:20" x14ac:dyDescent="0.25">
      <c r="C15" s="4">
        <f t="shared" si="0"/>
        <v>7</v>
      </c>
      <c r="D15" s="5">
        <v>45267</v>
      </c>
      <c r="E15" s="6" t="s">
        <v>27</v>
      </c>
      <c r="F15" s="7">
        <v>161</v>
      </c>
      <c r="G15" s="7"/>
      <c r="H15" s="7"/>
      <c r="I15" s="7">
        <v>14</v>
      </c>
      <c r="J15" s="7"/>
      <c r="K15" s="7"/>
      <c r="L15" s="7"/>
      <c r="M15" s="7"/>
      <c r="N15" s="7"/>
      <c r="O15" s="7"/>
      <c r="P15" s="7">
        <f t="shared" si="1"/>
        <v>738</v>
      </c>
      <c r="Q15" s="4"/>
      <c r="R15" s="4"/>
      <c r="S15" s="4"/>
    </row>
    <row r="16" spans="3:20" x14ac:dyDescent="0.25">
      <c r="C16" s="4">
        <f t="shared" si="0"/>
        <v>8</v>
      </c>
      <c r="D16" s="5">
        <v>45267</v>
      </c>
      <c r="E16" s="7">
        <v>161</v>
      </c>
      <c r="F16" s="7" t="s">
        <v>28</v>
      </c>
      <c r="G16" s="7"/>
      <c r="H16" s="7"/>
      <c r="I16" s="7">
        <v>47</v>
      </c>
      <c r="J16" s="7"/>
      <c r="K16" s="7"/>
      <c r="L16" s="7"/>
      <c r="M16" s="7"/>
      <c r="N16" s="7"/>
      <c r="O16" s="7"/>
      <c r="P16" s="7">
        <f t="shared" si="1"/>
        <v>785</v>
      </c>
      <c r="Q16" s="4"/>
      <c r="R16" s="4"/>
      <c r="S16" s="4"/>
    </row>
    <row r="17" spans="3:19" x14ac:dyDescent="0.25">
      <c r="C17" s="4">
        <f t="shared" si="0"/>
        <v>9</v>
      </c>
      <c r="D17" s="5">
        <v>45267</v>
      </c>
      <c r="E17" s="7" t="s">
        <v>28</v>
      </c>
      <c r="F17" s="7" t="s">
        <v>29</v>
      </c>
      <c r="G17" s="7"/>
      <c r="H17" s="7"/>
      <c r="I17" s="7">
        <v>99</v>
      </c>
      <c r="J17" s="7"/>
      <c r="K17" s="7"/>
      <c r="L17" s="7"/>
      <c r="M17" s="7"/>
      <c r="N17" s="7"/>
      <c r="O17" s="7"/>
      <c r="P17" s="7">
        <f t="shared" si="1"/>
        <v>884</v>
      </c>
      <c r="Q17" s="4"/>
      <c r="R17" s="4"/>
      <c r="S17" s="4"/>
    </row>
    <row r="18" spans="3:19" x14ac:dyDescent="0.25">
      <c r="C18" s="4">
        <f t="shared" si="0"/>
        <v>10</v>
      </c>
      <c r="D18" s="5">
        <v>45267</v>
      </c>
      <c r="E18" s="7" t="s">
        <v>24</v>
      </c>
      <c r="F18" s="7" t="s">
        <v>25</v>
      </c>
      <c r="G18" s="7"/>
      <c r="H18" s="7"/>
      <c r="I18" s="7">
        <v>145</v>
      </c>
      <c r="J18" s="7"/>
      <c r="K18" s="7"/>
      <c r="L18" s="7"/>
      <c r="M18" s="7"/>
      <c r="N18" s="7"/>
      <c r="O18" s="7"/>
      <c r="P18" s="7">
        <f t="shared" si="1"/>
        <v>1029</v>
      </c>
      <c r="Q18" s="4"/>
      <c r="R18" s="4"/>
      <c r="S18" s="4"/>
    </row>
    <row r="19" spans="3:19" x14ac:dyDescent="0.25">
      <c r="C19" s="4">
        <f t="shared" si="0"/>
        <v>11</v>
      </c>
      <c r="D19" s="5">
        <v>45268</v>
      </c>
      <c r="E19" s="7" t="s">
        <v>24</v>
      </c>
      <c r="F19" s="7" t="s">
        <v>25</v>
      </c>
      <c r="G19" s="7"/>
      <c r="H19" s="7"/>
      <c r="I19" s="7">
        <v>468</v>
      </c>
      <c r="J19" s="7"/>
      <c r="K19" s="7"/>
      <c r="L19" s="7"/>
      <c r="M19" s="7"/>
      <c r="N19" s="7"/>
      <c r="O19" s="7"/>
      <c r="P19" s="7">
        <f t="shared" si="1"/>
        <v>1497</v>
      </c>
      <c r="Q19" s="4"/>
      <c r="R19" s="4"/>
      <c r="S19" s="4"/>
    </row>
    <row r="20" spans="3:19" x14ac:dyDescent="0.25">
      <c r="C20" s="4">
        <f t="shared" si="0"/>
        <v>12</v>
      </c>
      <c r="D20" s="5">
        <v>45269</v>
      </c>
      <c r="E20" s="7" t="s">
        <v>30</v>
      </c>
      <c r="F20" s="7">
        <v>104</v>
      </c>
      <c r="G20" s="7"/>
      <c r="H20" s="7"/>
      <c r="I20" s="7">
        <v>95</v>
      </c>
      <c r="J20" s="7"/>
      <c r="K20" s="7"/>
      <c r="L20" s="7"/>
      <c r="M20" s="7"/>
      <c r="N20" s="7"/>
      <c r="O20" s="7"/>
      <c r="P20" s="7">
        <f t="shared" si="1"/>
        <v>1592</v>
      </c>
      <c r="Q20" s="4"/>
      <c r="R20" s="4"/>
      <c r="S20" s="4"/>
    </row>
    <row r="21" spans="3:19" x14ac:dyDescent="0.25">
      <c r="C21" s="4">
        <f t="shared" si="0"/>
        <v>13</v>
      </c>
      <c r="D21" s="5">
        <v>45269</v>
      </c>
      <c r="E21" s="7">
        <v>104</v>
      </c>
      <c r="F21" s="7">
        <v>103</v>
      </c>
      <c r="G21" s="7"/>
      <c r="H21" s="7"/>
      <c r="I21" s="7"/>
      <c r="J21" s="7">
        <v>151</v>
      </c>
      <c r="K21" s="7"/>
      <c r="L21" s="7"/>
      <c r="M21" s="7"/>
      <c r="N21" s="7"/>
      <c r="O21" s="7"/>
      <c r="P21" s="7">
        <f t="shared" si="1"/>
        <v>1743</v>
      </c>
      <c r="Q21" s="4"/>
      <c r="R21" s="4"/>
      <c r="S21" s="4"/>
    </row>
    <row r="22" spans="3:19" x14ac:dyDescent="0.25">
      <c r="C22" s="4">
        <f t="shared" si="0"/>
        <v>14</v>
      </c>
      <c r="D22" s="5">
        <v>45269</v>
      </c>
      <c r="E22" s="7">
        <v>127</v>
      </c>
      <c r="F22" s="7">
        <v>140</v>
      </c>
      <c r="G22" s="7"/>
      <c r="H22" s="7"/>
      <c r="I22" s="7">
        <v>412</v>
      </c>
      <c r="J22" s="7"/>
      <c r="K22" s="7"/>
      <c r="L22" s="7"/>
      <c r="M22" s="7"/>
      <c r="N22" s="7"/>
      <c r="O22" s="7"/>
      <c r="P22" s="7">
        <f t="shared" si="1"/>
        <v>2155</v>
      </c>
      <c r="Q22" s="4"/>
      <c r="R22" s="4"/>
      <c r="S22" s="4"/>
    </row>
    <row r="23" spans="3:19" x14ac:dyDescent="0.25">
      <c r="C23" s="4">
        <f t="shared" si="0"/>
        <v>15</v>
      </c>
      <c r="D23" s="5">
        <v>45270</v>
      </c>
      <c r="E23" s="7">
        <v>140</v>
      </c>
      <c r="F23" s="7">
        <v>143</v>
      </c>
      <c r="G23" s="7"/>
      <c r="H23" s="7"/>
      <c r="I23" s="7">
        <v>192</v>
      </c>
      <c r="J23" s="7"/>
      <c r="K23" s="7"/>
      <c r="L23" s="7"/>
      <c r="M23" s="7"/>
      <c r="N23" s="7"/>
      <c r="O23" s="7"/>
      <c r="P23" s="7">
        <f t="shared" si="1"/>
        <v>2347</v>
      </c>
      <c r="Q23" s="4"/>
      <c r="R23" s="4"/>
      <c r="S23" s="4"/>
    </row>
    <row r="24" spans="3:19" x14ac:dyDescent="0.25">
      <c r="C24" s="4">
        <f t="shared" si="0"/>
        <v>16</v>
      </c>
      <c r="D24" s="5">
        <v>45270</v>
      </c>
      <c r="E24" s="7">
        <v>143</v>
      </c>
      <c r="F24" s="7">
        <v>145</v>
      </c>
      <c r="G24" s="7"/>
      <c r="H24" s="7"/>
      <c r="I24" s="7">
        <v>46</v>
      </c>
      <c r="J24" s="7"/>
      <c r="K24" s="7"/>
      <c r="L24" s="7"/>
      <c r="M24" s="7"/>
      <c r="N24" s="7"/>
      <c r="O24" s="7"/>
      <c r="P24" s="7">
        <f t="shared" si="1"/>
        <v>2393</v>
      </c>
      <c r="Q24" s="4"/>
      <c r="R24" s="4"/>
      <c r="S24" s="4"/>
    </row>
    <row r="25" spans="3:19" x14ac:dyDescent="0.25">
      <c r="C25" s="4">
        <f t="shared" si="0"/>
        <v>17</v>
      </c>
      <c r="D25" s="5">
        <v>45270</v>
      </c>
      <c r="E25" s="7">
        <v>145</v>
      </c>
      <c r="F25" s="7">
        <v>147</v>
      </c>
      <c r="G25" s="7"/>
      <c r="H25" s="7"/>
      <c r="I25" s="7">
        <v>242</v>
      </c>
      <c r="J25" s="7"/>
      <c r="K25" s="7"/>
      <c r="L25" s="7"/>
      <c r="M25" s="7"/>
      <c r="N25" s="7"/>
      <c r="O25" s="7"/>
      <c r="P25" s="7">
        <f t="shared" si="1"/>
        <v>2635</v>
      </c>
      <c r="Q25" s="4"/>
      <c r="R25" s="4"/>
      <c r="S25" s="4"/>
    </row>
    <row r="26" spans="3:19" x14ac:dyDescent="0.25">
      <c r="C26" s="4">
        <f t="shared" si="0"/>
        <v>18</v>
      </c>
      <c r="D26" s="5">
        <v>45270</v>
      </c>
      <c r="E26" s="7">
        <v>127</v>
      </c>
      <c r="F26" s="7">
        <v>128</v>
      </c>
      <c r="G26" s="7"/>
      <c r="H26" s="7"/>
      <c r="I26" s="7">
        <v>23</v>
      </c>
      <c r="J26" s="7"/>
      <c r="K26" s="7"/>
      <c r="L26" s="7"/>
      <c r="M26" s="7"/>
      <c r="N26" s="7"/>
      <c r="O26" s="7"/>
      <c r="P26" s="7">
        <f t="shared" si="1"/>
        <v>2658</v>
      </c>
      <c r="Q26" s="4"/>
      <c r="R26" s="4"/>
      <c r="S26" s="4"/>
    </row>
    <row r="27" spans="3:19" x14ac:dyDescent="0.25">
      <c r="C27" s="4">
        <f t="shared" si="0"/>
        <v>19</v>
      </c>
      <c r="D27" s="5">
        <v>45270</v>
      </c>
      <c r="E27" s="7">
        <v>128</v>
      </c>
      <c r="F27" s="7">
        <v>123</v>
      </c>
      <c r="G27" s="7"/>
      <c r="H27" s="7"/>
      <c r="I27" s="7">
        <v>151</v>
      </c>
      <c r="J27" s="7"/>
      <c r="K27" s="7"/>
      <c r="L27" s="7"/>
      <c r="M27" s="7"/>
      <c r="N27" s="7"/>
      <c r="O27" s="7"/>
      <c r="P27" s="7">
        <f t="shared" si="1"/>
        <v>2809</v>
      </c>
      <c r="Q27" s="4"/>
      <c r="R27" s="4"/>
      <c r="S27" s="4"/>
    </row>
    <row r="28" spans="3:19" x14ac:dyDescent="0.25">
      <c r="C28" s="4">
        <f t="shared" si="0"/>
        <v>20</v>
      </c>
      <c r="D28" s="5">
        <v>45271</v>
      </c>
      <c r="E28" s="7">
        <v>131</v>
      </c>
      <c r="F28" s="7">
        <v>132</v>
      </c>
      <c r="G28" s="7"/>
      <c r="H28" s="7"/>
      <c r="I28" s="7">
        <v>321</v>
      </c>
      <c r="J28" s="7"/>
      <c r="K28" s="7"/>
      <c r="L28" s="7"/>
      <c r="M28" s="7"/>
      <c r="N28" s="7"/>
      <c r="O28" s="7"/>
      <c r="P28" s="7">
        <f t="shared" si="1"/>
        <v>3130</v>
      </c>
      <c r="Q28" s="4"/>
      <c r="R28" s="4"/>
      <c r="S28" s="4"/>
    </row>
    <row r="29" spans="3:19" x14ac:dyDescent="0.25">
      <c r="C29" s="4">
        <f t="shared" si="0"/>
        <v>21</v>
      </c>
      <c r="D29" s="5">
        <v>45271</v>
      </c>
      <c r="E29" s="7">
        <v>131</v>
      </c>
      <c r="F29" s="7">
        <v>133</v>
      </c>
      <c r="G29" s="7"/>
      <c r="H29" s="7"/>
      <c r="I29" s="7">
        <v>208</v>
      </c>
      <c r="J29" s="7"/>
      <c r="K29" s="7"/>
      <c r="L29" s="7"/>
      <c r="M29" s="7"/>
      <c r="N29" s="7"/>
      <c r="O29" s="7"/>
      <c r="P29" s="7">
        <f t="shared" si="1"/>
        <v>3338</v>
      </c>
      <c r="Q29" s="4"/>
      <c r="R29" s="4"/>
      <c r="S29" s="4"/>
    </row>
    <row r="30" spans="3:19" x14ac:dyDescent="0.25">
      <c r="C30" s="4">
        <f t="shared" si="0"/>
        <v>22</v>
      </c>
      <c r="D30" s="5">
        <v>45271</v>
      </c>
      <c r="E30" s="7">
        <v>128</v>
      </c>
      <c r="F30" s="7">
        <v>131</v>
      </c>
      <c r="G30" s="7"/>
      <c r="H30" s="7"/>
      <c r="I30" s="7">
        <v>158</v>
      </c>
      <c r="J30" s="7"/>
      <c r="K30" s="7"/>
      <c r="L30" s="7"/>
      <c r="M30" s="7"/>
      <c r="N30" s="7"/>
      <c r="O30" s="7"/>
      <c r="P30" s="7">
        <f t="shared" si="1"/>
        <v>3496</v>
      </c>
      <c r="Q30" s="4"/>
      <c r="R30" s="4"/>
      <c r="S30" s="4"/>
    </row>
    <row r="31" spans="3:19" x14ac:dyDescent="0.25">
      <c r="C31" s="4">
        <f t="shared" si="0"/>
        <v>23</v>
      </c>
      <c r="D31" s="5">
        <v>45272</v>
      </c>
      <c r="E31" s="7">
        <v>128</v>
      </c>
      <c r="F31" s="7">
        <v>123</v>
      </c>
      <c r="G31" s="7"/>
      <c r="H31" s="7"/>
      <c r="I31" s="7">
        <v>151</v>
      </c>
      <c r="J31" s="7"/>
      <c r="K31" s="7"/>
      <c r="L31" s="7"/>
      <c r="M31" s="7"/>
      <c r="N31" s="7"/>
      <c r="O31" s="7"/>
      <c r="P31" s="7">
        <f t="shared" si="1"/>
        <v>3647</v>
      </c>
      <c r="Q31" s="4"/>
      <c r="R31" s="4"/>
      <c r="S31" s="4"/>
    </row>
    <row r="32" spans="3:19" x14ac:dyDescent="0.25">
      <c r="C32" s="4">
        <f t="shared" si="0"/>
        <v>24</v>
      </c>
      <c r="D32" s="5">
        <v>45272</v>
      </c>
      <c r="E32" s="7">
        <v>123</v>
      </c>
      <c r="F32" s="7">
        <v>124</v>
      </c>
      <c r="G32" s="7"/>
      <c r="H32" s="7"/>
      <c r="I32" s="7">
        <v>53</v>
      </c>
      <c r="J32" s="7"/>
      <c r="K32" s="7"/>
      <c r="L32" s="7"/>
      <c r="M32" s="7"/>
      <c r="N32" s="7"/>
      <c r="O32" s="7"/>
      <c r="P32" s="7">
        <f t="shared" si="1"/>
        <v>3700</v>
      </c>
      <c r="Q32" s="4"/>
      <c r="R32" s="4"/>
      <c r="S32" s="4"/>
    </row>
    <row r="33" spans="3:19" x14ac:dyDescent="0.25">
      <c r="C33" s="4">
        <f t="shared" si="0"/>
        <v>25</v>
      </c>
      <c r="D33" s="5">
        <v>45274</v>
      </c>
      <c r="E33" s="7">
        <v>186</v>
      </c>
      <c r="F33" s="7">
        <v>187</v>
      </c>
      <c r="G33" s="7"/>
      <c r="H33" s="7"/>
      <c r="I33" s="7">
        <v>149</v>
      </c>
      <c r="J33" s="7"/>
      <c r="K33" s="7"/>
      <c r="L33" s="7"/>
      <c r="M33" s="7"/>
      <c r="N33" s="7"/>
      <c r="O33" s="7"/>
      <c r="P33" s="7">
        <f t="shared" si="1"/>
        <v>3849</v>
      </c>
      <c r="Q33" s="4"/>
      <c r="R33" s="4"/>
      <c r="S33" s="4"/>
    </row>
    <row r="34" spans="3:19" x14ac:dyDescent="0.25">
      <c r="C34" s="4">
        <f t="shared" si="0"/>
        <v>26</v>
      </c>
      <c r="D34" s="5">
        <v>45274</v>
      </c>
      <c r="E34" s="7">
        <v>186</v>
      </c>
      <c r="F34" s="7">
        <v>152</v>
      </c>
      <c r="G34" s="7"/>
      <c r="H34" s="7"/>
      <c r="I34" s="7">
        <v>159</v>
      </c>
      <c r="J34" s="7"/>
      <c r="K34" s="7"/>
      <c r="L34" s="7"/>
      <c r="M34" s="7"/>
      <c r="N34" s="7"/>
      <c r="O34" s="7"/>
      <c r="P34" s="7">
        <f t="shared" si="1"/>
        <v>4008</v>
      </c>
      <c r="Q34" s="4"/>
      <c r="R34" s="4"/>
      <c r="S34" s="4"/>
    </row>
    <row r="35" spans="3:19" x14ac:dyDescent="0.25">
      <c r="C35" s="4">
        <f t="shared" si="0"/>
        <v>27</v>
      </c>
      <c r="D35" s="5">
        <v>45276</v>
      </c>
      <c r="E35" s="7" t="s">
        <v>31</v>
      </c>
      <c r="F35" s="7">
        <v>85</v>
      </c>
      <c r="G35" s="7"/>
      <c r="H35" s="7"/>
      <c r="I35" s="7">
        <v>225</v>
      </c>
      <c r="J35" s="7"/>
      <c r="K35" s="7"/>
      <c r="L35" s="7"/>
      <c r="M35" s="7"/>
      <c r="N35" s="7"/>
      <c r="O35" s="7"/>
      <c r="P35" s="7">
        <f t="shared" si="1"/>
        <v>4233</v>
      </c>
      <c r="Q35" s="4"/>
      <c r="R35" s="4"/>
      <c r="S35" s="4"/>
    </row>
    <row r="36" spans="3:19" x14ac:dyDescent="0.25">
      <c r="C36" s="4">
        <f t="shared" si="0"/>
        <v>28</v>
      </c>
      <c r="D36" s="5">
        <v>45276</v>
      </c>
      <c r="E36" s="7">
        <v>85</v>
      </c>
      <c r="F36" s="7">
        <v>83</v>
      </c>
      <c r="G36" s="7"/>
      <c r="H36" s="7"/>
      <c r="I36" s="7">
        <v>183</v>
      </c>
      <c r="J36" s="7"/>
      <c r="K36" s="7"/>
      <c r="L36" s="7"/>
      <c r="M36" s="7"/>
      <c r="N36" s="7"/>
      <c r="O36" s="7"/>
      <c r="P36" s="7">
        <f t="shared" si="1"/>
        <v>4416</v>
      </c>
      <c r="Q36" s="4"/>
      <c r="R36" s="4"/>
      <c r="S36" s="4"/>
    </row>
    <row r="37" spans="3:19" x14ac:dyDescent="0.25">
      <c r="C37" s="4">
        <f t="shared" si="0"/>
        <v>29</v>
      </c>
      <c r="D37" s="5">
        <v>45276</v>
      </c>
      <c r="E37" s="7">
        <v>83</v>
      </c>
      <c r="F37" s="7">
        <v>80</v>
      </c>
      <c r="G37" s="7"/>
      <c r="H37" s="7"/>
      <c r="I37" s="7"/>
      <c r="J37" s="7">
        <v>70</v>
      </c>
      <c r="K37" s="7"/>
      <c r="L37" s="7"/>
      <c r="M37" s="7"/>
      <c r="N37" s="7"/>
      <c r="O37" s="7"/>
      <c r="P37" s="7">
        <f t="shared" si="1"/>
        <v>4486</v>
      </c>
      <c r="Q37" s="4"/>
      <c r="R37" s="4"/>
      <c r="S37" s="4"/>
    </row>
    <row r="38" spans="3:19" x14ac:dyDescent="0.25">
      <c r="C38" s="4">
        <f t="shared" si="0"/>
        <v>30</v>
      </c>
      <c r="D38" s="5">
        <v>45276</v>
      </c>
      <c r="E38" s="7">
        <v>79</v>
      </c>
      <c r="F38" s="7">
        <v>54</v>
      </c>
      <c r="G38" s="7"/>
      <c r="H38" s="7"/>
      <c r="I38" s="7">
        <v>121</v>
      </c>
      <c r="J38" s="7"/>
      <c r="K38" s="7"/>
      <c r="L38" s="7"/>
      <c r="M38" s="7"/>
      <c r="N38" s="7"/>
      <c r="O38" s="7"/>
      <c r="P38" s="7">
        <f t="shared" si="1"/>
        <v>4607</v>
      </c>
      <c r="Q38" s="4"/>
      <c r="R38" s="4"/>
      <c r="S38" s="4"/>
    </row>
    <row r="39" spans="3:19" x14ac:dyDescent="0.25">
      <c r="C39" s="4">
        <f t="shared" si="0"/>
        <v>31</v>
      </c>
      <c r="D39" s="5">
        <v>45276</v>
      </c>
      <c r="E39" s="7">
        <v>54</v>
      </c>
      <c r="F39" s="7">
        <v>49</v>
      </c>
      <c r="G39" s="7"/>
      <c r="H39" s="7"/>
      <c r="I39" s="7">
        <v>81</v>
      </c>
      <c r="J39" s="7"/>
      <c r="K39" s="7"/>
      <c r="L39" s="7"/>
      <c r="M39" s="7"/>
      <c r="N39" s="7"/>
      <c r="O39" s="7"/>
      <c r="P39" s="7">
        <f t="shared" si="1"/>
        <v>4688</v>
      </c>
      <c r="Q39" s="4"/>
      <c r="R39" s="4"/>
      <c r="S39" s="4"/>
    </row>
    <row r="40" spans="3:19" x14ac:dyDescent="0.25">
      <c r="C40" s="4">
        <f t="shared" si="0"/>
        <v>32</v>
      </c>
      <c r="D40" s="5">
        <v>45276</v>
      </c>
      <c r="E40" s="7">
        <v>85</v>
      </c>
      <c r="F40" s="7">
        <v>81</v>
      </c>
      <c r="G40" s="7"/>
      <c r="H40" s="7"/>
      <c r="I40" s="7">
        <v>119</v>
      </c>
      <c r="J40" s="7"/>
      <c r="K40" s="7"/>
      <c r="L40" s="7"/>
      <c r="M40" s="7"/>
      <c r="N40" s="7"/>
      <c r="O40" s="7"/>
      <c r="P40" s="7">
        <f t="shared" si="1"/>
        <v>4807</v>
      </c>
      <c r="Q40" s="4"/>
      <c r="R40" s="4"/>
      <c r="S40" s="4"/>
    </row>
    <row r="41" spans="3:19" x14ac:dyDescent="0.25">
      <c r="C41" s="4">
        <f t="shared" si="0"/>
        <v>33</v>
      </c>
      <c r="D41" s="5">
        <v>45277</v>
      </c>
      <c r="E41" s="7">
        <v>72</v>
      </c>
      <c r="F41" s="7">
        <v>73</v>
      </c>
      <c r="G41" s="7"/>
      <c r="H41" s="7"/>
      <c r="I41" s="7">
        <v>17</v>
      </c>
      <c r="J41" s="7"/>
      <c r="K41" s="7"/>
      <c r="L41" s="7"/>
      <c r="M41" s="7"/>
      <c r="N41" s="7"/>
      <c r="O41" s="7"/>
      <c r="P41" s="7">
        <f t="shared" si="1"/>
        <v>4824</v>
      </c>
      <c r="Q41" s="4"/>
      <c r="R41" s="4"/>
      <c r="S41" s="4"/>
    </row>
    <row r="42" spans="3:19" x14ac:dyDescent="0.25">
      <c r="C42" s="4">
        <f t="shared" si="0"/>
        <v>34</v>
      </c>
      <c r="D42" s="5">
        <v>45277</v>
      </c>
      <c r="E42" s="7">
        <v>73</v>
      </c>
      <c r="F42" s="7">
        <v>74</v>
      </c>
      <c r="G42" s="7"/>
      <c r="H42" s="7"/>
      <c r="I42" s="7">
        <v>118</v>
      </c>
      <c r="J42" s="7"/>
      <c r="K42" s="7"/>
      <c r="L42" s="7"/>
      <c r="M42" s="7"/>
      <c r="N42" s="7"/>
      <c r="O42" s="7"/>
      <c r="P42" s="7">
        <f t="shared" si="1"/>
        <v>4942</v>
      </c>
      <c r="Q42" s="4"/>
      <c r="R42" s="4"/>
      <c r="S42" s="4"/>
    </row>
    <row r="43" spans="3:19" x14ac:dyDescent="0.25">
      <c r="C43" s="4">
        <f t="shared" si="0"/>
        <v>35</v>
      </c>
      <c r="D43" s="5">
        <v>45277</v>
      </c>
      <c r="E43" s="7">
        <v>74</v>
      </c>
      <c r="F43" s="7">
        <v>76</v>
      </c>
      <c r="G43" s="7"/>
      <c r="H43" s="7"/>
      <c r="I43" s="7">
        <v>28</v>
      </c>
      <c r="J43" s="7"/>
      <c r="K43" s="7"/>
      <c r="L43" s="7"/>
      <c r="M43" s="7"/>
      <c r="N43" s="7"/>
      <c r="O43" s="7"/>
      <c r="P43" s="7">
        <f t="shared" si="1"/>
        <v>4970</v>
      </c>
      <c r="Q43" s="4"/>
      <c r="R43" s="4"/>
      <c r="S43" s="4"/>
    </row>
    <row r="44" spans="3:19" x14ac:dyDescent="0.25">
      <c r="C44" s="4">
        <f t="shared" si="0"/>
        <v>36</v>
      </c>
      <c r="D44" s="5">
        <v>45277</v>
      </c>
      <c r="E44" s="7">
        <v>74</v>
      </c>
      <c r="F44" s="7">
        <v>78</v>
      </c>
      <c r="G44" s="7"/>
      <c r="H44" s="7"/>
      <c r="I44" s="7">
        <v>130</v>
      </c>
      <c r="J44" s="7"/>
      <c r="K44" s="7"/>
      <c r="L44" s="7"/>
      <c r="M44" s="7"/>
      <c r="N44" s="7"/>
      <c r="O44" s="7"/>
      <c r="P44" s="7">
        <f t="shared" si="1"/>
        <v>5100</v>
      </c>
      <c r="Q44" s="4"/>
      <c r="R44" s="4"/>
      <c r="S44" s="4"/>
    </row>
    <row r="45" spans="3:19" x14ac:dyDescent="0.25">
      <c r="C45" s="4">
        <f t="shared" si="0"/>
        <v>37</v>
      </c>
      <c r="D45" s="5">
        <v>45277</v>
      </c>
      <c r="E45" s="7">
        <v>78</v>
      </c>
      <c r="F45" s="7">
        <v>64</v>
      </c>
      <c r="G45" s="7"/>
      <c r="H45" s="7"/>
      <c r="I45" s="7">
        <v>194</v>
      </c>
      <c r="J45" s="7"/>
      <c r="K45" s="7"/>
      <c r="L45" s="7"/>
      <c r="M45" s="7"/>
      <c r="N45" s="7"/>
      <c r="O45" s="7"/>
      <c r="P45" s="7">
        <f t="shared" si="1"/>
        <v>5294</v>
      </c>
      <c r="Q45" s="4"/>
      <c r="R45" s="4"/>
      <c r="S45" s="4"/>
    </row>
    <row r="46" spans="3:19" x14ac:dyDescent="0.25">
      <c r="C46" s="4">
        <f t="shared" si="0"/>
        <v>38</v>
      </c>
      <c r="D46" s="5">
        <v>45277</v>
      </c>
      <c r="E46" s="7">
        <v>64</v>
      </c>
      <c r="F46" s="7">
        <v>66</v>
      </c>
      <c r="G46" s="7"/>
      <c r="H46" s="7"/>
      <c r="I46" s="7">
        <v>48</v>
      </c>
      <c r="J46" s="7"/>
      <c r="K46" s="7"/>
      <c r="L46" s="7"/>
      <c r="M46" s="7"/>
      <c r="N46" s="7"/>
      <c r="O46" s="7"/>
      <c r="P46" s="7">
        <f t="shared" si="1"/>
        <v>5342</v>
      </c>
      <c r="Q46" s="4"/>
      <c r="R46" s="4"/>
      <c r="S46" s="4"/>
    </row>
    <row r="47" spans="3:19" x14ac:dyDescent="0.25">
      <c r="C47" s="4">
        <f t="shared" si="0"/>
        <v>39</v>
      </c>
      <c r="D47" s="5">
        <v>45277</v>
      </c>
      <c r="E47" s="7">
        <v>64</v>
      </c>
      <c r="F47" s="7">
        <v>63</v>
      </c>
      <c r="G47" s="7"/>
      <c r="H47" s="7"/>
      <c r="I47" s="7">
        <v>46</v>
      </c>
      <c r="J47" s="7"/>
      <c r="K47" s="7"/>
      <c r="L47" s="7"/>
      <c r="M47" s="7"/>
      <c r="N47" s="7"/>
      <c r="O47" s="7"/>
      <c r="P47" s="7">
        <f t="shared" si="1"/>
        <v>5388</v>
      </c>
      <c r="Q47" s="4"/>
      <c r="R47" s="4"/>
      <c r="S47" s="4"/>
    </row>
    <row r="48" spans="3:19" x14ac:dyDescent="0.25">
      <c r="C48" s="4">
        <f t="shared" si="0"/>
        <v>40</v>
      </c>
      <c r="D48" s="5">
        <v>45277</v>
      </c>
      <c r="E48" s="7">
        <v>63</v>
      </c>
      <c r="F48" s="7">
        <v>61</v>
      </c>
      <c r="G48" s="7"/>
      <c r="H48" s="7"/>
      <c r="I48" s="7">
        <v>40</v>
      </c>
      <c r="J48" s="7"/>
      <c r="K48" s="7"/>
      <c r="L48" s="7"/>
      <c r="M48" s="7"/>
      <c r="N48" s="7"/>
      <c r="O48" s="7"/>
      <c r="P48" s="7">
        <f t="shared" si="1"/>
        <v>5428</v>
      </c>
      <c r="Q48" s="4"/>
      <c r="R48" s="4"/>
      <c r="S48" s="4"/>
    </row>
    <row r="49" spans="3:19" x14ac:dyDescent="0.25">
      <c r="C49" s="4">
        <f t="shared" si="0"/>
        <v>41</v>
      </c>
      <c r="D49" s="5">
        <v>45277</v>
      </c>
      <c r="E49" s="7">
        <v>63</v>
      </c>
      <c r="F49" s="7">
        <v>69</v>
      </c>
      <c r="G49" s="7"/>
      <c r="H49" s="7"/>
      <c r="I49" s="7">
        <v>40</v>
      </c>
      <c r="J49" s="7"/>
      <c r="K49" s="7"/>
      <c r="L49" s="7"/>
      <c r="M49" s="7"/>
      <c r="N49" s="7"/>
      <c r="O49" s="7"/>
      <c r="P49" s="7">
        <f t="shared" si="1"/>
        <v>5468</v>
      </c>
      <c r="Q49" s="4"/>
      <c r="R49" s="4"/>
      <c r="S49" s="4"/>
    </row>
    <row r="50" spans="3:19" x14ac:dyDescent="0.25">
      <c r="C50" s="4">
        <f t="shared" si="0"/>
        <v>42</v>
      </c>
      <c r="D50" s="5">
        <v>45277</v>
      </c>
      <c r="E50" s="7">
        <v>69</v>
      </c>
      <c r="F50" s="7">
        <v>71</v>
      </c>
      <c r="G50" s="7"/>
      <c r="H50" s="7"/>
      <c r="I50" s="7">
        <v>21</v>
      </c>
      <c r="J50" s="7"/>
      <c r="K50" s="7"/>
      <c r="L50" s="7"/>
      <c r="M50" s="7"/>
      <c r="N50" s="7"/>
      <c r="O50" s="7"/>
      <c r="P50" s="7">
        <f t="shared" si="1"/>
        <v>5489</v>
      </c>
      <c r="Q50" s="4"/>
      <c r="R50" s="4"/>
      <c r="S50" s="4"/>
    </row>
    <row r="51" spans="3:19" x14ac:dyDescent="0.25">
      <c r="C51" s="4">
        <f t="shared" si="0"/>
        <v>43</v>
      </c>
      <c r="D51" s="5">
        <v>45277</v>
      </c>
      <c r="E51" s="7">
        <v>71</v>
      </c>
      <c r="F51" s="7">
        <v>77</v>
      </c>
      <c r="G51" s="7"/>
      <c r="H51" s="7"/>
      <c r="I51" s="7">
        <v>93</v>
      </c>
      <c r="J51" s="7"/>
      <c r="K51" s="7"/>
      <c r="L51" s="7"/>
      <c r="M51" s="7"/>
      <c r="N51" s="7"/>
      <c r="O51" s="7"/>
      <c r="P51" s="7">
        <f t="shared" si="1"/>
        <v>5582</v>
      </c>
      <c r="Q51" s="4"/>
      <c r="R51" s="4"/>
      <c r="S51" s="4"/>
    </row>
    <row r="52" spans="3:19" x14ac:dyDescent="0.25">
      <c r="C52" s="4">
        <f t="shared" si="0"/>
        <v>44</v>
      </c>
      <c r="D52" s="5">
        <v>45278</v>
      </c>
      <c r="E52" s="7">
        <v>73</v>
      </c>
      <c r="F52" s="7">
        <v>77</v>
      </c>
      <c r="G52" s="7"/>
      <c r="H52" s="7"/>
      <c r="I52" s="7">
        <v>114</v>
      </c>
      <c r="J52" s="7"/>
      <c r="K52" s="7"/>
      <c r="L52" s="7"/>
      <c r="M52" s="7"/>
      <c r="N52" s="7"/>
      <c r="O52" s="7"/>
      <c r="P52" s="7">
        <f t="shared" si="1"/>
        <v>5696</v>
      </c>
      <c r="Q52" s="4"/>
      <c r="R52" s="4"/>
      <c r="S52" s="4"/>
    </row>
    <row r="53" spans="3:19" x14ac:dyDescent="0.25">
      <c r="C53" s="4">
        <f t="shared" si="0"/>
        <v>45</v>
      </c>
      <c r="D53" s="5">
        <v>45278</v>
      </c>
      <c r="E53" s="7">
        <v>106</v>
      </c>
      <c r="F53" s="7">
        <v>111</v>
      </c>
      <c r="G53" s="7"/>
      <c r="H53" s="7"/>
      <c r="I53" s="7">
        <v>100</v>
      </c>
      <c r="J53" s="7"/>
      <c r="K53" s="7"/>
      <c r="L53" s="7"/>
      <c r="M53" s="7"/>
      <c r="N53" s="7"/>
      <c r="O53" s="7"/>
      <c r="P53" s="7">
        <f t="shared" si="1"/>
        <v>5796</v>
      </c>
      <c r="Q53" s="4"/>
      <c r="R53" s="4"/>
      <c r="S53" s="4"/>
    </row>
    <row r="54" spans="3:19" x14ac:dyDescent="0.25">
      <c r="C54" s="4">
        <f t="shared" si="0"/>
        <v>46</v>
      </c>
      <c r="D54" s="5">
        <v>45279</v>
      </c>
      <c r="E54" s="7">
        <v>114</v>
      </c>
      <c r="F54" s="7">
        <v>112</v>
      </c>
      <c r="G54" s="7"/>
      <c r="H54" s="7"/>
      <c r="I54" s="7">
        <v>80</v>
      </c>
      <c r="J54" s="7"/>
      <c r="K54" s="7"/>
      <c r="L54" s="7"/>
      <c r="M54" s="7"/>
      <c r="N54" s="7"/>
      <c r="O54" s="7"/>
      <c r="P54" s="7">
        <f t="shared" si="1"/>
        <v>5876</v>
      </c>
      <c r="Q54" s="4"/>
      <c r="R54" s="4"/>
      <c r="S54" s="4"/>
    </row>
    <row r="55" spans="3:19" x14ac:dyDescent="0.25">
      <c r="C55" s="4">
        <f t="shared" si="0"/>
        <v>47</v>
      </c>
      <c r="D55" s="5">
        <v>45279</v>
      </c>
      <c r="E55" s="7">
        <v>59</v>
      </c>
      <c r="F55" s="7">
        <v>57</v>
      </c>
      <c r="G55" s="7"/>
      <c r="H55" s="7"/>
      <c r="I55" s="7"/>
      <c r="J55" s="7">
        <v>34</v>
      </c>
      <c r="K55" s="7"/>
      <c r="L55" s="7"/>
      <c r="M55" s="7"/>
      <c r="N55" s="7"/>
      <c r="O55" s="7"/>
      <c r="P55" s="7">
        <f t="shared" si="1"/>
        <v>5910</v>
      </c>
      <c r="Q55" s="4"/>
      <c r="R55" s="4"/>
      <c r="S55" s="4"/>
    </row>
    <row r="56" spans="3:19" x14ac:dyDescent="0.25">
      <c r="C56" s="4">
        <f t="shared" si="0"/>
        <v>48</v>
      </c>
      <c r="D56" s="5">
        <v>45279</v>
      </c>
      <c r="E56" s="7">
        <v>57</v>
      </c>
      <c r="F56" s="7">
        <v>55</v>
      </c>
      <c r="G56" s="7"/>
      <c r="H56" s="7"/>
      <c r="I56" s="7"/>
      <c r="J56" s="7">
        <v>30</v>
      </c>
      <c r="K56" s="7"/>
      <c r="L56" s="7"/>
      <c r="M56" s="7"/>
      <c r="N56" s="7"/>
      <c r="O56" s="7"/>
      <c r="P56" s="7">
        <f t="shared" si="1"/>
        <v>5940</v>
      </c>
      <c r="Q56" s="4"/>
      <c r="R56" s="4"/>
      <c r="S56" s="4"/>
    </row>
    <row r="57" spans="3:19" x14ac:dyDescent="0.25">
      <c r="C57" s="4">
        <f t="shared" si="0"/>
        <v>49</v>
      </c>
      <c r="D57" s="5">
        <v>45280</v>
      </c>
      <c r="E57" s="7">
        <v>45</v>
      </c>
      <c r="F57" s="7">
        <v>46</v>
      </c>
      <c r="G57" s="7"/>
      <c r="H57" s="7"/>
      <c r="I57" s="7">
        <v>55</v>
      </c>
      <c r="J57" s="7"/>
      <c r="K57" s="7"/>
      <c r="L57" s="7"/>
      <c r="M57" s="7"/>
      <c r="N57" s="7"/>
      <c r="O57" s="7"/>
      <c r="P57" s="7">
        <f t="shared" si="1"/>
        <v>5995</v>
      </c>
      <c r="Q57" s="4"/>
      <c r="R57" s="4"/>
      <c r="S57" s="4"/>
    </row>
    <row r="58" spans="3:19" x14ac:dyDescent="0.25">
      <c r="C58" s="4">
        <f t="shared" si="0"/>
        <v>50</v>
      </c>
      <c r="D58" s="5">
        <v>45280</v>
      </c>
      <c r="E58" s="7">
        <v>45</v>
      </c>
      <c r="F58" s="7">
        <v>26</v>
      </c>
      <c r="G58" s="7"/>
      <c r="H58" s="7"/>
      <c r="I58" s="7"/>
      <c r="J58" s="7">
        <v>46</v>
      </c>
      <c r="K58" s="7"/>
      <c r="L58" s="7"/>
      <c r="M58" s="7"/>
      <c r="N58" s="7"/>
      <c r="O58" s="7"/>
      <c r="P58" s="7">
        <f t="shared" si="1"/>
        <v>6041</v>
      </c>
      <c r="Q58" s="4"/>
      <c r="R58" s="4"/>
      <c r="S58" s="4"/>
    </row>
    <row r="59" spans="3:19" x14ac:dyDescent="0.25">
      <c r="C59" s="4">
        <f t="shared" si="0"/>
        <v>51</v>
      </c>
      <c r="D59" s="5">
        <v>45280</v>
      </c>
      <c r="E59" s="7">
        <v>49</v>
      </c>
      <c r="F59" s="7">
        <v>45</v>
      </c>
      <c r="G59" s="7"/>
      <c r="H59" s="7"/>
      <c r="I59" s="7"/>
      <c r="J59" s="7">
        <v>30</v>
      </c>
      <c r="K59" s="7"/>
      <c r="L59" s="7"/>
      <c r="M59" s="7"/>
      <c r="N59" s="7"/>
      <c r="O59" s="7"/>
      <c r="P59" s="7">
        <f t="shared" si="1"/>
        <v>6071</v>
      </c>
      <c r="Q59" s="4"/>
      <c r="R59" s="4"/>
      <c r="S59" s="4"/>
    </row>
    <row r="60" spans="3:19" x14ac:dyDescent="0.25">
      <c r="C60" s="4">
        <f t="shared" si="0"/>
        <v>52</v>
      </c>
      <c r="D60" s="5">
        <v>45280</v>
      </c>
      <c r="E60" s="7">
        <v>26</v>
      </c>
      <c r="F60" s="7">
        <v>18</v>
      </c>
      <c r="G60" s="7"/>
      <c r="H60" s="7"/>
      <c r="I60" s="7"/>
      <c r="J60" s="7">
        <v>15</v>
      </c>
      <c r="K60" s="7"/>
      <c r="L60" s="7"/>
      <c r="M60" s="7"/>
      <c r="N60" s="7"/>
      <c r="O60" s="7"/>
      <c r="P60" s="7">
        <f t="shared" si="1"/>
        <v>6086</v>
      </c>
      <c r="Q60" s="4"/>
      <c r="R60" s="4"/>
      <c r="S60" s="4"/>
    </row>
    <row r="61" spans="3:19" x14ac:dyDescent="0.25">
      <c r="C61" s="4">
        <f t="shared" si="0"/>
        <v>53</v>
      </c>
      <c r="D61" s="5">
        <v>45280</v>
      </c>
      <c r="E61" s="7">
        <v>18</v>
      </c>
      <c r="F61" s="7">
        <v>19</v>
      </c>
      <c r="G61" s="7"/>
      <c r="H61" s="7"/>
      <c r="I61" s="7">
        <v>30</v>
      </c>
      <c r="J61" s="7"/>
      <c r="K61" s="7"/>
      <c r="L61" s="7"/>
      <c r="M61" s="7"/>
      <c r="N61" s="7"/>
      <c r="O61" s="7"/>
      <c r="P61" s="7">
        <f t="shared" si="1"/>
        <v>6116</v>
      </c>
      <c r="Q61" s="4"/>
      <c r="R61" s="4"/>
      <c r="S61" s="4"/>
    </row>
    <row r="62" spans="3:19" x14ac:dyDescent="0.25">
      <c r="C62" s="4">
        <f t="shared" si="0"/>
        <v>54</v>
      </c>
      <c r="D62" s="5">
        <v>45280</v>
      </c>
      <c r="E62" s="7">
        <v>18</v>
      </c>
      <c r="F62" s="7">
        <v>12</v>
      </c>
      <c r="G62" s="7"/>
      <c r="H62" s="7"/>
      <c r="I62" s="7"/>
      <c r="J62" s="7"/>
      <c r="K62" s="7"/>
      <c r="L62" s="7">
        <v>38</v>
      </c>
      <c r="M62" s="7"/>
      <c r="N62" s="7"/>
      <c r="O62" s="7"/>
      <c r="P62" s="7">
        <f t="shared" si="1"/>
        <v>6154</v>
      </c>
      <c r="Q62" s="4"/>
      <c r="R62" s="4"/>
      <c r="S62" s="4"/>
    </row>
    <row r="63" spans="3:19" x14ac:dyDescent="0.25">
      <c r="C63" s="4">
        <f t="shared" si="0"/>
        <v>55</v>
      </c>
      <c r="D63" s="5">
        <v>45281</v>
      </c>
      <c r="E63" s="7">
        <v>142</v>
      </c>
      <c r="F63" s="7">
        <v>155</v>
      </c>
      <c r="G63" s="7"/>
      <c r="H63" s="7"/>
      <c r="I63" s="7">
        <v>134</v>
      </c>
      <c r="J63" s="7"/>
      <c r="K63" s="7"/>
      <c r="L63" s="7"/>
      <c r="M63" s="7"/>
      <c r="N63" s="7"/>
      <c r="O63" s="7"/>
      <c r="P63" s="7">
        <f t="shared" si="1"/>
        <v>6288</v>
      </c>
      <c r="Q63" s="4"/>
      <c r="R63" s="4"/>
      <c r="S63" s="4"/>
    </row>
    <row r="64" spans="3:19" x14ac:dyDescent="0.25">
      <c r="C64" s="4">
        <f t="shared" si="0"/>
        <v>56</v>
      </c>
      <c r="D64" s="5">
        <v>45281</v>
      </c>
      <c r="E64" s="7">
        <v>116</v>
      </c>
      <c r="F64" s="7">
        <v>136</v>
      </c>
      <c r="G64" s="7"/>
      <c r="H64" s="7"/>
      <c r="I64" s="7">
        <v>121</v>
      </c>
      <c r="J64" s="7"/>
      <c r="K64" s="7"/>
      <c r="L64" s="7"/>
      <c r="M64" s="7"/>
      <c r="N64" s="7"/>
      <c r="O64" s="7"/>
      <c r="P64" s="7">
        <f t="shared" si="1"/>
        <v>6409</v>
      </c>
      <c r="Q64" s="4"/>
      <c r="R64" s="4"/>
      <c r="S64" s="4"/>
    </row>
    <row r="65" spans="3:19" x14ac:dyDescent="0.25">
      <c r="C65" s="4">
        <f t="shared" si="0"/>
        <v>57</v>
      </c>
      <c r="D65" s="5">
        <v>45281</v>
      </c>
      <c r="E65" s="7">
        <v>136</v>
      </c>
      <c r="F65" s="7">
        <v>139</v>
      </c>
      <c r="G65" s="7"/>
      <c r="H65" s="7"/>
      <c r="I65" s="7">
        <v>123</v>
      </c>
      <c r="J65" s="7"/>
      <c r="K65" s="7"/>
      <c r="L65" s="7"/>
      <c r="M65" s="7"/>
      <c r="N65" s="7"/>
      <c r="O65" s="7"/>
      <c r="P65" s="7">
        <f t="shared" si="1"/>
        <v>6532</v>
      </c>
      <c r="Q65" s="4"/>
      <c r="R65" s="4"/>
      <c r="S65" s="4"/>
    </row>
    <row r="66" spans="3:19" x14ac:dyDescent="0.25">
      <c r="C66" s="4">
        <f t="shared" si="0"/>
        <v>58</v>
      </c>
      <c r="D66" s="5">
        <v>45281</v>
      </c>
      <c r="E66" s="7">
        <v>105</v>
      </c>
      <c r="F66" s="7">
        <v>103</v>
      </c>
      <c r="G66" s="7"/>
      <c r="H66" s="7"/>
      <c r="I66" s="7"/>
      <c r="J66" s="7"/>
      <c r="K66" s="7"/>
      <c r="L66" s="7">
        <v>174</v>
      </c>
      <c r="M66" s="7"/>
      <c r="N66" s="7"/>
      <c r="O66" s="7"/>
      <c r="P66" s="7">
        <f t="shared" si="1"/>
        <v>6706</v>
      </c>
      <c r="Q66" s="4"/>
      <c r="R66" s="4"/>
      <c r="S66" s="4"/>
    </row>
    <row r="67" spans="3:19" x14ac:dyDescent="0.25">
      <c r="C67" s="4">
        <f t="shared" si="0"/>
        <v>59</v>
      </c>
      <c r="D67" s="5">
        <v>45282</v>
      </c>
      <c r="E67" s="7">
        <v>155</v>
      </c>
      <c r="F67" s="7">
        <v>185</v>
      </c>
      <c r="G67" s="7"/>
      <c r="H67" s="7"/>
      <c r="I67" s="7">
        <v>206</v>
      </c>
      <c r="J67" s="7"/>
      <c r="K67" s="7"/>
      <c r="L67" s="7"/>
      <c r="M67" s="7"/>
      <c r="N67" s="7"/>
      <c r="O67" s="7"/>
      <c r="P67" s="7">
        <f t="shared" si="1"/>
        <v>6912</v>
      </c>
      <c r="Q67" s="4"/>
      <c r="R67" s="4"/>
      <c r="S67" s="4"/>
    </row>
    <row r="68" spans="3:19" x14ac:dyDescent="0.25">
      <c r="C68" s="4">
        <f t="shared" si="0"/>
        <v>60</v>
      </c>
      <c r="D68" s="5">
        <v>45282</v>
      </c>
      <c r="E68" s="7">
        <v>155</v>
      </c>
      <c r="F68" s="7">
        <v>154</v>
      </c>
      <c r="G68" s="7"/>
      <c r="H68" s="7"/>
      <c r="I68" s="7">
        <v>75</v>
      </c>
      <c r="J68" s="7"/>
      <c r="K68" s="7"/>
      <c r="L68" s="7"/>
      <c r="M68" s="7"/>
      <c r="N68" s="7"/>
      <c r="O68" s="7"/>
      <c r="P68" s="7">
        <f t="shared" si="1"/>
        <v>6987</v>
      </c>
      <c r="Q68" s="4"/>
      <c r="R68" s="4"/>
      <c r="S68" s="4"/>
    </row>
    <row r="69" spans="3:19" x14ac:dyDescent="0.25">
      <c r="C69" s="4">
        <f t="shared" si="0"/>
        <v>61</v>
      </c>
      <c r="D69" s="5">
        <v>45282</v>
      </c>
      <c r="E69" s="7">
        <v>185</v>
      </c>
      <c r="F69" s="7">
        <v>183</v>
      </c>
      <c r="G69" s="7"/>
      <c r="H69" s="7"/>
      <c r="I69" s="7">
        <v>125</v>
      </c>
      <c r="J69" s="7"/>
      <c r="K69" s="7"/>
      <c r="L69" s="7"/>
      <c r="M69" s="7"/>
      <c r="N69" s="7"/>
      <c r="O69" s="7"/>
      <c r="P69" s="7">
        <f t="shared" si="1"/>
        <v>7112</v>
      </c>
      <c r="Q69" s="4"/>
      <c r="R69" s="4"/>
      <c r="S69" s="4"/>
    </row>
    <row r="70" spans="3:19" x14ac:dyDescent="0.25">
      <c r="C70" s="4">
        <f t="shared" si="0"/>
        <v>62</v>
      </c>
      <c r="D70" s="5">
        <v>45282</v>
      </c>
      <c r="E70" s="7">
        <v>185</v>
      </c>
      <c r="F70" s="7">
        <v>189</v>
      </c>
      <c r="G70" s="7"/>
      <c r="H70" s="7"/>
      <c r="I70" s="7">
        <v>125</v>
      </c>
      <c r="J70" s="7"/>
      <c r="K70" s="7"/>
      <c r="L70" s="7"/>
      <c r="M70" s="7"/>
      <c r="N70" s="7"/>
      <c r="O70" s="7"/>
      <c r="P70" s="7">
        <f t="shared" si="1"/>
        <v>7237</v>
      </c>
      <c r="Q70" s="4"/>
      <c r="R70" s="4"/>
      <c r="S70" s="4"/>
    </row>
    <row r="71" spans="3:19" x14ac:dyDescent="0.25">
      <c r="C71" s="4">
        <f t="shared" si="0"/>
        <v>63</v>
      </c>
      <c r="D71" s="5">
        <v>45282</v>
      </c>
      <c r="E71" s="7">
        <v>189</v>
      </c>
      <c r="F71" s="7">
        <v>188</v>
      </c>
      <c r="G71" s="7"/>
      <c r="H71" s="7"/>
      <c r="I71" s="7">
        <v>104</v>
      </c>
      <c r="J71" s="7"/>
      <c r="K71" s="7"/>
      <c r="L71" s="7"/>
      <c r="M71" s="7"/>
      <c r="N71" s="7"/>
      <c r="O71" s="7"/>
      <c r="P71" s="7">
        <f t="shared" si="1"/>
        <v>7341</v>
      </c>
      <c r="Q71" s="4"/>
      <c r="R71" s="4"/>
      <c r="S71" s="4"/>
    </row>
    <row r="72" spans="3:19" x14ac:dyDescent="0.25">
      <c r="C72" s="4">
        <f t="shared" si="0"/>
        <v>64</v>
      </c>
      <c r="D72" s="5">
        <v>45290</v>
      </c>
      <c r="E72" s="6">
        <v>152</v>
      </c>
      <c r="F72" s="6">
        <v>186</v>
      </c>
      <c r="G72" s="7"/>
      <c r="H72" s="7"/>
      <c r="I72" s="6">
        <v>100</v>
      </c>
      <c r="J72" s="7"/>
      <c r="K72" s="7"/>
      <c r="L72" s="7"/>
      <c r="M72" s="7"/>
      <c r="N72" s="7"/>
      <c r="O72" s="7"/>
      <c r="P72" s="7">
        <f t="shared" si="1"/>
        <v>7441</v>
      </c>
      <c r="Q72" s="4"/>
      <c r="R72" s="4"/>
      <c r="S72" s="4"/>
    </row>
    <row r="73" spans="3:19" x14ac:dyDescent="0.25">
      <c r="C73" s="4">
        <f t="shared" si="0"/>
        <v>65</v>
      </c>
      <c r="D73" s="5">
        <v>45290</v>
      </c>
      <c r="E73" s="6">
        <v>188</v>
      </c>
      <c r="F73" s="6">
        <v>186</v>
      </c>
      <c r="G73" s="7"/>
      <c r="H73" s="7"/>
      <c r="I73" s="6">
        <v>250</v>
      </c>
      <c r="J73" s="7"/>
      <c r="K73" s="7"/>
      <c r="L73" s="7"/>
      <c r="M73" s="7"/>
      <c r="N73" s="7"/>
      <c r="O73" s="7"/>
      <c r="P73" s="7">
        <f t="shared" si="1"/>
        <v>7691</v>
      </c>
      <c r="Q73" s="4"/>
      <c r="R73" s="4"/>
      <c r="S73" s="4"/>
    </row>
    <row r="74" spans="3:19" x14ac:dyDescent="0.25">
      <c r="C74" s="4">
        <f t="shared" si="0"/>
        <v>66</v>
      </c>
      <c r="D74" s="5">
        <v>45290</v>
      </c>
      <c r="E74" s="6">
        <v>138</v>
      </c>
      <c r="F74" s="6">
        <v>154</v>
      </c>
      <c r="G74" s="7"/>
      <c r="H74" s="7"/>
      <c r="I74" s="6">
        <v>127</v>
      </c>
      <c r="J74" s="7"/>
      <c r="K74" s="7"/>
      <c r="L74" s="7"/>
      <c r="M74" s="7"/>
      <c r="N74" s="7"/>
      <c r="O74" s="7"/>
      <c r="P74" s="7">
        <f t="shared" si="1"/>
        <v>7818</v>
      </c>
      <c r="Q74" s="4"/>
      <c r="R74" s="4"/>
      <c r="S74" s="4"/>
    </row>
    <row r="75" spans="3:19" x14ac:dyDescent="0.25">
      <c r="C75" s="4">
        <f t="shared" ref="C75:C132" si="2">1+C74</f>
        <v>67</v>
      </c>
      <c r="D75" s="5">
        <v>45290</v>
      </c>
      <c r="E75" s="6">
        <v>148</v>
      </c>
      <c r="F75" s="6">
        <v>150</v>
      </c>
      <c r="G75" s="7"/>
      <c r="H75" s="7"/>
      <c r="I75" s="7"/>
      <c r="J75" s="7">
        <v>8</v>
      </c>
      <c r="K75" s="7"/>
      <c r="L75" s="7"/>
      <c r="M75" s="7"/>
      <c r="N75" s="7"/>
      <c r="O75" s="7"/>
      <c r="P75" s="7">
        <f t="shared" ref="P75:P132" si="3">+P74+I75+J75+K75+L75+M75+N75</f>
        <v>7826</v>
      </c>
      <c r="Q75" s="4"/>
      <c r="R75" s="4"/>
      <c r="S75" s="4"/>
    </row>
    <row r="76" spans="3:19" x14ac:dyDescent="0.25">
      <c r="C76" s="4">
        <f t="shared" si="2"/>
        <v>68</v>
      </c>
      <c r="D76" s="5">
        <v>45290</v>
      </c>
      <c r="E76" s="6">
        <v>150</v>
      </c>
      <c r="F76" s="6">
        <v>152</v>
      </c>
      <c r="G76" s="7"/>
      <c r="H76" s="7"/>
      <c r="I76" s="7"/>
      <c r="J76" s="7">
        <v>21</v>
      </c>
      <c r="K76" s="7"/>
      <c r="L76" s="7"/>
      <c r="M76" s="7"/>
      <c r="N76" s="7"/>
      <c r="O76" s="7"/>
      <c r="P76" s="7">
        <f t="shared" si="3"/>
        <v>7847</v>
      </c>
      <c r="Q76" s="4"/>
      <c r="R76" s="4"/>
      <c r="S76" s="4"/>
    </row>
    <row r="77" spans="3:19" x14ac:dyDescent="0.25">
      <c r="C77" s="4">
        <f t="shared" si="2"/>
        <v>69</v>
      </c>
      <c r="D77" s="5">
        <v>45290</v>
      </c>
      <c r="E77" s="6">
        <v>148</v>
      </c>
      <c r="F77" s="6">
        <v>149</v>
      </c>
      <c r="G77" s="7"/>
      <c r="H77" s="7"/>
      <c r="I77" s="7">
        <v>30</v>
      </c>
      <c r="J77" s="7"/>
      <c r="K77" s="7"/>
      <c r="L77" s="7"/>
      <c r="M77" s="7"/>
      <c r="N77" s="7"/>
      <c r="O77" s="7"/>
      <c r="P77" s="7">
        <f t="shared" si="3"/>
        <v>7877</v>
      </c>
      <c r="Q77" s="4"/>
      <c r="R77" s="4"/>
      <c r="S77" s="4"/>
    </row>
    <row r="78" spans="3:19" x14ac:dyDescent="0.25">
      <c r="C78" s="4">
        <f t="shared" si="2"/>
        <v>70</v>
      </c>
      <c r="D78" s="5">
        <v>45291</v>
      </c>
      <c r="E78" s="6">
        <v>138</v>
      </c>
      <c r="F78" s="6">
        <v>139</v>
      </c>
      <c r="G78" s="7"/>
      <c r="H78" s="7"/>
      <c r="I78" s="7"/>
      <c r="J78" s="7">
        <v>10</v>
      </c>
      <c r="K78" s="7"/>
      <c r="L78" s="7"/>
      <c r="M78" s="7"/>
      <c r="N78" s="7"/>
      <c r="O78" s="7"/>
      <c r="P78" s="7">
        <f t="shared" si="3"/>
        <v>7887</v>
      </c>
      <c r="Q78" s="4"/>
      <c r="R78" s="4"/>
      <c r="S78" s="4"/>
    </row>
    <row r="79" spans="3:19" x14ac:dyDescent="0.25">
      <c r="C79" s="4">
        <f t="shared" si="2"/>
        <v>71</v>
      </c>
      <c r="D79" s="5">
        <v>45291</v>
      </c>
      <c r="E79" s="6">
        <v>139</v>
      </c>
      <c r="F79" s="6">
        <v>142</v>
      </c>
      <c r="G79" s="7"/>
      <c r="H79" s="7"/>
      <c r="I79" s="7"/>
      <c r="J79" s="7">
        <v>69</v>
      </c>
      <c r="K79" s="7"/>
      <c r="L79" s="7"/>
      <c r="M79" s="7"/>
      <c r="N79" s="7"/>
      <c r="O79" s="7"/>
      <c r="P79" s="7">
        <f t="shared" si="3"/>
        <v>7956</v>
      </c>
      <c r="Q79" s="4"/>
      <c r="R79" s="4"/>
      <c r="S79" s="4"/>
    </row>
    <row r="80" spans="3:19" x14ac:dyDescent="0.25">
      <c r="C80" s="4">
        <f t="shared" si="2"/>
        <v>72</v>
      </c>
      <c r="D80" s="5">
        <v>45291</v>
      </c>
      <c r="E80" s="6">
        <v>130</v>
      </c>
      <c r="F80" s="6">
        <v>138</v>
      </c>
      <c r="G80" s="7"/>
      <c r="H80" s="7"/>
      <c r="I80" s="7"/>
      <c r="J80" s="7">
        <v>102</v>
      </c>
      <c r="K80" s="7"/>
      <c r="L80" s="7"/>
      <c r="M80" s="7"/>
      <c r="N80" s="7"/>
      <c r="O80" s="7"/>
      <c r="P80" s="7">
        <f t="shared" si="3"/>
        <v>8058</v>
      </c>
      <c r="Q80" s="4"/>
      <c r="R80" s="4"/>
      <c r="S80" s="4"/>
    </row>
    <row r="81" spans="3:19" x14ac:dyDescent="0.25">
      <c r="C81" s="4">
        <f t="shared" si="2"/>
        <v>73</v>
      </c>
      <c r="D81" s="5">
        <v>45291</v>
      </c>
      <c r="E81" s="6">
        <v>122</v>
      </c>
      <c r="F81" s="6">
        <v>130</v>
      </c>
      <c r="G81" s="7"/>
      <c r="H81" s="7"/>
      <c r="I81" s="7"/>
      <c r="J81" s="7">
        <v>26</v>
      </c>
      <c r="K81" s="7"/>
      <c r="L81" s="7"/>
      <c r="M81" s="7"/>
      <c r="N81" s="7"/>
      <c r="O81" s="7"/>
      <c r="P81" s="7">
        <f t="shared" si="3"/>
        <v>8084</v>
      </c>
      <c r="Q81" s="4"/>
      <c r="R81" s="4"/>
      <c r="S81" s="4"/>
    </row>
    <row r="82" spans="3:19" x14ac:dyDescent="0.25">
      <c r="C82" s="4">
        <f t="shared" si="2"/>
        <v>74</v>
      </c>
      <c r="D82" s="5">
        <v>45292</v>
      </c>
      <c r="E82" s="6">
        <v>183</v>
      </c>
      <c r="F82" s="6">
        <v>184</v>
      </c>
      <c r="G82" s="7"/>
      <c r="H82" s="7"/>
      <c r="I82" s="7"/>
      <c r="J82" s="7">
        <v>171</v>
      </c>
      <c r="K82" s="7"/>
      <c r="L82" s="7"/>
      <c r="M82" s="7"/>
      <c r="N82" s="7"/>
      <c r="O82" s="7"/>
      <c r="P82" s="7">
        <f t="shared" si="3"/>
        <v>8255</v>
      </c>
      <c r="Q82" s="4"/>
      <c r="R82" s="4"/>
      <c r="S82" s="4"/>
    </row>
    <row r="83" spans="3:19" x14ac:dyDescent="0.25">
      <c r="C83" s="4">
        <f t="shared" si="2"/>
        <v>75</v>
      </c>
      <c r="D83" s="5">
        <v>45292</v>
      </c>
      <c r="E83" s="6">
        <v>154</v>
      </c>
      <c r="F83" s="6">
        <v>183</v>
      </c>
      <c r="G83" s="7"/>
      <c r="H83" s="7"/>
      <c r="I83" s="7"/>
      <c r="J83" s="7">
        <v>270</v>
      </c>
      <c r="K83" s="7"/>
      <c r="L83" s="7"/>
      <c r="M83" s="7"/>
      <c r="N83" s="7"/>
      <c r="O83" s="7"/>
      <c r="P83" s="7">
        <f t="shared" si="3"/>
        <v>8525</v>
      </c>
      <c r="Q83" s="4"/>
      <c r="R83" s="4"/>
      <c r="S83" s="4"/>
    </row>
    <row r="84" spans="3:19" x14ac:dyDescent="0.25">
      <c r="C84" s="4">
        <f t="shared" si="2"/>
        <v>76</v>
      </c>
      <c r="D84" s="5">
        <v>45292</v>
      </c>
      <c r="E84" s="6">
        <v>186</v>
      </c>
      <c r="F84" s="6">
        <v>187</v>
      </c>
      <c r="G84" s="7"/>
      <c r="H84" s="7"/>
      <c r="I84" s="7"/>
      <c r="J84" s="7">
        <v>150</v>
      </c>
      <c r="K84" s="7"/>
      <c r="L84" s="7"/>
      <c r="M84" s="7"/>
      <c r="N84" s="7"/>
      <c r="O84" s="7"/>
      <c r="P84" s="7">
        <f t="shared" si="3"/>
        <v>8675</v>
      </c>
      <c r="Q84" s="4"/>
      <c r="R84" s="4"/>
      <c r="S84" s="4"/>
    </row>
    <row r="85" spans="3:19" x14ac:dyDescent="0.25">
      <c r="C85" s="4">
        <f t="shared" si="2"/>
        <v>77</v>
      </c>
      <c r="D85" s="5">
        <v>45293</v>
      </c>
      <c r="E85" s="6">
        <v>198</v>
      </c>
      <c r="F85" s="6">
        <v>196</v>
      </c>
      <c r="G85" s="7"/>
      <c r="H85" s="7"/>
      <c r="I85" s="6">
        <v>95</v>
      </c>
      <c r="J85" s="7"/>
      <c r="K85" s="7"/>
      <c r="L85" s="7"/>
      <c r="M85" s="7"/>
      <c r="N85" s="7"/>
      <c r="O85" s="7"/>
      <c r="P85" s="7">
        <f t="shared" si="3"/>
        <v>8770</v>
      </c>
      <c r="Q85" s="4"/>
      <c r="R85" s="4"/>
      <c r="S85" s="4"/>
    </row>
    <row r="86" spans="3:19" x14ac:dyDescent="0.25">
      <c r="C86" s="4">
        <f t="shared" si="2"/>
        <v>78</v>
      </c>
      <c r="D86" s="5">
        <v>45293</v>
      </c>
      <c r="E86" s="6">
        <v>196</v>
      </c>
      <c r="F86" s="6">
        <v>194</v>
      </c>
      <c r="G86" s="7"/>
      <c r="H86" s="7"/>
      <c r="I86" s="6">
        <v>150</v>
      </c>
      <c r="J86" s="7"/>
      <c r="K86" s="7"/>
      <c r="L86" s="7"/>
      <c r="M86" s="7"/>
      <c r="N86" s="7"/>
      <c r="O86" s="7"/>
      <c r="P86" s="7">
        <f t="shared" si="3"/>
        <v>8920</v>
      </c>
      <c r="Q86" s="4"/>
      <c r="R86" s="4"/>
      <c r="S86" s="4"/>
    </row>
    <row r="87" spans="3:19" x14ac:dyDescent="0.25">
      <c r="C87" s="4">
        <f t="shared" si="2"/>
        <v>79</v>
      </c>
      <c r="D87" s="5">
        <v>45294</v>
      </c>
      <c r="E87" s="6">
        <v>79</v>
      </c>
      <c r="F87" s="6">
        <v>54</v>
      </c>
      <c r="G87" s="7"/>
      <c r="H87" s="7"/>
      <c r="I87" s="7">
        <v>125</v>
      </c>
      <c r="J87" s="7"/>
      <c r="K87" s="7"/>
      <c r="L87" s="7"/>
      <c r="M87" s="7"/>
      <c r="N87" s="7"/>
      <c r="O87" s="7"/>
      <c r="P87" s="7">
        <f t="shared" si="3"/>
        <v>9045</v>
      </c>
      <c r="Q87" s="4"/>
      <c r="R87" s="4"/>
      <c r="S87" s="4"/>
    </row>
    <row r="88" spans="3:19" x14ac:dyDescent="0.25">
      <c r="C88" s="4">
        <f t="shared" si="2"/>
        <v>80</v>
      </c>
      <c r="D88" s="5">
        <v>45294</v>
      </c>
      <c r="E88" s="6">
        <v>39</v>
      </c>
      <c r="F88" s="6">
        <v>40</v>
      </c>
      <c r="G88" s="7"/>
      <c r="H88" s="7"/>
      <c r="I88" s="6">
        <v>140</v>
      </c>
      <c r="J88" s="7"/>
      <c r="K88" s="7"/>
      <c r="L88" s="7"/>
      <c r="M88" s="7"/>
      <c r="N88" s="7"/>
      <c r="O88" s="7"/>
      <c r="P88" s="7">
        <f t="shared" si="3"/>
        <v>9185</v>
      </c>
      <c r="Q88" s="4"/>
      <c r="R88" s="4"/>
      <c r="S88" s="4"/>
    </row>
    <row r="89" spans="3:19" x14ac:dyDescent="0.25">
      <c r="C89" s="4">
        <f t="shared" si="2"/>
        <v>81</v>
      </c>
      <c r="D89" s="5">
        <v>45294</v>
      </c>
      <c r="E89" s="6" t="s">
        <v>32</v>
      </c>
      <c r="F89" s="6" t="s">
        <v>33</v>
      </c>
      <c r="G89" s="7"/>
      <c r="H89" s="7"/>
      <c r="I89" s="6">
        <v>35</v>
      </c>
      <c r="J89" s="7"/>
      <c r="K89" s="7"/>
      <c r="L89" s="7"/>
      <c r="M89" s="7"/>
      <c r="N89" s="7"/>
      <c r="O89" s="7"/>
      <c r="P89" s="7">
        <f t="shared" si="3"/>
        <v>9220</v>
      </c>
      <c r="Q89" s="4"/>
      <c r="R89" s="4"/>
      <c r="S89" s="4"/>
    </row>
    <row r="90" spans="3:19" x14ac:dyDescent="0.25">
      <c r="C90" s="4">
        <f t="shared" si="2"/>
        <v>82</v>
      </c>
      <c r="D90" s="5">
        <v>45294</v>
      </c>
      <c r="E90" s="6" t="s">
        <v>34</v>
      </c>
      <c r="F90" s="6" t="s">
        <v>35</v>
      </c>
      <c r="G90" s="7"/>
      <c r="H90" s="7"/>
      <c r="I90" s="6">
        <v>40</v>
      </c>
      <c r="J90" s="7"/>
      <c r="K90" s="7"/>
      <c r="L90" s="7"/>
      <c r="M90" s="7"/>
      <c r="N90" s="7"/>
      <c r="O90" s="7"/>
      <c r="P90" s="7">
        <f t="shared" si="3"/>
        <v>9260</v>
      </c>
      <c r="Q90" s="4"/>
      <c r="R90" s="4"/>
      <c r="S90" s="4"/>
    </row>
    <row r="91" spans="3:19" x14ac:dyDescent="0.25">
      <c r="C91" s="4">
        <f t="shared" si="2"/>
        <v>83</v>
      </c>
      <c r="D91" s="5">
        <v>45294</v>
      </c>
      <c r="E91" s="6" t="s">
        <v>36</v>
      </c>
      <c r="F91" s="6" t="s">
        <v>37</v>
      </c>
      <c r="G91" s="7"/>
      <c r="H91" s="7"/>
      <c r="I91" s="6">
        <v>45</v>
      </c>
      <c r="J91" s="7"/>
      <c r="K91" s="7"/>
      <c r="L91" s="7"/>
      <c r="M91" s="7"/>
      <c r="N91" s="7"/>
      <c r="O91" s="7"/>
      <c r="P91" s="7">
        <f t="shared" si="3"/>
        <v>9305</v>
      </c>
      <c r="Q91" s="4"/>
      <c r="R91" s="4"/>
      <c r="S91" s="4"/>
    </row>
    <row r="92" spans="3:19" x14ac:dyDescent="0.25">
      <c r="C92" s="4">
        <f t="shared" si="2"/>
        <v>84</v>
      </c>
      <c r="D92" s="5">
        <v>45295</v>
      </c>
      <c r="E92" s="6">
        <v>175</v>
      </c>
      <c r="F92" s="6">
        <v>176</v>
      </c>
      <c r="G92" s="7"/>
      <c r="H92" s="7"/>
      <c r="I92" s="6">
        <v>108</v>
      </c>
      <c r="J92" s="7"/>
      <c r="K92" s="7"/>
      <c r="L92" s="7"/>
      <c r="M92" s="7"/>
      <c r="N92" s="7"/>
      <c r="O92" s="7"/>
      <c r="P92" s="7">
        <f t="shared" si="3"/>
        <v>9413</v>
      </c>
      <c r="Q92" s="4"/>
      <c r="R92" s="4"/>
      <c r="S92" s="4"/>
    </row>
    <row r="93" spans="3:19" x14ac:dyDescent="0.25">
      <c r="C93" s="4">
        <f t="shared" si="2"/>
        <v>85</v>
      </c>
      <c r="D93" s="5">
        <v>45295</v>
      </c>
      <c r="E93" s="6">
        <v>175</v>
      </c>
      <c r="F93" s="6">
        <v>177</v>
      </c>
      <c r="G93" s="7"/>
      <c r="H93" s="7"/>
      <c r="I93" s="6">
        <v>159</v>
      </c>
      <c r="J93" s="7"/>
      <c r="K93" s="7"/>
      <c r="L93" s="7"/>
      <c r="M93" s="7"/>
      <c r="N93" s="7"/>
      <c r="O93" s="7"/>
      <c r="P93" s="7">
        <f t="shared" si="3"/>
        <v>9572</v>
      </c>
      <c r="Q93" s="4"/>
      <c r="R93" s="4"/>
      <c r="S93" s="4"/>
    </row>
    <row r="94" spans="3:19" x14ac:dyDescent="0.25">
      <c r="C94" s="4">
        <f t="shared" si="2"/>
        <v>86</v>
      </c>
      <c r="D94" s="5">
        <v>45296</v>
      </c>
      <c r="E94" s="6">
        <v>61</v>
      </c>
      <c r="F94" s="6">
        <v>52</v>
      </c>
      <c r="G94" s="7"/>
      <c r="H94" s="7"/>
      <c r="I94" s="6">
        <v>100</v>
      </c>
      <c r="J94" s="7"/>
      <c r="K94" s="7"/>
      <c r="L94" s="7"/>
      <c r="M94" s="7"/>
      <c r="N94" s="7"/>
      <c r="O94" s="7"/>
      <c r="P94" s="7">
        <f t="shared" si="3"/>
        <v>9672</v>
      </c>
      <c r="Q94" s="4"/>
      <c r="R94" s="4"/>
      <c r="S94" s="4"/>
    </row>
    <row r="95" spans="3:19" x14ac:dyDescent="0.25">
      <c r="C95" s="4">
        <f t="shared" si="2"/>
        <v>87</v>
      </c>
      <c r="D95" s="5">
        <v>45296</v>
      </c>
      <c r="E95" s="6">
        <v>61</v>
      </c>
      <c r="F95" s="6">
        <v>62</v>
      </c>
      <c r="G95" s="7"/>
      <c r="H95" s="7"/>
      <c r="I95" s="6">
        <v>130</v>
      </c>
      <c r="J95" s="7"/>
      <c r="K95" s="7"/>
      <c r="L95" s="7"/>
      <c r="M95" s="7"/>
      <c r="N95" s="7"/>
      <c r="O95" s="7"/>
      <c r="P95" s="7">
        <f t="shared" si="3"/>
        <v>9802</v>
      </c>
      <c r="Q95" s="4"/>
      <c r="R95" s="4"/>
      <c r="S95" s="4"/>
    </row>
    <row r="96" spans="3:19" x14ac:dyDescent="0.25">
      <c r="C96" s="4">
        <f t="shared" si="2"/>
        <v>88</v>
      </c>
      <c r="D96" s="5">
        <v>45296</v>
      </c>
      <c r="E96" s="6">
        <v>161</v>
      </c>
      <c r="F96" s="6">
        <v>162</v>
      </c>
      <c r="G96" s="7"/>
      <c r="H96" s="7"/>
      <c r="I96" s="6">
        <v>24</v>
      </c>
      <c r="J96" s="7"/>
      <c r="K96" s="7"/>
      <c r="L96" s="7"/>
      <c r="M96" s="7"/>
      <c r="N96" s="7"/>
      <c r="O96" s="7"/>
      <c r="P96" s="7">
        <f t="shared" si="3"/>
        <v>9826</v>
      </c>
      <c r="Q96" s="4"/>
      <c r="R96" s="4"/>
      <c r="S96" s="4"/>
    </row>
    <row r="97" spans="3:19" x14ac:dyDescent="0.25">
      <c r="C97" s="4">
        <f t="shared" si="2"/>
        <v>89</v>
      </c>
      <c r="D97" s="5">
        <v>45296</v>
      </c>
      <c r="E97" s="6">
        <v>160</v>
      </c>
      <c r="F97" s="6">
        <v>159</v>
      </c>
      <c r="G97" s="7"/>
      <c r="H97" s="7"/>
      <c r="I97" s="6">
        <v>10</v>
      </c>
      <c r="J97" s="7"/>
      <c r="K97" s="7"/>
      <c r="L97" s="7"/>
      <c r="M97" s="7"/>
      <c r="N97" s="7"/>
      <c r="O97" s="7"/>
      <c r="P97" s="7">
        <f t="shared" si="3"/>
        <v>9836</v>
      </c>
      <c r="Q97" s="4"/>
      <c r="R97" s="4"/>
      <c r="S97" s="4"/>
    </row>
    <row r="98" spans="3:19" x14ac:dyDescent="0.25">
      <c r="C98" s="4">
        <f t="shared" si="2"/>
        <v>90</v>
      </c>
      <c r="D98" s="5">
        <v>45296</v>
      </c>
      <c r="E98" s="6">
        <v>172</v>
      </c>
      <c r="F98" s="6">
        <v>175</v>
      </c>
      <c r="G98" s="7"/>
      <c r="H98" s="7"/>
      <c r="I98" s="6">
        <v>71</v>
      </c>
      <c r="J98" s="7"/>
      <c r="K98" s="7"/>
      <c r="L98" s="7"/>
      <c r="M98" s="7"/>
      <c r="N98" s="7"/>
      <c r="O98" s="7"/>
      <c r="P98" s="7">
        <f t="shared" si="3"/>
        <v>9907</v>
      </c>
      <c r="Q98" s="4"/>
      <c r="R98" s="4"/>
      <c r="S98" s="4"/>
    </row>
    <row r="99" spans="3:19" x14ac:dyDescent="0.25">
      <c r="C99" s="4">
        <f t="shared" si="2"/>
        <v>91</v>
      </c>
      <c r="D99" s="5">
        <v>45297</v>
      </c>
      <c r="E99" s="6">
        <v>26</v>
      </c>
      <c r="F99" s="6">
        <v>27</v>
      </c>
      <c r="G99" s="7"/>
      <c r="H99" s="7"/>
      <c r="I99" s="6">
        <v>36</v>
      </c>
      <c r="J99" s="7"/>
      <c r="K99" s="7"/>
      <c r="L99" s="7"/>
      <c r="M99" s="7"/>
      <c r="N99" s="7"/>
      <c r="O99" s="7"/>
      <c r="P99" s="7">
        <f t="shared" si="3"/>
        <v>9943</v>
      </c>
      <c r="Q99" s="4"/>
      <c r="R99" s="4"/>
      <c r="S99" s="4"/>
    </row>
    <row r="100" spans="3:19" x14ac:dyDescent="0.25">
      <c r="C100" s="4">
        <f t="shared" si="2"/>
        <v>92</v>
      </c>
      <c r="D100" s="5">
        <v>45297</v>
      </c>
      <c r="E100" s="6">
        <v>27</v>
      </c>
      <c r="F100" s="6">
        <v>28</v>
      </c>
      <c r="G100" s="7"/>
      <c r="H100" s="7"/>
      <c r="I100" s="6">
        <v>40</v>
      </c>
      <c r="J100" s="7"/>
      <c r="K100" s="7"/>
      <c r="L100" s="7"/>
      <c r="M100" s="7"/>
      <c r="N100" s="7"/>
      <c r="O100" s="7"/>
      <c r="P100" s="7">
        <f t="shared" si="3"/>
        <v>9983</v>
      </c>
      <c r="Q100" s="4"/>
      <c r="R100" s="4"/>
      <c r="S100" s="4"/>
    </row>
    <row r="101" spans="3:19" x14ac:dyDescent="0.25">
      <c r="C101" s="4">
        <f t="shared" si="2"/>
        <v>93</v>
      </c>
      <c r="D101" s="5">
        <v>45297</v>
      </c>
      <c r="E101" s="6">
        <v>27</v>
      </c>
      <c r="F101" s="6">
        <v>33</v>
      </c>
      <c r="G101" s="7"/>
      <c r="H101" s="7"/>
      <c r="I101" s="6">
        <v>25</v>
      </c>
      <c r="J101" s="7"/>
      <c r="K101" s="7"/>
      <c r="L101" s="7"/>
      <c r="M101" s="7"/>
      <c r="N101" s="7"/>
      <c r="O101" s="7"/>
      <c r="P101" s="7">
        <f t="shared" si="3"/>
        <v>10008</v>
      </c>
      <c r="Q101" s="4"/>
      <c r="R101" s="4"/>
      <c r="S101" s="4"/>
    </row>
    <row r="102" spans="3:19" x14ac:dyDescent="0.25">
      <c r="C102" s="4">
        <f t="shared" si="2"/>
        <v>94</v>
      </c>
      <c r="D102" s="5">
        <v>45298</v>
      </c>
      <c r="E102" s="6">
        <v>72</v>
      </c>
      <c r="F102" s="6">
        <v>59</v>
      </c>
      <c r="G102" s="7"/>
      <c r="H102" s="7"/>
      <c r="I102" s="6">
        <v>85</v>
      </c>
      <c r="J102" s="7"/>
      <c r="K102" s="7"/>
      <c r="L102" s="7"/>
      <c r="M102" s="7"/>
      <c r="N102" s="7"/>
      <c r="O102" s="7"/>
      <c r="P102" s="7">
        <f t="shared" si="3"/>
        <v>10093</v>
      </c>
      <c r="Q102" s="4"/>
      <c r="R102" s="4"/>
      <c r="S102" s="4"/>
    </row>
    <row r="103" spans="3:19" x14ac:dyDescent="0.25">
      <c r="C103" s="4">
        <f t="shared" si="2"/>
        <v>95</v>
      </c>
      <c r="D103" s="5">
        <v>45298</v>
      </c>
      <c r="E103" s="6">
        <v>59</v>
      </c>
      <c r="F103" s="6">
        <v>57</v>
      </c>
      <c r="G103" s="7"/>
      <c r="H103" s="7"/>
      <c r="I103" s="7"/>
      <c r="J103" s="7">
        <v>36</v>
      </c>
      <c r="K103" s="7"/>
      <c r="L103" s="7"/>
      <c r="M103" s="7"/>
      <c r="N103" s="7"/>
      <c r="O103" s="7"/>
      <c r="P103" s="7">
        <f t="shared" si="3"/>
        <v>10129</v>
      </c>
      <c r="Q103" s="4"/>
      <c r="R103" s="4"/>
      <c r="S103" s="4"/>
    </row>
    <row r="104" spans="3:19" x14ac:dyDescent="0.25">
      <c r="C104" s="4">
        <f t="shared" si="2"/>
        <v>96</v>
      </c>
      <c r="D104" s="5">
        <v>45298</v>
      </c>
      <c r="E104" s="6">
        <v>57</v>
      </c>
      <c r="F104" s="6">
        <v>58</v>
      </c>
      <c r="G104" s="7"/>
      <c r="H104" s="7"/>
      <c r="I104" s="7">
        <v>30</v>
      </c>
      <c r="J104" s="7"/>
      <c r="K104" s="7"/>
      <c r="L104" s="7"/>
      <c r="M104" s="7"/>
      <c r="N104" s="7"/>
      <c r="O104" s="7"/>
      <c r="P104" s="7">
        <f t="shared" si="3"/>
        <v>10159</v>
      </c>
      <c r="Q104" s="4"/>
      <c r="R104" s="4"/>
      <c r="S104" s="4"/>
    </row>
    <row r="105" spans="3:19" x14ac:dyDescent="0.25">
      <c r="C105" s="4">
        <f t="shared" si="2"/>
        <v>97</v>
      </c>
      <c r="D105" s="5">
        <v>45298</v>
      </c>
      <c r="E105" s="6">
        <v>59</v>
      </c>
      <c r="F105" s="6">
        <v>60</v>
      </c>
      <c r="G105" s="7"/>
      <c r="H105" s="7"/>
      <c r="I105" s="7">
        <v>60</v>
      </c>
      <c r="J105" s="7"/>
      <c r="K105" s="7"/>
      <c r="L105" s="7"/>
      <c r="M105" s="7"/>
      <c r="N105" s="7"/>
      <c r="O105" s="7"/>
      <c r="P105" s="7">
        <f t="shared" si="3"/>
        <v>10219</v>
      </c>
      <c r="Q105" s="4"/>
      <c r="R105" s="4"/>
      <c r="S105" s="4"/>
    </row>
    <row r="106" spans="3:19" x14ac:dyDescent="0.25">
      <c r="C106" s="4">
        <f t="shared" si="2"/>
        <v>98</v>
      </c>
      <c r="D106" s="5">
        <v>45298</v>
      </c>
      <c r="E106" s="6">
        <v>61</v>
      </c>
      <c r="F106" s="6">
        <v>52</v>
      </c>
      <c r="G106" s="7"/>
      <c r="H106" s="7"/>
      <c r="I106" s="7">
        <v>105</v>
      </c>
      <c r="J106" s="7"/>
      <c r="K106" s="7"/>
      <c r="L106" s="7"/>
      <c r="M106" s="7"/>
      <c r="N106" s="7"/>
      <c r="O106" s="7"/>
      <c r="P106" s="7">
        <f t="shared" si="3"/>
        <v>10324</v>
      </c>
      <c r="Q106" s="4"/>
      <c r="R106" s="4"/>
      <c r="S106" s="4"/>
    </row>
    <row r="107" spans="3:19" x14ac:dyDescent="0.25">
      <c r="C107" s="4">
        <f t="shared" si="2"/>
        <v>99</v>
      </c>
      <c r="D107" s="5">
        <v>45298</v>
      </c>
      <c r="E107" s="6">
        <v>48</v>
      </c>
      <c r="F107" s="6">
        <v>43</v>
      </c>
      <c r="G107" s="7"/>
      <c r="H107" s="7"/>
      <c r="I107" s="7"/>
      <c r="J107" s="7">
        <v>26</v>
      </c>
      <c r="K107" s="7"/>
      <c r="L107" s="7"/>
      <c r="M107" s="7"/>
      <c r="N107" s="7"/>
      <c r="O107" s="7"/>
      <c r="P107" s="7">
        <f t="shared" si="3"/>
        <v>10350</v>
      </c>
      <c r="Q107" s="4"/>
      <c r="R107" s="4"/>
      <c r="S107" s="4"/>
    </row>
    <row r="108" spans="3:19" x14ac:dyDescent="0.25">
      <c r="C108" s="4">
        <f t="shared" si="2"/>
        <v>100</v>
      </c>
      <c r="D108" s="5">
        <v>45298</v>
      </c>
      <c r="E108" s="6">
        <v>43</v>
      </c>
      <c r="F108" s="6">
        <v>29</v>
      </c>
      <c r="G108" s="7"/>
      <c r="H108" s="7"/>
      <c r="I108" s="7"/>
      <c r="J108" s="7">
        <v>27</v>
      </c>
      <c r="K108" s="7"/>
      <c r="L108" s="7"/>
      <c r="M108" s="7"/>
      <c r="N108" s="7"/>
      <c r="O108" s="7"/>
      <c r="P108" s="7">
        <f t="shared" si="3"/>
        <v>10377</v>
      </c>
      <c r="Q108" s="4"/>
      <c r="R108" s="4"/>
      <c r="S108" s="4"/>
    </row>
    <row r="109" spans="3:19" x14ac:dyDescent="0.25">
      <c r="C109" s="4">
        <f t="shared" si="2"/>
        <v>101</v>
      </c>
      <c r="D109" s="5">
        <v>45298</v>
      </c>
      <c r="E109" s="6">
        <v>29</v>
      </c>
      <c r="F109" s="6">
        <v>24</v>
      </c>
      <c r="G109" s="7"/>
      <c r="H109" s="7"/>
      <c r="I109" s="7"/>
      <c r="J109" s="7">
        <v>10</v>
      </c>
      <c r="K109" s="7"/>
      <c r="L109" s="7"/>
      <c r="M109" s="7"/>
      <c r="N109" s="7"/>
      <c r="O109" s="7"/>
      <c r="P109" s="7">
        <f t="shared" si="3"/>
        <v>10387</v>
      </c>
      <c r="Q109" s="4"/>
      <c r="R109" s="4"/>
      <c r="S109" s="4"/>
    </row>
    <row r="110" spans="3:19" x14ac:dyDescent="0.25">
      <c r="C110" s="4">
        <f t="shared" si="2"/>
        <v>102</v>
      </c>
      <c r="D110" s="5">
        <v>45298</v>
      </c>
      <c r="E110" s="6">
        <v>24</v>
      </c>
      <c r="F110" s="6">
        <v>15</v>
      </c>
      <c r="G110" s="7"/>
      <c r="H110" s="7"/>
      <c r="I110" s="7"/>
      <c r="J110" s="7">
        <v>48</v>
      </c>
      <c r="K110" s="7"/>
      <c r="L110" s="7"/>
      <c r="M110" s="7"/>
      <c r="N110" s="7"/>
      <c r="O110" s="7"/>
      <c r="P110" s="7">
        <f t="shared" si="3"/>
        <v>10435</v>
      </c>
      <c r="Q110" s="4"/>
      <c r="R110" s="4"/>
      <c r="S110" s="4"/>
    </row>
    <row r="111" spans="3:19" x14ac:dyDescent="0.25">
      <c r="C111" s="4">
        <f t="shared" si="2"/>
        <v>103</v>
      </c>
      <c r="D111" s="5">
        <v>45298</v>
      </c>
      <c r="E111" s="6">
        <v>15</v>
      </c>
      <c r="F111" s="6">
        <v>10</v>
      </c>
      <c r="G111" s="7"/>
      <c r="H111" s="7"/>
      <c r="I111" s="7"/>
      <c r="J111" s="7"/>
      <c r="K111" s="7"/>
      <c r="L111" s="7">
        <v>60</v>
      </c>
      <c r="M111" s="7"/>
      <c r="N111" s="7"/>
      <c r="O111" s="7"/>
      <c r="P111" s="7">
        <f t="shared" si="3"/>
        <v>10495</v>
      </c>
      <c r="Q111" s="4"/>
      <c r="R111" s="4"/>
      <c r="S111" s="4"/>
    </row>
    <row r="112" spans="3:19" x14ac:dyDescent="0.25">
      <c r="C112" s="4">
        <f t="shared" si="2"/>
        <v>104</v>
      </c>
      <c r="D112" s="5">
        <v>45300</v>
      </c>
      <c r="E112" s="6">
        <v>201</v>
      </c>
      <c r="F112" s="6">
        <v>200</v>
      </c>
      <c r="G112" s="7"/>
      <c r="H112" s="7"/>
      <c r="I112" s="6">
        <v>23</v>
      </c>
      <c r="J112" s="7"/>
      <c r="K112" s="7"/>
      <c r="L112" s="7"/>
      <c r="M112" s="7"/>
      <c r="N112" s="7"/>
      <c r="O112" s="7"/>
      <c r="P112" s="7">
        <f t="shared" si="3"/>
        <v>10518</v>
      </c>
      <c r="Q112" s="4"/>
      <c r="R112" s="4"/>
      <c r="S112" s="4"/>
    </row>
    <row r="113" spans="3:19" x14ac:dyDescent="0.25">
      <c r="C113" s="4">
        <f t="shared" si="2"/>
        <v>105</v>
      </c>
      <c r="D113" s="5">
        <v>45300</v>
      </c>
      <c r="E113" s="6">
        <v>200</v>
      </c>
      <c r="F113" s="6">
        <v>198</v>
      </c>
      <c r="G113" s="7"/>
      <c r="H113" s="7"/>
      <c r="I113" s="6">
        <v>62</v>
      </c>
      <c r="J113" s="7"/>
      <c r="K113" s="7"/>
      <c r="L113" s="7"/>
      <c r="M113" s="7"/>
      <c r="N113" s="7"/>
      <c r="O113" s="7"/>
      <c r="P113" s="7">
        <f t="shared" si="3"/>
        <v>10580</v>
      </c>
      <c r="Q113" s="4"/>
      <c r="R113" s="4"/>
      <c r="S113" s="4"/>
    </row>
    <row r="114" spans="3:19" x14ac:dyDescent="0.25">
      <c r="C114" s="4">
        <f t="shared" si="2"/>
        <v>106</v>
      </c>
      <c r="D114" s="5">
        <v>45300</v>
      </c>
      <c r="E114" s="6">
        <v>98</v>
      </c>
      <c r="F114" s="6">
        <v>97</v>
      </c>
      <c r="G114" s="7"/>
      <c r="H114" s="7"/>
      <c r="I114" s="6">
        <v>30</v>
      </c>
      <c r="J114" s="7"/>
      <c r="K114" s="7"/>
      <c r="L114" s="7"/>
      <c r="M114" s="7"/>
      <c r="N114" s="7"/>
      <c r="O114" s="7"/>
      <c r="P114" s="7">
        <f t="shared" si="3"/>
        <v>10610</v>
      </c>
      <c r="Q114" s="4"/>
      <c r="R114" s="4"/>
      <c r="S114" s="4"/>
    </row>
    <row r="115" spans="3:19" x14ac:dyDescent="0.25">
      <c r="C115" s="4">
        <f t="shared" si="2"/>
        <v>107</v>
      </c>
      <c r="D115" s="5">
        <v>45303</v>
      </c>
      <c r="E115" s="6">
        <v>201</v>
      </c>
      <c r="F115" s="6">
        <v>202</v>
      </c>
      <c r="G115" s="7"/>
      <c r="H115" s="7"/>
      <c r="I115" s="6">
        <v>13</v>
      </c>
      <c r="J115" s="7"/>
      <c r="K115" s="7"/>
      <c r="L115" s="7"/>
      <c r="M115" s="7"/>
      <c r="N115" s="7"/>
      <c r="O115" s="7"/>
      <c r="P115" s="7">
        <f t="shared" si="3"/>
        <v>10623</v>
      </c>
      <c r="Q115" s="4"/>
      <c r="R115" s="4"/>
      <c r="S115" s="4"/>
    </row>
    <row r="116" spans="3:19" x14ac:dyDescent="0.25">
      <c r="C116" s="4">
        <f t="shared" si="2"/>
        <v>108</v>
      </c>
      <c r="D116" s="5">
        <v>45303</v>
      </c>
      <c r="E116" s="6">
        <v>200</v>
      </c>
      <c r="F116" s="6">
        <v>199</v>
      </c>
      <c r="G116" s="7"/>
      <c r="H116" s="7"/>
      <c r="I116" s="6">
        <v>13</v>
      </c>
      <c r="J116" s="7"/>
      <c r="K116" s="7"/>
      <c r="L116" s="7"/>
      <c r="M116" s="7"/>
      <c r="N116" s="7"/>
      <c r="O116" s="7"/>
      <c r="P116" s="7">
        <f t="shared" si="3"/>
        <v>10636</v>
      </c>
      <c r="Q116" s="4"/>
      <c r="R116" s="4"/>
      <c r="S116" s="4"/>
    </row>
    <row r="117" spans="3:19" x14ac:dyDescent="0.25">
      <c r="C117" s="4">
        <f t="shared" si="2"/>
        <v>109</v>
      </c>
      <c r="D117" s="5">
        <v>45303</v>
      </c>
      <c r="E117" s="6">
        <v>198</v>
      </c>
      <c r="F117" s="6">
        <v>203</v>
      </c>
      <c r="G117" s="7"/>
      <c r="H117" s="7"/>
      <c r="I117" s="6">
        <v>11</v>
      </c>
      <c r="J117" s="7"/>
      <c r="K117" s="7"/>
      <c r="L117" s="7"/>
      <c r="M117" s="7"/>
      <c r="N117" s="7"/>
      <c r="O117" s="7"/>
      <c r="P117" s="7">
        <f t="shared" si="3"/>
        <v>10647</v>
      </c>
      <c r="Q117" s="4"/>
      <c r="R117" s="4"/>
      <c r="S117" s="4"/>
    </row>
    <row r="118" spans="3:19" x14ac:dyDescent="0.25">
      <c r="C118" s="4">
        <f t="shared" si="2"/>
        <v>110</v>
      </c>
      <c r="D118" s="5">
        <v>45303</v>
      </c>
      <c r="E118" s="8" t="s">
        <v>38</v>
      </c>
      <c r="F118" s="8" t="s">
        <v>39</v>
      </c>
      <c r="G118" s="7"/>
      <c r="H118" s="7"/>
      <c r="I118" s="6">
        <v>170</v>
      </c>
      <c r="J118" s="7"/>
      <c r="K118" s="7"/>
      <c r="L118" s="7"/>
      <c r="M118" s="7"/>
      <c r="N118" s="7"/>
      <c r="O118" s="7"/>
      <c r="P118" s="7">
        <f t="shared" si="3"/>
        <v>10817</v>
      </c>
      <c r="Q118" s="4"/>
      <c r="R118" s="4"/>
      <c r="S118" s="4"/>
    </row>
    <row r="119" spans="3:19" x14ac:dyDescent="0.25">
      <c r="C119" s="4">
        <f t="shared" si="2"/>
        <v>111</v>
      </c>
      <c r="D119" s="5">
        <v>45303</v>
      </c>
      <c r="E119" s="8" t="s">
        <v>40</v>
      </c>
      <c r="F119" s="8" t="s">
        <v>41</v>
      </c>
      <c r="G119" s="7"/>
      <c r="H119" s="7"/>
      <c r="I119" s="6">
        <v>50</v>
      </c>
      <c r="J119" s="7"/>
      <c r="K119" s="7"/>
      <c r="L119" s="7"/>
      <c r="M119" s="7"/>
      <c r="N119" s="7"/>
      <c r="O119" s="7"/>
      <c r="P119" s="7">
        <f t="shared" si="3"/>
        <v>10867</v>
      </c>
      <c r="Q119" s="4"/>
      <c r="R119" s="4"/>
      <c r="S119" s="4"/>
    </row>
    <row r="120" spans="3:19" x14ac:dyDescent="0.25">
      <c r="C120" s="4">
        <f t="shared" si="2"/>
        <v>112</v>
      </c>
      <c r="D120" s="5">
        <v>45303</v>
      </c>
      <c r="E120" s="6">
        <v>196</v>
      </c>
      <c r="F120" s="6">
        <v>198</v>
      </c>
      <c r="G120" s="7"/>
      <c r="H120" s="7"/>
      <c r="I120" s="6">
        <v>95</v>
      </c>
      <c r="J120" s="7"/>
      <c r="K120" s="7"/>
      <c r="L120" s="7"/>
      <c r="M120" s="7"/>
      <c r="N120" s="7"/>
      <c r="O120" s="7"/>
      <c r="P120" s="7">
        <f t="shared" si="3"/>
        <v>10962</v>
      </c>
      <c r="Q120" s="4"/>
      <c r="R120" s="4"/>
      <c r="S120" s="4"/>
    </row>
    <row r="121" spans="3:19" x14ac:dyDescent="0.25">
      <c r="C121" s="4">
        <f t="shared" si="2"/>
        <v>113</v>
      </c>
      <c r="D121" s="5">
        <v>45304</v>
      </c>
      <c r="E121" s="6">
        <v>39</v>
      </c>
      <c r="F121" s="6">
        <v>40</v>
      </c>
      <c r="G121" s="7"/>
      <c r="H121" s="7"/>
      <c r="I121" s="7">
        <v>139</v>
      </c>
      <c r="J121" s="7"/>
      <c r="K121" s="7"/>
      <c r="L121" s="7"/>
      <c r="M121" s="7"/>
      <c r="N121" s="7"/>
      <c r="O121" s="7"/>
      <c r="P121" s="7">
        <f t="shared" si="3"/>
        <v>11101</v>
      </c>
      <c r="Q121" s="4"/>
      <c r="R121" s="4"/>
      <c r="S121" s="4"/>
    </row>
    <row r="122" spans="3:19" x14ac:dyDescent="0.25">
      <c r="C122" s="4">
        <f t="shared" si="2"/>
        <v>114</v>
      </c>
      <c r="D122" s="5">
        <v>45305</v>
      </c>
      <c r="E122" s="6">
        <v>39</v>
      </c>
      <c r="F122" s="6">
        <v>56</v>
      </c>
      <c r="G122" s="7"/>
      <c r="H122" s="7"/>
      <c r="I122" s="7"/>
      <c r="J122" s="7"/>
      <c r="K122" s="7"/>
      <c r="L122" s="7"/>
      <c r="M122" s="7"/>
      <c r="N122" s="7"/>
      <c r="O122" s="7">
        <v>124</v>
      </c>
      <c r="P122" s="7">
        <f t="shared" si="3"/>
        <v>11101</v>
      </c>
      <c r="Q122" s="4"/>
      <c r="R122" s="4"/>
      <c r="S122" s="4"/>
    </row>
    <row r="123" spans="3:19" x14ac:dyDescent="0.25">
      <c r="C123" s="4">
        <f t="shared" si="2"/>
        <v>115</v>
      </c>
      <c r="D123" s="5">
        <v>45305</v>
      </c>
      <c r="E123" s="6">
        <v>56</v>
      </c>
      <c r="F123" s="6">
        <v>79</v>
      </c>
      <c r="G123" s="7"/>
      <c r="H123" s="7"/>
      <c r="I123" s="7"/>
      <c r="J123" s="7"/>
      <c r="K123" s="7"/>
      <c r="L123" s="7"/>
      <c r="M123" s="7"/>
      <c r="N123" s="7"/>
      <c r="O123" s="7">
        <v>183</v>
      </c>
      <c r="P123" s="7">
        <f t="shared" si="3"/>
        <v>11101</v>
      </c>
      <c r="Q123" s="4"/>
      <c r="R123" s="4"/>
      <c r="S123" s="4"/>
    </row>
    <row r="124" spans="3:19" x14ac:dyDescent="0.25">
      <c r="C124" s="4">
        <f t="shared" si="2"/>
        <v>116</v>
      </c>
      <c r="D124" s="5">
        <v>45306</v>
      </c>
      <c r="E124" s="6">
        <v>79</v>
      </c>
      <c r="F124" s="6">
        <v>80</v>
      </c>
      <c r="G124" s="7"/>
      <c r="H124" s="7"/>
      <c r="I124" s="7"/>
      <c r="J124" s="7"/>
      <c r="K124" s="7"/>
      <c r="L124" s="7"/>
      <c r="M124" s="7"/>
      <c r="N124" s="7"/>
      <c r="O124" s="7">
        <v>12</v>
      </c>
      <c r="P124" s="7">
        <f t="shared" si="3"/>
        <v>11101</v>
      </c>
      <c r="Q124" s="4"/>
      <c r="R124" s="4"/>
      <c r="S124" s="4"/>
    </row>
    <row r="125" spans="3:19" x14ac:dyDescent="0.25">
      <c r="C125" s="4">
        <f t="shared" si="2"/>
        <v>117</v>
      </c>
      <c r="D125" s="5">
        <v>45306</v>
      </c>
      <c r="E125" s="6">
        <v>80</v>
      </c>
      <c r="F125" s="6">
        <v>87</v>
      </c>
      <c r="G125" s="7"/>
      <c r="H125" s="7"/>
      <c r="I125" s="7"/>
      <c r="J125" s="7"/>
      <c r="K125" s="7"/>
      <c r="L125" s="7"/>
      <c r="M125" s="7"/>
      <c r="N125" s="7"/>
      <c r="O125" s="7">
        <v>182</v>
      </c>
      <c r="P125" s="7">
        <f t="shared" si="3"/>
        <v>11101</v>
      </c>
      <c r="Q125" s="4"/>
      <c r="R125" s="4"/>
      <c r="S125" s="4"/>
    </row>
    <row r="126" spans="3:19" x14ac:dyDescent="0.25">
      <c r="C126" s="4">
        <f t="shared" si="2"/>
        <v>118</v>
      </c>
      <c r="D126" s="5">
        <v>45306</v>
      </c>
      <c r="E126" s="6">
        <v>87</v>
      </c>
      <c r="F126" s="6">
        <v>88</v>
      </c>
      <c r="G126" s="7"/>
      <c r="H126" s="7"/>
      <c r="I126" s="7"/>
      <c r="J126" s="7"/>
      <c r="K126" s="7"/>
      <c r="L126" s="7"/>
      <c r="M126" s="7"/>
      <c r="N126" s="7"/>
      <c r="O126" s="7">
        <v>156</v>
      </c>
      <c r="P126" s="7">
        <f t="shared" si="3"/>
        <v>11101</v>
      </c>
      <c r="Q126" s="4"/>
      <c r="R126" s="4"/>
      <c r="S126" s="4"/>
    </row>
    <row r="127" spans="3:19" x14ac:dyDescent="0.25">
      <c r="C127" s="4">
        <f t="shared" si="2"/>
        <v>119</v>
      </c>
      <c r="D127" s="5">
        <v>45307</v>
      </c>
      <c r="E127" s="6">
        <v>88</v>
      </c>
      <c r="F127" s="6">
        <v>89</v>
      </c>
      <c r="G127" s="7"/>
      <c r="H127" s="7"/>
      <c r="I127" s="7"/>
      <c r="J127" s="7"/>
      <c r="K127" s="7"/>
      <c r="L127" s="7"/>
      <c r="M127" s="7"/>
      <c r="N127" s="7"/>
      <c r="O127" s="7">
        <v>113</v>
      </c>
      <c r="P127" s="7">
        <f t="shared" si="3"/>
        <v>11101</v>
      </c>
      <c r="Q127" s="4"/>
      <c r="R127" s="4"/>
      <c r="S127" s="4"/>
    </row>
    <row r="128" spans="3:19" x14ac:dyDescent="0.25">
      <c r="C128" s="4">
        <f t="shared" si="2"/>
        <v>120</v>
      </c>
      <c r="D128" s="5">
        <v>45307</v>
      </c>
      <c r="E128" s="6">
        <v>89</v>
      </c>
      <c r="F128" s="6">
        <v>91</v>
      </c>
      <c r="G128" s="7"/>
      <c r="H128" s="7"/>
      <c r="I128" s="7"/>
      <c r="J128" s="7"/>
      <c r="K128" s="7"/>
      <c r="L128" s="7"/>
      <c r="M128" s="7"/>
      <c r="N128" s="7"/>
      <c r="O128" s="7">
        <v>224</v>
      </c>
      <c r="P128" s="7">
        <f t="shared" si="3"/>
        <v>11101</v>
      </c>
      <c r="Q128" s="4"/>
      <c r="R128" s="4"/>
      <c r="S128" s="4"/>
    </row>
    <row r="129" spans="3:20" x14ac:dyDescent="0.25">
      <c r="C129" s="4">
        <f t="shared" si="2"/>
        <v>121</v>
      </c>
      <c r="D129" s="5">
        <v>45308</v>
      </c>
      <c r="E129" s="6">
        <v>91</v>
      </c>
      <c r="F129" s="6">
        <v>93</v>
      </c>
      <c r="G129" s="7"/>
      <c r="H129" s="7"/>
      <c r="I129" s="7"/>
      <c r="J129" s="7"/>
      <c r="K129" s="7"/>
      <c r="L129" s="7"/>
      <c r="M129" s="7"/>
      <c r="N129" s="7"/>
      <c r="O129" s="7">
        <v>90</v>
      </c>
      <c r="P129" s="7">
        <f t="shared" si="3"/>
        <v>11101</v>
      </c>
      <c r="Q129" s="4"/>
      <c r="R129" s="4"/>
      <c r="S129" s="4"/>
    </row>
    <row r="130" spans="3:20" x14ac:dyDescent="0.25">
      <c r="C130" s="4">
        <f t="shared" si="2"/>
        <v>122</v>
      </c>
      <c r="D130" s="5">
        <v>45308</v>
      </c>
      <c r="E130" s="6">
        <v>93</v>
      </c>
      <c r="F130" s="6">
        <v>94</v>
      </c>
      <c r="G130" s="7"/>
      <c r="H130" s="7"/>
      <c r="I130" s="7"/>
      <c r="J130" s="7"/>
      <c r="K130" s="7"/>
      <c r="L130" s="7"/>
      <c r="M130" s="7"/>
      <c r="N130" s="7"/>
      <c r="O130" s="7">
        <v>279</v>
      </c>
      <c r="P130" s="7">
        <f t="shared" si="3"/>
        <v>11101</v>
      </c>
      <c r="Q130" s="4"/>
      <c r="R130" s="4"/>
      <c r="S130" s="4"/>
    </row>
    <row r="131" spans="3:20" x14ac:dyDescent="0.25">
      <c r="C131" s="4">
        <f t="shared" si="2"/>
        <v>123</v>
      </c>
      <c r="D131" s="5">
        <v>45315</v>
      </c>
      <c r="E131" s="6">
        <v>96</v>
      </c>
      <c r="F131" s="6">
        <v>99</v>
      </c>
      <c r="G131" s="7"/>
      <c r="H131" s="7"/>
      <c r="I131" s="7"/>
      <c r="J131" s="7"/>
      <c r="K131" s="7"/>
      <c r="L131" s="7"/>
      <c r="M131" s="7"/>
      <c r="N131" s="7"/>
      <c r="O131" s="7">
        <v>140</v>
      </c>
      <c r="P131" s="7">
        <f t="shared" si="3"/>
        <v>11101</v>
      </c>
      <c r="Q131" s="4"/>
      <c r="R131" s="4"/>
      <c r="S131" s="4"/>
    </row>
    <row r="132" spans="3:20" x14ac:dyDescent="0.25">
      <c r="C132" s="4">
        <f t="shared" si="2"/>
        <v>124</v>
      </c>
      <c r="D132" s="5">
        <v>45315</v>
      </c>
      <c r="E132" s="6">
        <v>96</v>
      </c>
      <c r="F132" s="6">
        <v>94</v>
      </c>
      <c r="G132" s="7"/>
      <c r="H132" s="7"/>
      <c r="I132" s="7"/>
      <c r="J132" s="7"/>
      <c r="K132" s="7"/>
      <c r="L132" s="7"/>
      <c r="M132" s="7"/>
      <c r="N132" s="7"/>
      <c r="O132" s="7">
        <v>80</v>
      </c>
      <c r="P132" s="7">
        <f t="shared" si="3"/>
        <v>11101</v>
      </c>
      <c r="Q132" s="4"/>
      <c r="R132" s="4"/>
      <c r="S132" s="4"/>
    </row>
    <row r="133" spans="3:20" x14ac:dyDescent="0.25">
      <c r="C133" s="4"/>
      <c r="D133" s="5"/>
      <c r="E133" s="6"/>
      <c r="F133" s="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4"/>
      <c r="R133" s="4"/>
      <c r="S133" s="4"/>
    </row>
    <row r="134" spans="3:20" x14ac:dyDescent="0.25">
      <c r="C134" s="4"/>
      <c r="D134" s="5"/>
      <c r="E134" s="6"/>
      <c r="F134" s="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4"/>
      <c r="R134" s="4"/>
      <c r="S134" s="4"/>
    </row>
    <row r="135" spans="3:20" x14ac:dyDescent="0.25">
      <c r="C135" s="4"/>
      <c r="D135" s="4"/>
      <c r="E135" s="6"/>
      <c r="F135" s="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4"/>
      <c r="R135" s="4"/>
      <c r="S135" s="4"/>
    </row>
    <row r="136" spans="3:20" x14ac:dyDescent="0.25">
      <c r="E136" s="9"/>
      <c r="F136" s="9"/>
    </row>
    <row r="137" spans="3:20" x14ac:dyDescent="0.25">
      <c r="I137">
        <f t="shared" ref="I137:O137" si="4">SUM(I9:I136)</f>
        <v>9479</v>
      </c>
      <c r="J137">
        <f t="shared" si="4"/>
        <v>1350</v>
      </c>
      <c r="K137">
        <f t="shared" si="4"/>
        <v>0</v>
      </c>
      <c r="L137">
        <f t="shared" si="4"/>
        <v>272</v>
      </c>
      <c r="M137">
        <f t="shared" si="4"/>
        <v>0</v>
      </c>
      <c r="N137">
        <f t="shared" si="4"/>
        <v>0</v>
      </c>
      <c r="O137">
        <f t="shared" si="4"/>
        <v>1583</v>
      </c>
      <c r="P137">
        <f>+I137+J137+K137+L137+M137+N137+O137</f>
        <v>12684</v>
      </c>
    </row>
    <row r="139" spans="3:20" ht="23.25" thickBot="1" x14ac:dyDescent="0.3">
      <c r="C139" s="182" t="s">
        <v>227</v>
      </c>
      <c r="D139" s="183"/>
      <c r="E139" s="183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5"/>
    </row>
    <row r="140" spans="3:20" ht="16.5" thickBot="1" x14ac:dyDescent="0.3">
      <c r="C140" s="186">
        <v>1</v>
      </c>
      <c r="D140" s="188" t="s">
        <v>228</v>
      </c>
      <c r="E140" s="190" t="s">
        <v>229</v>
      </c>
      <c r="F140" s="192" t="s">
        <v>230</v>
      </c>
      <c r="G140" s="193"/>
      <c r="H140" s="193"/>
      <c r="I140" s="194"/>
      <c r="J140" s="195" t="s">
        <v>231</v>
      </c>
      <c r="K140" s="196"/>
      <c r="L140" s="196"/>
      <c r="M140" s="197"/>
      <c r="N140" s="195" t="s">
        <v>232</v>
      </c>
      <c r="O140" s="196"/>
      <c r="P140" s="196"/>
      <c r="Q140" s="197"/>
      <c r="R140" s="192" t="s">
        <v>233</v>
      </c>
      <c r="S140" s="193"/>
      <c r="T140" s="194"/>
    </row>
    <row r="141" spans="3:20" ht="90.75" thickBot="1" x14ac:dyDescent="0.3">
      <c r="C141" s="187"/>
      <c r="D141" s="189"/>
      <c r="E141" s="191"/>
      <c r="F141" s="136" t="s">
        <v>234</v>
      </c>
      <c r="G141" s="137" t="s">
        <v>235</v>
      </c>
      <c r="H141" s="137" t="s">
        <v>236</v>
      </c>
      <c r="I141" s="138" t="s">
        <v>237</v>
      </c>
      <c r="J141" s="139" t="s">
        <v>229</v>
      </c>
      <c r="K141" s="136" t="s">
        <v>238</v>
      </c>
      <c r="L141" s="137" t="s">
        <v>239</v>
      </c>
      <c r="M141" s="138" t="s">
        <v>240</v>
      </c>
      <c r="N141" s="139" t="s">
        <v>229</v>
      </c>
      <c r="O141" s="136" t="s">
        <v>241</v>
      </c>
      <c r="P141" s="137" t="s">
        <v>242</v>
      </c>
      <c r="Q141" s="138" t="s">
        <v>243</v>
      </c>
      <c r="R141" s="136" t="s">
        <v>244</v>
      </c>
      <c r="S141" s="137" t="s">
        <v>245</v>
      </c>
      <c r="T141" s="138" t="s">
        <v>246</v>
      </c>
    </row>
    <row r="142" spans="3:20" ht="15.75" x14ac:dyDescent="0.25">
      <c r="C142" s="140">
        <v>1.1000000000000001</v>
      </c>
      <c r="D142" s="141" t="s">
        <v>247</v>
      </c>
      <c r="E142" s="142"/>
      <c r="F142" s="142">
        <f>+I137</f>
        <v>9479</v>
      </c>
      <c r="G142" s="142">
        <f>+F142</f>
        <v>9479</v>
      </c>
      <c r="H142" s="167">
        <v>6966</v>
      </c>
      <c r="I142" s="166">
        <f>+G142-H142</f>
        <v>2513</v>
      </c>
      <c r="J142" s="142"/>
      <c r="K142" s="144"/>
      <c r="L142" s="145"/>
      <c r="M142" s="143"/>
      <c r="N142" s="142"/>
      <c r="O142" s="146"/>
      <c r="P142" s="144"/>
      <c r="Q142" s="143"/>
      <c r="R142" s="144"/>
      <c r="S142" s="147"/>
      <c r="T142" s="143"/>
    </row>
    <row r="143" spans="3:20" ht="15.75" x14ac:dyDescent="0.25">
      <c r="C143" s="140">
        <v>1.2</v>
      </c>
      <c r="D143" s="141" t="s">
        <v>248</v>
      </c>
      <c r="E143" s="142"/>
      <c r="F143" s="142">
        <f>+J137</f>
        <v>1350</v>
      </c>
      <c r="G143" s="142">
        <f t="shared" ref="G143:G148" si="5">+F143</f>
        <v>1350</v>
      </c>
      <c r="H143" s="167">
        <v>376</v>
      </c>
      <c r="I143" s="166">
        <f t="shared" ref="I143:I150" si="6">+G143-H143</f>
        <v>974</v>
      </c>
      <c r="J143" s="142"/>
      <c r="K143" s="148"/>
      <c r="L143" s="149"/>
      <c r="M143" s="143"/>
      <c r="N143" s="142"/>
      <c r="O143" s="150"/>
      <c r="P143" s="148"/>
      <c r="Q143" s="143"/>
      <c r="R143" s="148"/>
      <c r="S143" s="151"/>
      <c r="T143" s="152"/>
    </row>
    <row r="144" spans="3:20" ht="15.75" x14ac:dyDescent="0.25">
      <c r="C144" s="140">
        <v>1.3</v>
      </c>
      <c r="D144" s="141" t="s">
        <v>249</v>
      </c>
      <c r="E144" s="142"/>
      <c r="F144" s="142">
        <f>+K137</f>
        <v>0</v>
      </c>
      <c r="G144" s="142">
        <f t="shared" si="5"/>
        <v>0</v>
      </c>
      <c r="H144" s="167">
        <v>0</v>
      </c>
      <c r="I144" s="166">
        <f t="shared" si="6"/>
        <v>0</v>
      </c>
      <c r="J144" s="142"/>
      <c r="K144" s="148"/>
      <c r="L144" s="149"/>
      <c r="M144" s="143"/>
      <c r="N144" s="142"/>
      <c r="O144" s="150"/>
      <c r="P144" s="148"/>
      <c r="Q144" s="143"/>
      <c r="R144" s="148"/>
      <c r="S144" s="151"/>
      <c r="T144" s="152"/>
    </row>
    <row r="145" spans="3:20" ht="15.75" x14ac:dyDescent="0.25">
      <c r="C145" s="140">
        <v>1.4</v>
      </c>
      <c r="D145" s="141" t="s">
        <v>250</v>
      </c>
      <c r="E145" s="142"/>
      <c r="F145" s="142">
        <f>+L137</f>
        <v>272</v>
      </c>
      <c r="G145" s="142">
        <f t="shared" si="5"/>
        <v>272</v>
      </c>
      <c r="H145" s="167">
        <v>212</v>
      </c>
      <c r="I145" s="166">
        <f t="shared" si="6"/>
        <v>60</v>
      </c>
      <c r="J145" s="142"/>
      <c r="K145" s="148"/>
      <c r="L145" s="149"/>
      <c r="M145" s="143"/>
      <c r="N145" s="142"/>
      <c r="O145" s="150"/>
      <c r="P145" s="148"/>
      <c r="Q145" s="143"/>
      <c r="R145" s="148"/>
      <c r="S145" s="151"/>
      <c r="T145" s="152"/>
    </row>
    <row r="146" spans="3:20" ht="15.75" x14ac:dyDescent="0.25">
      <c r="C146" s="140">
        <v>1.5</v>
      </c>
      <c r="D146" s="141" t="s">
        <v>251</v>
      </c>
      <c r="E146" s="142"/>
      <c r="F146" s="142">
        <f>+M137</f>
        <v>0</v>
      </c>
      <c r="G146" s="142">
        <f t="shared" si="5"/>
        <v>0</v>
      </c>
      <c r="H146" s="167">
        <v>0</v>
      </c>
      <c r="I146" s="166">
        <f t="shared" si="6"/>
        <v>0</v>
      </c>
      <c r="J146" s="142"/>
      <c r="K146" s="148"/>
      <c r="L146" s="149"/>
      <c r="M146" s="143"/>
      <c r="N146" s="142"/>
      <c r="O146" s="150"/>
      <c r="P146" s="148"/>
      <c r="Q146" s="143"/>
      <c r="R146" s="148"/>
      <c r="S146" s="151"/>
      <c r="T146" s="152"/>
    </row>
    <row r="147" spans="3:20" ht="15.75" x14ac:dyDescent="0.25">
      <c r="C147" s="140">
        <v>1.6</v>
      </c>
      <c r="D147" s="141" t="s">
        <v>252</v>
      </c>
      <c r="E147" s="142"/>
      <c r="F147" s="142">
        <f>+N137</f>
        <v>0</v>
      </c>
      <c r="G147" s="142">
        <f t="shared" si="5"/>
        <v>0</v>
      </c>
      <c r="H147" s="167">
        <v>0</v>
      </c>
      <c r="I147" s="166">
        <f t="shared" si="6"/>
        <v>0</v>
      </c>
      <c r="J147" s="142"/>
      <c r="K147" s="148"/>
      <c r="L147" s="149"/>
      <c r="M147" s="143"/>
      <c r="N147" s="142"/>
      <c r="O147" s="150"/>
      <c r="P147" s="148"/>
      <c r="Q147" s="143"/>
      <c r="R147" s="148"/>
      <c r="S147" s="151"/>
      <c r="T147" s="152"/>
    </row>
    <row r="148" spans="3:20" ht="15.75" x14ac:dyDescent="0.25">
      <c r="C148" s="140">
        <v>1.7</v>
      </c>
      <c r="D148" s="141" t="s">
        <v>253</v>
      </c>
      <c r="E148" s="142"/>
      <c r="F148" s="142">
        <f>+O137</f>
        <v>1583</v>
      </c>
      <c r="G148" s="142">
        <f t="shared" si="5"/>
        <v>1583</v>
      </c>
      <c r="H148" s="167">
        <v>0</v>
      </c>
      <c r="I148" s="166">
        <f t="shared" si="6"/>
        <v>1583</v>
      </c>
      <c r="J148" s="142"/>
      <c r="K148" s="148"/>
      <c r="L148" s="149"/>
      <c r="M148" s="143"/>
      <c r="N148" s="142"/>
      <c r="O148" s="150"/>
      <c r="P148" s="148"/>
      <c r="Q148" s="143"/>
      <c r="R148" s="148"/>
      <c r="S148" s="151"/>
      <c r="T148" s="152"/>
    </row>
    <row r="149" spans="3:20" ht="15.75" x14ac:dyDescent="0.25">
      <c r="C149" s="140">
        <v>1.8</v>
      </c>
      <c r="D149" s="141" t="s">
        <v>254</v>
      </c>
      <c r="E149" s="142"/>
      <c r="F149" s="142"/>
      <c r="G149" s="142"/>
      <c r="H149" s="167">
        <v>0</v>
      </c>
      <c r="I149" s="166">
        <f t="shared" si="6"/>
        <v>0</v>
      </c>
      <c r="J149" s="153"/>
      <c r="K149" s="148"/>
      <c r="L149" s="151"/>
      <c r="M149" s="152"/>
      <c r="N149" s="153"/>
      <c r="O149" s="153"/>
      <c r="P149" s="151"/>
      <c r="Q149" s="143"/>
      <c r="R149" s="148"/>
      <c r="S149" s="151"/>
      <c r="T149" s="152"/>
    </row>
    <row r="150" spans="3:20" ht="15.75" x14ac:dyDescent="0.25">
      <c r="C150" s="140">
        <v>1.9</v>
      </c>
      <c r="D150" s="141" t="s">
        <v>255</v>
      </c>
      <c r="E150" s="154"/>
      <c r="F150" s="155"/>
      <c r="G150" s="142"/>
      <c r="H150" s="167">
        <v>0</v>
      </c>
      <c r="I150" s="166">
        <f t="shared" si="6"/>
        <v>0</v>
      </c>
      <c r="J150" s="153"/>
      <c r="K150" s="148"/>
      <c r="L150" s="151"/>
      <c r="M150" s="152"/>
      <c r="N150" s="153"/>
      <c r="O150" s="153"/>
      <c r="P150" s="151"/>
      <c r="Q150" s="143"/>
      <c r="R150" s="148"/>
      <c r="S150" s="151"/>
      <c r="T150" s="152"/>
    </row>
    <row r="151" spans="3:20" ht="19.5" thickBot="1" x14ac:dyDescent="0.3">
      <c r="C151" s="179" t="s">
        <v>256</v>
      </c>
      <c r="D151" s="180"/>
      <c r="E151" s="156"/>
      <c r="F151" s="157">
        <f>+SUM(F142:F150)</f>
        <v>12684</v>
      </c>
      <c r="G151" s="157">
        <f>+SUM(G142:G150)</f>
        <v>12684</v>
      </c>
      <c r="H151" s="158"/>
      <c r="I151" s="157">
        <f>+SUM(I142:I150)</f>
        <v>5130</v>
      </c>
      <c r="J151" s="159"/>
      <c r="K151" s="160"/>
      <c r="L151" s="161"/>
      <c r="M151" s="162"/>
      <c r="N151" s="159"/>
      <c r="O151" s="159"/>
      <c r="P151" s="161"/>
      <c r="Q151" s="162"/>
      <c r="R151" s="160"/>
      <c r="S151" s="161"/>
      <c r="T151" s="162"/>
    </row>
    <row r="152" spans="3:20" x14ac:dyDescent="0.25">
      <c r="C152" s="163"/>
      <c r="D152" s="163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</row>
    <row r="153" spans="3:20" x14ac:dyDescent="0.25">
      <c r="C153" s="163"/>
      <c r="D153" s="163"/>
      <c r="E153" s="164"/>
      <c r="F153" s="164"/>
      <c r="G153" s="164"/>
      <c r="H153" s="164"/>
      <c r="I153" s="164" t="s">
        <v>257</v>
      </c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</row>
    <row r="154" spans="3:20" x14ac:dyDescent="0.25">
      <c r="C154" s="181" t="s">
        <v>258</v>
      </c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</row>
  </sheetData>
  <mergeCells count="26">
    <mergeCell ref="C151:D151"/>
    <mergeCell ref="C154:S154"/>
    <mergeCell ref="C139:S139"/>
    <mergeCell ref="C140:C141"/>
    <mergeCell ref="D140:D141"/>
    <mergeCell ref="E140:E141"/>
    <mergeCell ref="F140:I140"/>
    <mergeCell ref="J140:M140"/>
    <mergeCell ref="N140:Q140"/>
    <mergeCell ref="R140:T140"/>
    <mergeCell ref="C6:T6"/>
    <mergeCell ref="C4:F4"/>
    <mergeCell ref="G4:T5"/>
    <mergeCell ref="C5:F5"/>
    <mergeCell ref="T7:T8"/>
    <mergeCell ref="C7:C8"/>
    <mergeCell ref="D7:D8"/>
    <mergeCell ref="E7:E8"/>
    <mergeCell ref="F7:F8"/>
    <mergeCell ref="G7:G8"/>
    <mergeCell ref="H7:H8"/>
    <mergeCell ref="I7:N7"/>
    <mergeCell ref="P7:P8"/>
    <mergeCell ref="Q7:Q8"/>
    <mergeCell ref="R7:R8"/>
    <mergeCell ref="S7:S8"/>
  </mergeCells>
  <conditionalFormatting sqref="E150 O142:T150 J149:J150 K142:M150 N149:N150 H142:I150">
    <cfRule type="cellIs" dxfId="123" priority="67" operator="lessThan">
      <formula>0</formula>
    </cfRule>
  </conditionalFormatting>
  <conditionalFormatting sqref="K142">
    <cfRule type="cellIs" dxfId="122" priority="66" operator="greaterThan">
      <formula>$G$31</formula>
    </cfRule>
  </conditionalFormatting>
  <conditionalFormatting sqref="K143">
    <cfRule type="cellIs" dxfId="121" priority="65" operator="greaterThan">
      <formula>$G$32</formula>
    </cfRule>
  </conditionalFormatting>
  <conditionalFormatting sqref="K144">
    <cfRule type="cellIs" dxfId="120" priority="64" operator="greaterThan">
      <formula>$G$33</formula>
    </cfRule>
  </conditionalFormatting>
  <conditionalFormatting sqref="K145">
    <cfRule type="cellIs" dxfId="119" priority="63" operator="greaterThan">
      <formula>$G$34</formula>
    </cfRule>
  </conditionalFormatting>
  <conditionalFormatting sqref="K146">
    <cfRule type="cellIs" dxfId="118" priority="62" operator="greaterThan">
      <formula>$G$35</formula>
    </cfRule>
  </conditionalFormatting>
  <conditionalFormatting sqref="K147">
    <cfRule type="cellIs" dxfId="117" priority="61" operator="greaterThan">
      <formula>#REF!</formula>
    </cfRule>
  </conditionalFormatting>
  <conditionalFormatting sqref="K148">
    <cfRule type="cellIs" dxfId="116" priority="60" operator="greaterThan">
      <formula>$G$89</formula>
    </cfRule>
  </conditionalFormatting>
  <conditionalFormatting sqref="K149">
    <cfRule type="cellIs" dxfId="115" priority="59" operator="greaterThan">
      <formula>$G$90</formula>
    </cfRule>
  </conditionalFormatting>
  <conditionalFormatting sqref="K150">
    <cfRule type="cellIs" dxfId="114" priority="58" operator="greaterThan">
      <formula>$G$91</formula>
    </cfRule>
  </conditionalFormatting>
  <conditionalFormatting sqref="R142">
    <cfRule type="cellIs" dxfId="113" priority="57" operator="greaterThan">
      <formula>$G$31</formula>
    </cfRule>
  </conditionalFormatting>
  <conditionalFormatting sqref="R143">
    <cfRule type="cellIs" dxfId="112" priority="56" operator="greaterThan">
      <formula>$G$32</formula>
    </cfRule>
  </conditionalFormatting>
  <conditionalFormatting sqref="R144">
    <cfRule type="cellIs" dxfId="111" priority="55" operator="greaterThan">
      <formula>$G$33</formula>
    </cfRule>
  </conditionalFormatting>
  <conditionalFormatting sqref="R145">
    <cfRule type="cellIs" dxfId="110" priority="54" operator="greaterThan">
      <formula>$G$34</formula>
    </cfRule>
  </conditionalFormatting>
  <conditionalFormatting sqref="R146">
    <cfRule type="cellIs" dxfId="109" priority="53" operator="greaterThan">
      <formula>$G$35</formula>
    </cfRule>
  </conditionalFormatting>
  <conditionalFormatting sqref="R147">
    <cfRule type="cellIs" dxfId="108" priority="52" operator="greaterThan">
      <formula>#REF!</formula>
    </cfRule>
  </conditionalFormatting>
  <conditionalFormatting sqref="R148">
    <cfRule type="cellIs" dxfId="107" priority="51" operator="greaterThan">
      <formula>$G$89</formula>
    </cfRule>
  </conditionalFormatting>
  <conditionalFormatting sqref="R149">
    <cfRule type="cellIs" dxfId="106" priority="50" operator="greaterThan">
      <formula>$G$90</formula>
    </cfRule>
  </conditionalFormatting>
  <conditionalFormatting sqref="R150">
    <cfRule type="cellIs" dxfId="105" priority="49" operator="greaterThan">
      <formula>$G$91</formula>
    </cfRule>
  </conditionalFormatting>
  <conditionalFormatting sqref="O142">
    <cfRule type="cellIs" dxfId="104" priority="48" operator="greaterThan">
      <formula>$G$31</formula>
    </cfRule>
  </conditionalFormatting>
  <conditionalFormatting sqref="O143">
    <cfRule type="cellIs" dxfId="103" priority="47" operator="greaterThan">
      <formula>$G$32</formula>
    </cfRule>
  </conditionalFormatting>
  <conditionalFormatting sqref="O144">
    <cfRule type="cellIs" dxfId="102" priority="46" operator="greaterThan">
      <formula>$G$33</formula>
    </cfRule>
  </conditionalFormatting>
  <conditionalFormatting sqref="O145">
    <cfRule type="cellIs" dxfId="101" priority="45" operator="greaterThan">
      <formula>$G$34</formula>
    </cfRule>
  </conditionalFormatting>
  <conditionalFormatting sqref="O146">
    <cfRule type="cellIs" dxfId="100" priority="44" operator="greaterThan">
      <formula>$G$35</formula>
    </cfRule>
  </conditionalFormatting>
  <conditionalFormatting sqref="O147">
    <cfRule type="cellIs" dxfId="99" priority="43" operator="greaterThan">
      <formula>#REF!</formula>
    </cfRule>
  </conditionalFormatting>
  <conditionalFormatting sqref="O148">
    <cfRule type="cellIs" dxfId="98" priority="42" operator="greaterThan">
      <formula>$G$89</formula>
    </cfRule>
  </conditionalFormatting>
  <conditionalFormatting sqref="P142">
    <cfRule type="cellIs" dxfId="97" priority="41" operator="greaterThan">
      <formula>$G$31</formula>
    </cfRule>
  </conditionalFormatting>
  <conditionalFormatting sqref="P143">
    <cfRule type="cellIs" dxfId="96" priority="40" operator="greaterThan">
      <formula>$G$32</formula>
    </cfRule>
  </conditionalFormatting>
  <conditionalFormatting sqref="P144">
    <cfRule type="cellIs" dxfId="95" priority="39" operator="greaterThan">
      <formula>$G$33</formula>
    </cfRule>
  </conditionalFormatting>
  <conditionalFormatting sqref="P145">
    <cfRule type="cellIs" dxfId="94" priority="38" operator="greaterThan">
      <formula>$G$34</formula>
    </cfRule>
  </conditionalFormatting>
  <conditionalFormatting sqref="P146">
    <cfRule type="cellIs" dxfId="93" priority="37" operator="greaterThan">
      <formula>$G$35</formula>
    </cfRule>
  </conditionalFormatting>
  <conditionalFormatting sqref="P147">
    <cfRule type="cellIs" dxfId="92" priority="36" operator="greaterThan">
      <formula>#REF!</formula>
    </cfRule>
  </conditionalFormatting>
  <conditionalFormatting sqref="P148">
    <cfRule type="cellIs" dxfId="91" priority="35" operator="greaterThan">
      <formula>$G$89</formula>
    </cfRule>
  </conditionalFormatting>
  <conditionalFormatting sqref="E150 O142:T150 J149:J150 K142:M150 N149:N150 H142:I150">
    <cfRule type="cellIs" dxfId="90" priority="34" operator="lessThan">
      <formula>0</formula>
    </cfRule>
  </conditionalFormatting>
  <conditionalFormatting sqref="K142">
    <cfRule type="cellIs" dxfId="89" priority="33" operator="greaterThan">
      <formula>$G$31</formula>
    </cfRule>
  </conditionalFormatting>
  <conditionalFormatting sqref="K143">
    <cfRule type="cellIs" dxfId="88" priority="32" operator="greaterThan">
      <formula>$G$32</formula>
    </cfRule>
  </conditionalFormatting>
  <conditionalFormatting sqref="K144">
    <cfRule type="cellIs" dxfId="87" priority="31" operator="greaterThan">
      <formula>$G$33</formula>
    </cfRule>
  </conditionalFormatting>
  <conditionalFormatting sqref="K145">
    <cfRule type="cellIs" dxfId="86" priority="30" operator="greaterThan">
      <formula>$G$34</formula>
    </cfRule>
  </conditionalFormatting>
  <conditionalFormatting sqref="K146">
    <cfRule type="cellIs" dxfId="85" priority="29" operator="greaterThan">
      <formula>$G$35</formula>
    </cfRule>
  </conditionalFormatting>
  <conditionalFormatting sqref="K147">
    <cfRule type="cellIs" dxfId="84" priority="28" operator="greaterThan">
      <formula>#REF!</formula>
    </cfRule>
  </conditionalFormatting>
  <conditionalFormatting sqref="K148">
    <cfRule type="cellIs" dxfId="83" priority="27" operator="greaterThan">
      <formula>$G$89</formula>
    </cfRule>
  </conditionalFormatting>
  <conditionalFormatting sqref="K149">
    <cfRule type="cellIs" dxfId="82" priority="26" operator="greaterThan">
      <formula>$G$90</formula>
    </cfRule>
  </conditionalFormatting>
  <conditionalFormatting sqref="K150">
    <cfRule type="cellIs" dxfId="81" priority="25" operator="greaterThan">
      <formula>$G$91</formula>
    </cfRule>
  </conditionalFormatting>
  <conditionalFormatting sqref="R142">
    <cfRule type="cellIs" dxfId="80" priority="24" operator="greaterThan">
      <formula>$G$31</formula>
    </cfRule>
  </conditionalFormatting>
  <conditionalFormatting sqref="R143">
    <cfRule type="cellIs" dxfId="79" priority="23" operator="greaterThan">
      <formula>$G$32</formula>
    </cfRule>
  </conditionalFormatting>
  <conditionalFormatting sqref="R144">
    <cfRule type="cellIs" dxfId="78" priority="22" operator="greaterThan">
      <formula>$G$33</formula>
    </cfRule>
  </conditionalFormatting>
  <conditionalFormatting sqref="R145">
    <cfRule type="cellIs" dxfId="77" priority="21" operator="greaterThan">
      <formula>$G$34</formula>
    </cfRule>
  </conditionalFormatting>
  <conditionalFormatting sqref="R146">
    <cfRule type="cellIs" dxfId="76" priority="20" operator="greaterThan">
      <formula>$G$35</formula>
    </cfRule>
  </conditionalFormatting>
  <conditionalFormatting sqref="R147">
    <cfRule type="cellIs" dxfId="75" priority="19" operator="greaterThan">
      <formula>#REF!</formula>
    </cfRule>
  </conditionalFormatting>
  <conditionalFormatting sqref="R148">
    <cfRule type="cellIs" dxfId="74" priority="18" operator="greaterThan">
      <formula>$G$89</formula>
    </cfRule>
  </conditionalFormatting>
  <conditionalFormatting sqref="R149">
    <cfRule type="cellIs" dxfId="73" priority="17" operator="greaterThan">
      <formula>$G$90</formula>
    </cfRule>
  </conditionalFormatting>
  <conditionalFormatting sqref="R150">
    <cfRule type="cellIs" dxfId="72" priority="16" operator="greaterThan">
      <formula>$G$91</formula>
    </cfRule>
  </conditionalFormatting>
  <conditionalFormatting sqref="O142">
    <cfRule type="cellIs" dxfId="71" priority="15" operator="greaterThan">
      <formula>$G$31</formula>
    </cfRule>
  </conditionalFormatting>
  <conditionalFormatting sqref="O143">
    <cfRule type="cellIs" dxfId="70" priority="14" operator="greaterThan">
      <formula>$G$32</formula>
    </cfRule>
  </conditionalFormatting>
  <conditionalFormatting sqref="O144">
    <cfRule type="cellIs" dxfId="69" priority="13" operator="greaterThan">
      <formula>$G$33</formula>
    </cfRule>
  </conditionalFormatting>
  <conditionalFormatting sqref="O145">
    <cfRule type="cellIs" dxfId="68" priority="12" operator="greaterThan">
      <formula>$G$34</formula>
    </cfRule>
  </conditionalFormatting>
  <conditionalFormatting sqref="O146">
    <cfRule type="cellIs" dxfId="67" priority="11" operator="greaterThan">
      <formula>$G$35</formula>
    </cfRule>
  </conditionalFormatting>
  <conditionalFormatting sqref="O147">
    <cfRule type="cellIs" dxfId="66" priority="10" operator="greaterThan">
      <formula>#REF!</formula>
    </cfRule>
  </conditionalFormatting>
  <conditionalFormatting sqref="O148">
    <cfRule type="cellIs" dxfId="65" priority="9" operator="greaterThan">
      <formula>$G$89</formula>
    </cfRule>
  </conditionalFormatting>
  <conditionalFormatting sqref="P142">
    <cfRule type="cellIs" dxfId="64" priority="8" operator="greaterThan">
      <formula>$G$31</formula>
    </cfRule>
  </conditionalFormatting>
  <conditionalFormatting sqref="P143">
    <cfRule type="cellIs" dxfId="63" priority="7" operator="greaterThan">
      <formula>$G$32</formula>
    </cfRule>
  </conditionalFormatting>
  <conditionalFormatting sqref="P144">
    <cfRule type="cellIs" dxfId="62" priority="6" operator="greaterThan">
      <formula>$G$33</formula>
    </cfRule>
  </conditionalFormatting>
  <conditionalFormatting sqref="P145">
    <cfRule type="cellIs" dxfId="61" priority="5" operator="greaterThan">
      <formula>$G$34</formula>
    </cfRule>
  </conditionalFormatting>
  <conditionalFormatting sqref="P146">
    <cfRule type="cellIs" dxfId="60" priority="4" operator="greaterThan">
      <formula>$G$35</formula>
    </cfRule>
  </conditionalFormatting>
  <conditionalFormatting sqref="P147">
    <cfRule type="cellIs" dxfId="59" priority="3" operator="greaterThan">
      <formula>#REF!</formula>
    </cfRule>
  </conditionalFormatting>
  <conditionalFormatting sqref="P148">
    <cfRule type="cellIs" dxfId="58" priority="2" operator="greaterThan">
      <formula>$G$89</formula>
    </cfRule>
  </conditionalFormatting>
  <conditionalFormatting sqref="H142:H150">
    <cfRule type="cellIs" dxfId="57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topLeftCell="A16" zoomScaleNormal="100" workbookViewId="0">
      <selection activeCell="G127" sqref="G127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27" customWidth="1"/>
    <col min="5" max="5" width="18.42578125" style="127" customWidth="1"/>
    <col min="6" max="7" width="16.28515625" style="127" customWidth="1"/>
    <col min="8" max="8" width="15.7109375" style="127" customWidth="1"/>
    <col min="9" max="9" width="15" style="128" hidden="1" customWidth="1"/>
    <col min="10" max="10" width="10.42578125" customWidth="1"/>
    <col min="11" max="11" width="12.5703125" style="129" hidden="1" customWidth="1"/>
    <col min="12" max="12" width="9.28515625" style="130" hidden="1" customWidth="1"/>
    <col min="13" max="13" width="11.140625" style="130" hidden="1" customWidth="1"/>
    <col min="14" max="14" width="7.5703125" style="131" hidden="1" customWidth="1"/>
    <col min="15" max="15" width="15.28515625" style="132" hidden="1" customWidth="1"/>
    <col min="16" max="16" width="12" hidden="1" customWidth="1"/>
    <col min="17" max="17" width="14" style="133" hidden="1" customWidth="1"/>
  </cols>
  <sheetData>
    <row r="1" spans="1:21" s="16" customFormat="1" ht="22.5" customHeight="1" x14ac:dyDescent="0.25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10"/>
      <c r="L1" s="11"/>
      <c r="M1" s="11" t="s">
        <v>43</v>
      </c>
      <c r="N1" s="12"/>
      <c r="O1" s="13"/>
      <c r="P1" s="14"/>
      <c r="Q1" s="15"/>
      <c r="R1" s="14"/>
      <c r="S1" s="14"/>
    </row>
    <row r="2" spans="1:21" s="16" customFormat="1" ht="18.75" customHeight="1" x14ac:dyDescent="0.25">
      <c r="A2" s="202" t="s">
        <v>44</v>
      </c>
      <c r="B2" s="202"/>
      <c r="C2" s="202"/>
      <c r="D2" s="202"/>
      <c r="E2" s="202"/>
      <c r="F2" s="202"/>
      <c r="G2" s="202"/>
      <c r="H2" s="202"/>
      <c r="I2" s="202"/>
      <c r="J2" s="202"/>
      <c r="K2" s="17"/>
      <c r="L2" s="18"/>
      <c r="M2" s="18"/>
      <c r="N2" s="19"/>
      <c r="O2" s="20"/>
      <c r="P2" s="21"/>
      <c r="Q2" s="22"/>
      <c r="R2" s="21"/>
      <c r="S2" s="21"/>
    </row>
    <row r="3" spans="1:21" s="16" customFormat="1" ht="21.75" customHeight="1" x14ac:dyDescent="0.25">
      <c r="A3" s="202" t="s">
        <v>45</v>
      </c>
      <c r="B3" s="202"/>
      <c r="C3" s="202"/>
      <c r="D3" s="202"/>
      <c r="E3" s="202"/>
      <c r="F3" s="202"/>
      <c r="G3" s="202"/>
      <c r="H3" s="202"/>
      <c r="I3" s="202"/>
      <c r="J3" s="202"/>
      <c r="K3" s="23"/>
      <c r="L3" s="24"/>
      <c r="M3" s="18"/>
      <c r="N3" s="19"/>
      <c r="O3" s="20"/>
      <c r="P3" s="21"/>
      <c r="Q3" s="22"/>
      <c r="R3" s="21"/>
      <c r="S3" s="21"/>
    </row>
    <row r="4" spans="1:21" s="16" customFormat="1" ht="27.75" customHeight="1" x14ac:dyDescent="0.25">
      <c r="A4" s="25"/>
      <c r="B4" s="26" t="s">
        <v>219</v>
      </c>
      <c r="C4" s="27"/>
      <c r="D4" s="28" t="s">
        <v>46</v>
      </c>
      <c r="E4" s="29" t="s">
        <v>220</v>
      </c>
      <c r="F4" s="28" t="s">
        <v>47</v>
      </c>
      <c r="G4" s="203" t="s">
        <v>221</v>
      </c>
      <c r="H4" s="204"/>
      <c r="I4" s="204"/>
      <c r="J4" s="205"/>
      <c r="K4" s="30"/>
      <c r="L4" s="24"/>
      <c r="M4" s="18"/>
      <c r="N4" s="19"/>
      <c r="O4" s="20"/>
      <c r="P4" s="21"/>
      <c r="Q4" s="22"/>
      <c r="R4" s="21"/>
      <c r="S4" s="21"/>
    </row>
    <row r="5" spans="1:21" s="16" customFormat="1" ht="27.75" customHeight="1" x14ac:dyDescent="0.25">
      <c r="A5" s="25"/>
      <c r="B5" s="26" t="s">
        <v>48</v>
      </c>
      <c r="C5" s="31"/>
      <c r="D5" s="28" t="s">
        <v>49</v>
      </c>
      <c r="E5" s="32"/>
      <c r="F5" s="28" t="s">
        <v>50</v>
      </c>
      <c r="G5" s="203" t="s">
        <v>1</v>
      </c>
      <c r="H5" s="204"/>
      <c r="I5" s="204"/>
      <c r="J5" s="205"/>
      <c r="K5" s="30"/>
      <c r="L5" s="24"/>
      <c r="M5" s="18"/>
      <c r="N5" s="18"/>
      <c r="O5" s="20"/>
      <c r="P5" s="21"/>
      <c r="Q5" s="22"/>
      <c r="R5" s="21"/>
      <c r="S5" s="21"/>
    </row>
    <row r="6" spans="1:21" s="35" customFormat="1" ht="15" customHeight="1" x14ac:dyDescent="0.2">
      <c r="A6" s="198" t="s">
        <v>51</v>
      </c>
      <c r="B6" s="206" t="s">
        <v>52</v>
      </c>
      <c r="C6" s="207" t="s">
        <v>53</v>
      </c>
      <c r="D6" s="33"/>
      <c r="E6" s="198"/>
      <c r="F6" s="198"/>
      <c r="G6" s="198"/>
      <c r="H6" s="209" t="s">
        <v>54</v>
      </c>
      <c r="I6" s="34" t="s">
        <v>55</v>
      </c>
      <c r="J6" s="198" t="s">
        <v>14</v>
      </c>
      <c r="K6" s="199" t="s">
        <v>56</v>
      </c>
      <c r="L6" s="199"/>
      <c r="M6" s="199"/>
      <c r="N6" s="199"/>
      <c r="O6" s="199"/>
      <c r="Q6" s="36"/>
    </row>
    <row r="7" spans="1:21" s="35" customFormat="1" ht="42" customHeight="1" x14ac:dyDescent="0.2">
      <c r="A7" s="198"/>
      <c r="B7" s="206"/>
      <c r="C7" s="208"/>
      <c r="D7" s="37" t="s">
        <v>57</v>
      </c>
      <c r="E7" s="37" t="s">
        <v>58</v>
      </c>
      <c r="F7" s="37" t="s">
        <v>59</v>
      </c>
      <c r="G7" s="38" t="s">
        <v>60</v>
      </c>
      <c r="H7" s="210"/>
      <c r="I7" s="39"/>
      <c r="J7" s="198"/>
      <c r="K7" s="135" t="s">
        <v>61</v>
      </c>
      <c r="L7" s="40" t="s">
        <v>61</v>
      </c>
      <c r="M7" s="41" t="s">
        <v>61</v>
      </c>
      <c r="N7" s="42" t="s">
        <v>61</v>
      </c>
      <c r="O7" s="43" t="s">
        <v>62</v>
      </c>
      <c r="Q7" s="44" t="s">
        <v>63</v>
      </c>
      <c r="R7" s="35" t="s">
        <v>64</v>
      </c>
      <c r="S7" s="35" t="s">
        <v>65</v>
      </c>
      <c r="U7" s="35" t="s">
        <v>66</v>
      </c>
    </row>
    <row r="8" spans="1:21" s="54" customFormat="1" ht="14.25" x14ac:dyDescent="0.2">
      <c r="A8" s="45" t="s">
        <v>67</v>
      </c>
      <c r="B8" s="46" t="s">
        <v>68</v>
      </c>
      <c r="C8" s="46"/>
      <c r="D8" s="47"/>
      <c r="E8" s="47"/>
      <c r="F8" s="47"/>
      <c r="G8" s="48"/>
      <c r="H8" s="47"/>
      <c r="I8" s="49"/>
      <c r="J8" s="82"/>
      <c r="K8" s="168" t="s">
        <v>69</v>
      </c>
      <c r="L8" s="50" t="s">
        <v>69</v>
      </c>
      <c r="M8" s="51" t="s">
        <v>69</v>
      </c>
      <c r="N8" s="52" t="s">
        <v>69</v>
      </c>
      <c r="O8" s="53"/>
      <c r="Q8" s="55"/>
    </row>
    <row r="9" spans="1:21" s="65" customFormat="1" ht="26.25" customHeight="1" x14ac:dyDescent="0.2">
      <c r="A9" s="56">
        <v>1</v>
      </c>
      <c r="B9" s="57" t="s">
        <v>70</v>
      </c>
      <c r="C9" s="58" t="s">
        <v>71</v>
      </c>
      <c r="D9" s="59">
        <f>7050+3250+2727</f>
        <v>13027</v>
      </c>
      <c r="E9" s="59">
        <f>+CHOUMARI!F142</f>
        <v>9479</v>
      </c>
      <c r="F9" s="59">
        <f>+CHOUMARI!H142</f>
        <v>6966</v>
      </c>
      <c r="G9" s="60">
        <f>+E9-F9</f>
        <v>2513</v>
      </c>
      <c r="H9" s="59"/>
      <c r="I9" s="61">
        <v>4474</v>
      </c>
      <c r="J9" s="165"/>
      <c r="K9" s="62"/>
      <c r="L9" s="62"/>
      <c r="M9" s="59"/>
      <c r="N9" s="63"/>
      <c r="O9" s="64">
        <f t="shared" ref="O9:O18" si="0">SUM(K9:N9)</f>
        <v>0</v>
      </c>
      <c r="P9" s="65">
        <f>+VLOOKUP(B9,'[1]m codes'!$A:$B,2,0)</f>
        <v>1200000251</v>
      </c>
      <c r="Q9" s="66">
        <f>+O9-F9</f>
        <v>-6966</v>
      </c>
      <c r="R9" s="67"/>
    </row>
    <row r="10" spans="1:21" s="65" customFormat="1" ht="26.25" customHeight="1" x14ac:dyDescent="0.2">
      <c r="A10" s="56">
        <f>+A9+1</f>
        <v>2</v>
      </c>
      <c r="B10" s="57" t="s">
        <v>72</v>
      </c>
      <c r="C10" s="58" t="s">
        <v>71</v>
      </c>
      <c r="D10" s="59">
        <v>1350</v>
      </c>
      <c r="E10" s="59">
        <f>+CHOUMARI!F143</f>
        <v>1350</v>
      </c>
      <c r="F10" s="59">
        <f>+CHOUMARI!H143</f>
        <v>376</v>
      </c>
      <c r="G10" s="60">
        <f t="shared" ref="G10:G15" si="1">+E10-F10</f>
        <v>974</v>
      </c>
      <c r="H10" s="59"/>
      <c r="I10" s="61"/>
      <c r="J10" s="165"/>
      <c r="K10" s="62"/>
      <c r="L10" s="62"/>
      <c r="M10" s="59"/>
      <c r="N10" s="63"/>
      <c r="O10" s="64">
        <f t="shared" si="0"/>
        <v>0</v>
      </c>
      <c r="P10" s="65">
        <f>+VLOOKUP(B10,'[1]m codes'!$A:$B,2,0)</f>
        <v>1200000332</v>
      </c>
      <c r="Q10" s="66">
        <f>+O10-F10</f>
        <v>-376</v>
      </c>
      <c r="R10" s="67"/>
    </row>
    <row r="11" spans="1:21" s="65" customFormat="1" ht="26.25" customHeight="1" x14ac:dyDescent="0.2">
      <c r="A11" s="56">
        <f t="shared" ref="A11:A18" si="2">+A10+1</f>
        <v>3</v>
      </c>
      <c r="B11" s="57" t="s">
        <v>73</v>
      </c>
      <c r="C11" s="58" t="s">
        <v>71</v>
      </c>
      <c r="D11" s="59">
        <v>170</v>
      </c>
      <c r="E11" s="59"/>
      <c r="F11" s="59"/>
      <c r="G11" s="60">
        <f t="shared" si="1"/>
        <v>0</v>
      </c>
      <c r="H11" s="59"/>
      <c r="I11" s="61"/>
      <c r="J11" s="165"/>
      <c r="K11" s="62"/>
      <c r="L11" s="62"/>
      <c r="M11" s="59"/>
      <c r="N11" s="63"/>
      <c r="O11" s="64">
        <f t="shared" si="0"/>
        <v>0</v>
      </c>
      <c r="P11" s="65">
        <f>+VLOOKUP(B11,'[1]m codes'!$A:$B,2,0)</f>
        <v>1200000333</v>
      </c>
      <c r="Q11" s="66">
        <f t="shared" ref="Q11:Q18" si="3">+O11-F11</f>
        <v>0</v>
      </c>
      <c r="R11" s="67"/>
      <c r="T11" s="67">
        <f>+E10-D10</f>
        <v>0</v>
      </c>
    </row>
    <row r="12" spans="1:21" s="65" customFormat="1" ht="26.25" customHeight="1" x14ac:dyDescent="0.2">
      <c r="A12" s="56">
        <f t="shared" si="2"/>
        <v>4</v>
      </c>
      <c r="B12" s="57" t="s">
        <v>74</v>
      </c>
      <c r="C12" s="58" t="s">
        <v>71</v>
      </c>
      <c r="D12" s="59">
        <v>550</v>
      </c>
      <c r="E12" s="59">
        <f>+CHOUMARI!F145</f>
        <v>272</v>
      </c>
      <c r="F12" s="59">
        <f>+CHOUMARI!H145</f>
        <v>212</v>
      </c>
      <c r="G12" s="60">
        <f t="shared" si="1"/>
        <v>60</v>
      </c>
      <c r="H12" s="59"/>
      <c r="I12" s="61"/>
      <c r="J12" s="165"/>
      <c r="K12" s="62"/>
      <c r="L12" s="62"/>
      <c r="M12" s="59"/>
      <c r="N12" s="63"/>
      <c r="O12" s="64">
        <f t="shared" si="0"/>
        <v>0</v>
      </c>
      <c r="P12" s="65">
        <f>+VLOOKUP(B12,'[1]m codes'!$A:$B,2,0)</f>
        <v>1200000334</v>
      </c>
      <c r="Q12" s="66">
        <f t="shared" si="3"/>
        <v>-212</v>
      </c>
      <c r="R12" s="67"/>
    </row>
    <row r="13" spans="1:21" s="65" customFormat="1" ht="26.25" customHeight="1" x14ac:dyDescent="0.2">
      <c r="A13" s="56">
        <f t="shared" si="2"/>
        <v>5</v>
      </c>
      <c r="B13" s="57" t="s">
        <v>75</v>
      </c>
      <c r="C13" s="58" t="s">
        <v>71</v>
      </c>
      <c r="D13" s="59"/>
      <c r="E13" s="59"/>
      <c r="F13" s="59"/>
      <c r="G13" s="60">
        <f t="shared" si="1"/>
        <v>0</v>
      </c>
      <c r="H13" s="59"/>
      <c r="I13" s="61"/>
      <c r="J13" s="165"/>
      <c r="K13" s="62"/>
      <c r="L13" s="62"/>
      <c r="M13" s="59"/>
      <c r="N13" s="63"/>
      <c r="O13" s="64">
        <f t="shared" si="0"/>
        <v>0</v>
      </c>
      <c r="P13" s="65">
        <f>+VLOOKUP(B13,'[1]m codes'!$A:$B,2,0)</f>
        <v>1200000252</v>
      </c>
      <c r="Q13" s="66">
        <f t="shared" si="3"/>
        <v>0</v>
      </c>
      <c r="R13" s="67"/>
    </row>
    <row r="14" spans="1:21" s="65" customFormat="1" ht="26.25" customHeight="1" x14ac:dyDescent="0.2">
      <c r="A14" s="56">
        <f t="shared" si="2"/>
        <v>6</v>
      </c>
      <c r="B14" s="57" t="s">
        <v>76</v>
      </c>
      <c r="C14" s="58" t="s">
        <v>71</v>
      </c>
      <c r="D14" s="59">
        <v>696</v>
      </c>
      <c r="E14" s="59"/>
      <c r="F14" s="59"/>
      <c r="G14" s="60">
        <f t="shared" si="1"/>
        <v>0</v>
      </c>
      <c r="H14" s="59"/>
      <c r="I14" s="61"/>
      <c r="J14" s="165"/>
      <c r="K14" s="62"/>
      <c r="L14" s="62"/>
      <c r="M14" s="59"/>
      <c r="N14" s="63"/>
      <c r="O14" s="64">
        <f t="shared" si="0"/>
        <v>0</v>
      </c>
      <c r="P14" s="65">
        <f>+VLOOKUP(B14,'[1]m codes'!$A:$B,2,0)</f>
        <v>1200000253</v>
      </c>
      <c r="Q14" s="66">
        <f t="shared" si="3"/>
        <v>0</v>
      </c>
      <c r="R14" s="67"/>
    </row>
    <row r="15" spans="1:21" s="65" customFormat="1" ht="26.25" customHeight="1" x14ac:dyDescent="0.2">
      <c r="A15" s="56">
        <f t="shared" si="2"/>
        <v>7</v>
      </c>
      <c r="B15" s="57" t="s">
        <v>77</v>
      </c>
      <c r="C15" s="58" t="s">
        <v>71</v>
      </c>
      <c r="D15" s="59">
        <v>1932</v>
      </c>
      <c r="E15" s="59">
        <f>+CHOUMARI!I148</f>
        <v>1583</v>
      </c>
      <c r="F15" s="59"/>
      <c r="G15" s="60">
        <f t="shared" si="1"/>
        <v>1583</v>
      </c>
      <c r="H15" s="59"/>
      <c r="I15" s="61"/>
      <c r="J15" s="165"/>
      <c r="K15" s="62"/>
      <c r="L15" s="62"/>
      <c r="M15" s="59"/>
      <c r="N15" s="63"/>
      <c r="O15" s="64">
        <f t="shared" si="0"/>
        <v>0</v>
      </c>
      <c r="P15" s="65">
        <f>+VLOOKUP(B15,'[1]m codes'!$A:$B,2,0)</f>
        <v>1200000335</v>
      </c>
      <c r="Q15" s="66">
        <f t="shared" si="3"/>
        <v>0</v>
      </c>
      <c r="R15" s="67"/>
    </row>
    <row r="16" spans="1:21" s="65" customFormat="1" ht="26.25" customHeight="1" x14ac:dyDescent="0.2">
      <c r="A16" s="56">
        <f t="shared" si="2"/>
        <v>8</v>
      </c>
      <c r="B16" s="57" t="s">
        <v>78</v>
      </c>
      <c r="C16" s="58" t="s">
        <v>71</v>
      </c>
      <c r="D16" s="59"/>
      <c r="E16" s="59"/>
      <c r="F16" s="59"/>
      <c r="G16" s="60"/>
      <c r="H16" s="59"/>
      <c r="I16" s="61"/>
      <c r="J16" s="165"/>
      <c r="K16" s="62"/>
      <c r="L16" s="62"/>
      <c r="M16" s="59"/>
      <c r="N16" s="63"/>
      <c r="O16" s="64">
        <f t="shared" si="0"/>
        <v>0</v>
      </c>
      <c r="P16" s="65">
        <f>+VLOOKUP(B16,'[1]m codes'!$A:$B,2,0)</f>
        <v>1200000255</v>
      </c>
      <c r="Q16" s="66">
        <f t="shared" si="3"/>
        <v>0</v>
      </c>
      <c r="R16" s="67"/>
    </row>
    <row r="17" spans="1:21" s="65" customFormat="1" ht="26.25" customHeight="1" x14ac:dyDescent="0.2">
      <c r="A17" s="56">
        <f t="shared" si="2"/>
        <v>9</v>
      </c>
      <c r="B17" s="57" t="s">
        <v>79</v>
      </c>
      <c r="C17" s="58" t="s">
        <v>71</v>
      </c>
      <c r="D17" s="59"/>
      <c r="E17" s="59"/>
      <c r="F17" s="59"/>
      <c r="G17" s="60"/>
      <c r="H17" s="59"/>
      <c r="I17" s="61"/>
      <c r="J17" s="165"/>
      <c r="K17" s="62"/>
      <c r="L17" s="62"/>
      <c r="M17" s="59"/>
      <c r="N17" s="63"/>
      <c r="O17" s="64">
        <f t="shared" si="0"/>
        <v>0</v>
      </c>
      <c r="P17" s="65">
        <f>+VLOOKUP(B17,'[1]m codes'!$A:$B,2,0)</f>
        <v>900007097</v>
      </c>
      <c r="Q17" s="66">
        <f t="shared" si="3"/>
        <v>0</v>
      </c>
    </row>
    <row r="18" spans="1:21" s="65" customFormat="1" ht="26.25" customHeight="1" x14ac:dyDescent="0.2">
      <c r="A18" s="56">
        <f t="shared" si="2"/>
        <v>10</v>
      </c>
      <c r="B18" s="57" t="s">
        <v>80</v>
      </c>
      <c r="C18" s="58" t="s">
        <v>71</v>
      </c>
      <c r="D18" s="59"/>
      <c r="E18" s="59"/>
      <c r="F18" s="59"/>
      <c r="G18" s="60"/>
      <c r="H18" s="59"/>
      <c r="I18" s="61"/>
      <c r="J18" s="165"/>
      <c r="K18" s="62"/>
      <c r="L18" s="62"/>
      <c r="M18" s="59"/>
      <c r="N18" s="63"/>
      <c r="O18" s="64">
        <f t="shared" si="0"/>
        <v>0</v>
      </c>
      <c r="P18" s="65">
        <f>+VLOOKUP(B18,'[1]m codes'!$A:$B,2,0)</f>
        <v>1200000256</v>
      </c>
      <c r="Q18" s="66">
        <f t="shared" si="3"/>
        <v>0</v>
      </c>
    </row>
    <row r="19" spans="1:21" s="77" customFormat="1" ht="26.25" customHeight="1" x14ac:dyDescent="0.25">
      <c r="A19" s="68"/>
      <c r="B19" s="69" t="s">
        <v>81</v>
      </c>
      <c r="C19" s="69"/>
      <c r="D19" s="70">
        <f>SUM(D9:D18)</f>
        <v>17725</v>
      </c>
      <c r="E19" s="70">
        <f>SUM(E9:E18)</f>
        <v>12684</v>
      </c>
      <c r="F19" s="70">
        <f>SUM(F9:F18)</f>
        <v>7554</v>
      </c>
      <c r="G19" s="70">
        <f>SUM(G9:G18)</f>
        <v>5130</v>
      </c>
      <c r="H19" s="70"/>
      <c r="I19" s="72"/>
      <c r="J19" s="74"/>
      <c r="K19" s="73"/>
      <c r="L19" s="73"/>
      <c r="M19" s="74"/>
      <c r="N19" s="75"/>
      <c r="O19" s="76"/>
      <c r="Q19" s="78"/>
    </row>
    <row r="20" spans="1:21" s="85" customFormat="1" ht="26.25" customHeight="1" x14ac:dyDescent="0.25">
      <c r="A20" s="45" t="s">
        <v>82</v>
      </c>
      <c r="B20" s="46" t="s">
        <v>83</v>
      </c>
      <c r="C20" s="46"/>
      <c r="D20" s="79"/>
      <c r="E20" s="79"/>
      <c r="F20" s="79"/>
      <c r="G20" s="80"/>
      <c r="H20" s="79"/>
      <c r="I20" s="49"/>
      <c r="J20" s="82"/>
      <c r="K20" s="81"/>
      <c r="L20" s="81"/>
      <c r="M20" s="82"/>
      <c r="N20" s="83"/>
      <c r="O20" s="84"/>
      <c r="Q20" s="55"/>
    </row>
    <row r="21" spans="1:21" s="93" customFormat="1" ht="26.25" customHeight="1" x14ac:dyDescent="0.2">
      <c r="A21" s="86"/>
      <c r="B21" s="87" t="s">
        <v>84</v>
      </c>
      <c r="C21" s="87"/>
      <c r="D21" s="88"/>
      <c r="E21" s="88"/>
      <c r="F21" s="88"/>
      <c r="G21" s="80"/>
      <c r="H21" s="88"/>
      <c r="I21" s="89"/>
      <c r="J21" s="91"/>
      <c r="K21" s="90"/>
      <c r="L21" s="90"/>
      <c r="M21" s="91"/>
      <c r="N21" s="92"/>
      <c r="O21" s="64">
        <f t="shared" ref="O21:O29" si="4">SUM(K21:N21)</f>
        <v>0</v>
      </c>
      <c r="Q21" s="66">
        <f t="shared" ref="Q21:Q29" si="5">+O21-F21</f>
        <v>0</v>
      </c>
    </row>
    <row r="22" spans="1:21" s="97" customFormat="1" ht="26.25" customHeight="1" x14ac:dyDescent="0.2">
      <c r="A22" s="94">
        <v>1</v>
      </c>
      <c r="B22" s="95" t="s">
        <v>85</v>
      </c>
      <c r="C22" s="58" t="s">
        <v>86</v>
      </c>
      <c r="D22" s="59">
        <v>18</v>
      </c>
      <c r="E22" s="59">
        <v>16</v>
      </c>
      <c r="F22" s="59"/>
      <c r="G22" s="60">
        <v>16</v>
      </c>
      <c r="H22" s="59"/>
      <c r="I22" s="61">
        <v>4474</v>
      </c>
      <c r="J22" s="165"/>
      <c r="K22" s="62"/>
      <c r="L22" s="62"/>
      <c r="M22" s="59"/>
      <c r="N22" s="63"/>
      <c r="O22" s="96">
        <f t="shared" si="4"/>
        <v>0</v>
      </c>
      <c r="P22" s="97">
        <f>+VLOOKUP(B22,'[1]m codes'!$A:$B,2,0)</f>
        <v>200030286</v>
      </c>
      <c r="Q22" s="59">
        <f t="shared" si="5"/>
        <v>0</v>
      </c>
      <c r="R22" s="97">
        <v>10</v>
      </c>
      <c r="S22" s="97">
        <v>5</v>
      </c>
      <c r="U22" s="97">
        <f>+R22+S22</f>
        <v>15</v>
      </c>
    </row>
    <row r="23" spans="1:21" s="65" customFormat="1" ht="26.25" customHeight="1" x14ac:dyDescent="0.2">
      <c r="A23" s="56">
        <f>+A22+1</f>
        <v>2</v>
      </c>
      <c r="B23" s="57" t="s">
        <v>87</v>
      </c>
      <c r="C23" s="58" t="s">
        <v>86</v>
      </c>
      <c r="D23" s="59"/>
      <c r="E23" s="59"/>
      <c r="F23" s="59"/>
      <c r="G23" s="60"/>
      <c r="H23" s="59"/>
      <c r="I23" s="61"/>
      <c r="J23" s="165"/>
      <c r="K23" s="62"/>
      <c r="L23" s="62"/>
      <c r="M23" s="59"/>
      <c r="N23" s="63"/>
      <c r="O23" s="64">
        <f t="shared" si="4"/>
        <v>0</v>
      </c>
      <c r="P23" s="65">
        <f>+VLOOKUP(B23,'[1]m codes'!$A:$B,2,0)</f>
        <v>200030287</v>
      </c>
      <c r="Q23" s="98">
        <f t="shared" si="5"/>
        <v>0</v>
      </c>
      <c r="U23" s="97">
        <f t="shared" ref="U23:U29" si="6">+R23+S23</f>
        <v>0</v>
      </c>
    </row>
    <row r="24" spans="1:21" s="65" customFormat="1" ht="26.25" customHeight="1" x14ac:dyDescent="0.2">
      <c r="A24" s="56">
        <f t="shared" ref="A24:A29" si="7">+A23+1</f>
        <v>3</v>
      </c>
      <c r="B24" s="57" t="s">
        <v>88</v>
      </c>
      <c r="C24" s="58" t="s">
        <v>86</v>
      </c>
      <c r="D24" s="59"/>
      <c r="E24" s="59"/>
      <c r="F24" s="59"/>
      <c r="G24" s="60"/>
      <c r="H24" s="59"/>
      <c r="I24" s="61"/>
      <c r="J24" s="165"/>
      <c r="K24" s="62"/>
      <c r="L24" s="62"/>
      <c r="M24" s="59"/>
      <c r="N24" s="63"/>
      <c r="O24" s="64">
        <f t="shared" si="4"/>
        <v>0</v>
      </c>
      <c r="P24" s="65">
        <f>+VLOOKUP(B24,'[1]m codes'!$A:$B,2,0)</f>
        <v>200030288</v>
      </c>
      <c r="Q24" s="98">
        <f t="shared" si="5"/>
        <v>0</v>
      </c>
      <c r="U24" s="97">
        <f t="shared" si="6"/>
        <v>0</v>
      </c>
    </row>
    <row r="25" spans="1:21" s="65" customFormat="1" ht="26.25" customHeight="1" x14ac:dyDescent="0.2">
      <c r="A25" s="56">
        <f t="shared" si="7"/>
        <v>4</v>
      </c>
      <c r="B25" s="57" t="s">
        <v>89</v>
      </c>
      <c r="C25" s="58" t="s">
        <v>86</v>
      </c>
      <c r="D25" s="59">
        <v>1</v>
      </c>
      <c r="E25" s="59"/>
      <c r="F25" s="59"/>
      <c r="G25" s="60"/>
      <c r="H25" s="59"/>
      <c r="I25" s="61"/>
      <c r="J25" s="165"/>
      <c r="K25" s="62"/>
      <c r="L25" s="62"/>
      <c r="M25" s="59"/>
      <c r="N25" s="63"/>
      <c r="O25" s="64">
        <f t="shared" si="4"/>
        <v>0</v>
      </c>
      <c r="P25" s="65">
        <f>+VLOOKUP(B25,'[1]m codes'!$A:$B,2,0)</f>
        <v>200030289</v>
      </c>
      <c r="Q25" s="98">
        <f t="shared" si="5"/>
        <v>0</v>
      </c>
      <c r="U25" s="97">
        <f t="shared" si="6"/>
        <v>0</v>
      </c>
    </row>
    <row r="26" spans="1:21" s="65" customFormat="1" ht="26.25" customHeight="1" x14ac:dyDescent="0.2">
      <c r="A26" s="56">
        <f t="shared" si="7"/>
        <v>5</v>
      </c>
      <c r="B26" s="57" t="s">
        <v>90</v>
      </c>
      <c r="C26" s="58" t="s">
        <v>86</v>
      </c>
      <c r="D26" s="59"/>
      <c r="E26" s="59"/>
      <c r="F26" s="59"/>
      <c r="G26" s="60"/>
      <c r="H26" s="59"/>
      <c r="I26" s="61">
        <v>4474</v>
      </c>
      <c r="J26" s="165"/>
      <c r="K26" s="62"/>
      <c r="L26" s="62"/>
      <c r="M26" s="59"/>
      <c r="N26" s="63"/>
      <c r="O26" s="64">
        <f t="shared" si="4"/>
        <v>0</v>
      </c>
      <c r="P26" s="65">
        <f>+VLOOKUP(B26,'[1]m codes'!$A:$B,2,0)</f>
        <v>200032212</v>
      </c>
      <c r="Q26" s="98">
        <f t="shared" si="5"/>
        <v>0</v>
      </c>
      <c r="U26" s="97">
        <f t="shared" si="6"/>
        <v>0</v>
      </c>
    </row>
    <row r="27" spans="1:21" s="65" customFormat="1" ht="26.25" customHeight="1" x14ac:dyDescent="0.2">
      <c r="A27" s="56">
        <f t="shared" si="7"/>
        <v>6</v>
      </c>
      <c r="B27" s="57" t="s">
        <v>91</v>
      </c>
      <c r="C27" s="58" t="s">
        <v>86</v>
      </c>
      <c r="D27" s="59">
        <v>4</v>
      </c>
      <c r="E27" s="59">
        <v>1</v>
      </c>
      <c r="F27" s="59"/>
      <c r="G27" s="60">
        <v>1</v>
      </c>
      <c r="H27" s="59"/>
      <c r="I27" s="61"/>
      <c r="J27" s="165"/>
      <c r="K27" s="62"/>
      <c r="L27" s="62"/>
      <c r="M27" s="59"/>
      <c r="N27" s="63"/>
      <c r="O27" s="64">
        <f t="shared" si="4"/>
        <v>0</v>
      </c>
      <c r="P27" s="65">
        <f>+VLOOKUP(B27,'[1]m codes'!$A:$B,2,0)</f>
        <v>200030291</v>
      </c>
      <c r="Q27" s="98">
        <f t="shared" si="5"/>
        <v>0</v>
      </c>
      <c r="U27" s="97">
        <f t="shared" si="6"/>
        <v>0</v>
      </c>
    </row>
    <row r="28" spans="1:21" s="65" customFormat="1" ht="26.25" customHeight="1" x14ac:dyDescent="0.2">
      <c r="A28" s="56">
        <f t="shared" si="7"/>
        <v>7</v>
      </c>
      <c r="B28" s="57" t="s">
        <v>92</v>
      </c>
      <c r="C28" s="58" t="s">
        <v>86</v>
      </c>
      <c r="D28" s="59"/>
      <c r="E28" s="59"/>
      <c r="F28" s="59"/>
      <c r="G28" s="60"/>
      <c r="H28" s="59"/>
      <c r="I28" s="61"/>
      <c r="J28" s="165"/>
      <c r="K28" s="62"/>
      <c r="L28" s="62"/>
      <c r="M28" s="59"/>
      <c r="N28" s="63"/>
      <c r="O28" s="64">
        <f t="shared" si="4"/>
        <v>0</v>
      </c>
      <c r="P28" s="65">
        <f>+VLOOKUP(B28,'[1]m codes'!$A:$B,2,0)</f>
        <v>200030293</v>
      </c>
      <c r="Q28" s="98">
        <f t="shared" si="5"/>
        <v>0</v>
      </c>
      <c r="U28" s="97">
        <f t="shared" si="6"/>
        <v>0</v>
      </c>
    </row>
    <row r="29" spans="1:21" s="65" customFormat="1" ht="26.25" customHeight="1" x14ac:dyDescent="0.2">
      <c r="A29" s="56">
        <f t="shared" si="7"/>
        <v>8</v>
      </c>
      <c r="B29" s="57" t="s">
        <v>93</v>
      </c>
      <c r="C29" s="58" t="s">
        <v>86</v>
      </c>
      <c r="D29" s="59"/>
      <c r="E29" s="59"/>
      <c r="F29" s="59"/>
      <c r="G29" s="60"/>
      <c r="H29" s="59"/>
      <c r="I29" s="61"/>
      <c r="J29" s="165"/>
      <c r="K29" s="62"/>
      <c r="L29" s="62"/>
      <c r="M29" s="59"/>
      <c r="N29" s="63"/>
      <c r="O29" s="64">
        <f t="shared" si="4"/>
        <v>0</v>
      </c>
      <c r="P29" s="65">
        <f>+VLOOKUP(B29,'[1]m codes'!$A:$B,2,0)</f>
        <v>200030300</v>
      </c>
      <c r="Q29" s="66">
        <f t="shared" si="5"/>
        <v>0</v>
      </c>
      <c r="U29" s="97">
        <f t="shared" si="6"/>
        <v>0</v>
      </c>
    </row>
    <row r="30" spans="1:21" s="77" customFormat="1" ht="26.25" customHeight="1" x14ac:dyDescent="0.25">
      <c r="A30" s="68"/>
      <c r="B30" s="69" t="s">
        <v>81</v>
      </c>
      <c r="C30" s="69"/>
      <c r="D30" s="70">
        <f>SUM(D22:D29)</f>
        <v>23</v>
      </c>
      <c r="E30" s="70"/>
      <c r="F30" s="70"/>
      <c r="G30" s="71"/>
      <c r="H30" s="70"/>
      <c r="I30" s="72"/>
      <c r="J30" s="74"/>
      <c r="K30" s="73"/>
      <c r="L30" s="73"/>
      <c r="M30" s="74"/>
      <c r="N30" s="75"/>
      <c r="O30" s="76"/>
      <c r="Q30" s="78"/>
    </row>
    <row r="31" spans="1:21" ht="26.25" customHeight="1" x14ac:dyDescent="0.25">
      <c r="A31" s="86" t="s">
        <v>94</v>
      </c>
      <c r="B31" s="87" t="s">
        <v>95</v>
      </c>
      <c r="C31" s="87"/>
      <c r="D31" s="88"/>
      <c r="E31" s="88"/>
      <c r="F31" s="88"/>
      <c r="G31" s="80"/>
      <c r="H31" s="88"/>
      <c r="I31" s="89"/>
      <c r="J31" s="91"/>
      <c r="K31" s="90"/>
      <c r="L31" s="90"/>
      <c r="M31" s="91"/>
      <c r="N31" s="92"/>
      <c r="O31" s="99"/>
      <c r="Q31" s="66">
        <f t="shared" ref="Q31:Q64" si="8">+O31-F31</f>
        <v>0</v>
      </c>
    </row>
    <row r="32" spans="1:21" s="65" customFormat="1" ht="26.25" customHeight="1" x14ac:dyDescent="0.2">
      <c r="A32" s="56">
        <v>1</v>
      </c>
      <c r="B32" s="57" t="s">
        <v>96</v>
      </c>
      <c r="C32" s="58" t="s">
        <v>86</v>
      </c>
      <c r="D32" s="59"/>
      <c r="E32" s="59"/>
      <c r="F32" s="59"/>
      <c r="G32" s="60"/>
      <c r="H32" s="59"/>
      <c r="I32" s="61">
        <v>4474</v>
      </c>
      <c r="J32" s="165"/>
      <c r="K32" s="62"/>
      <c r="L32" s="62"/>
      <c r="M32" s="59"/>
      <c r="N32" s="63"/>
      <c r="O32" s="64">
        <f t="shared" ref="O32:O64" si="9">SUM(K32:N32)</f>
        <v>0</v>
      </c>
      <c r="P32" s="65">
        <f>+VLOOKUP(B32,'[1]m codes'!$A:$B,2,0)</f>
        <v>200032593</v>
      </c>
      <c r="Q32" s="66">
        <f t="shared" si="8"/>
        <v>0</v>
      </c>
    </row>
    <row r="33" spans="1:17" s="65" customFormat="1" ht="26.25" customHeight="1" x14ac:dyDescent="0.2">
      <c r="A33" s="56">
        <f>+A32+1</f>
        <v>2</v>
      </c>
      <c r="B33" s="57" t="s">
        <v>97</v>
      </c>
      <c r="C33" s="58" t="s">
        <v>86</v>
      </c>
      <c r="D33" s="59"/>
      <c r="E33" s="59"/>
      <c r="F33" s="59"/>
      <c r="G33" s="60"/>
      <c r="H33" s="59"/>
      <c r="I33" s="61"/>
      <c r="J33" s="165"/>
      <c r="K33" s="62"/>
      <c r="L33" s="62"/>
      <c r="M33" s="59"/>
      <c r="N33" s="63"/>
      <c r="O33" s="64">
        <f t="shared" si="9"/>
        <v>0</v>
      </c>
      <c r="P33" s="65">
        <f>+VLOOKUP(B33,'[1]m codes'!$A:$B,2,0)</f>
        <v>200032575</v>
      </c>
      <c r="Q33" s="66">
        <f t="shared" si="8"/>
        <v>0</v>
      </c>
    </row>
    <row r="34" spans="1:17" s="65" customFormat="1" ht="26.25" customHeight="1" x14ac:dyDescent="0.2">
      <c r="A34" s="56">
        <f t="shared" ref="A34:A64" si="10">+A33+1</f>
        <v>3</v>
      </c>
      <c r="B34" s="57" t="s">
        <v>98</v>
      </c>
      <c r="C34" s="58" t="s">
        <v>86</v>
      </c>
      <c r="D34" s="59"/>
      <c r="E34" s="59"/>
      <c r="F34" s="59"/>
      <c r="G34" s="60"/>
      <c r="H34" s="59"/>
      <c r="I34" s="61"/>
      <c r="J34" s="165"/>
      <c r="K34" s="62"/>
      <c r="L34" s="62"/>
      <c r="M34" s="59"/>
      <c r="N34" s="63"/>
      <c r="O34" s="64">
        <f t="shared" si="9"/>
        <v>0</v>
      </c>
      <c r="P34" s="65">
        <f>+VLOOKUP(B34,'[1]m codes'!$A:$B,2,0)</f>
        <v>200032202</v>
      </c>
      <c r="Q34" s="66">
        <f t="shared" si="8"/>
        <v>0</v>
      </c>
    </row>
    <row r="35" spans="1:17" s="65" customFormat="1" ht="26.25" customHeight="1" x14ac:dyDescent="0.2">
      <c r="A35" s="56">
        <f t="shared" si="10"/>
        <v>4</v>
      </c>
      <c r="B35" s="57" t="s">
        <v>99</v>
      </c>
      <c r="C35" s="58" t="s">
        <v>86</v>
      </c>
      <c r="D35" s="59"/>
      <c r="E35" s="59"/>
      <c r="F35" s="59"/>
      <c r="G35" s="60"/>
      <c r="H35" s="59"/>
      <c r="I35" s="61">
        <v>4474</v>
      </c>
      <c r="J35" s="165"/>
      <c r="K35" s="62"/>
      <c r="L35" s="62"/>
      <c r="M35" s="59"/>
      <c r="N35" s="63"/>
      <c r="O35" s="64">
        <f t="shared" si="9"/>
        <v>0</v>
      </c>
      <c r="P35" s="65">
        <f>+VLOOKUP(B35,'[1]m codes'!$A:$B,2,0)</f>
        <v>200032233</v>
      </c>
      <c r="Q35" s="66">
        <f t="shared" si="8"/>
        <v>0</v>
      </c>
    </row>
    <row r="36" spans="1:17" s="65" customFormat="1" ht="26.25" customHeight="1" x14ac:dyDescent="0.2">
      <c r="A36" s="56">
        <f t="shared" si="10"/>
        <v>5</v>
      </c>
      <c r="B36" s="57" t="s">
        <v>100</v>
      </c>
      <c r="C36" s="58" t="s">
        <v>86</v>
      </c>
      <c r="D36" s="59">
        <v>1</v>
      </c>
      <c r="E36" s="59"/>
      <c r="F36" s="59"/>
      <c r="G36" s="60"/>
      <c r="H36" s="59"/>
      <c r="I36" s="61"/>
      <c r="J36" s="165"/>
      <c r="K36" s="62"/>
      <c r="L36" s="62"/>
      <c r="M36" s="59"/>
      <c r="N36" s="63"/>
      <c r="O36" s="64">
        <f t="shared" si="9"/>
        <v>0</v>
      </c>
      <c r="P36" s="65">
        <f>+VLOOKUP(B36,'[1]m codes'!$A:$B,2,0)</f>
        <v>200032203</v>
      </c>
      <c r="Q36" s="66">
        <f t="shared" si="8"/>
        <v>0</v>
      </c>
    </row>
    <row r="37" spans="1:17" s="65" customFormat="1" ht="26.25" customHeight="1" x14ac:dyDescent="0.2">
      <c r="A37" s="56">
        <f t="shared" si="10"/>
        <v>6</v>
      </c>
      <c r="B37" s="57" t="s">
        <v>101</v>
      </c>
      <c r="C37" s="58" t="s">
        <v>86</v>
      </c>
      <c r="D37" s="59"/>
      <c r="E37" s="59"/>
      <c r="F37" s="59"/>
      <c r="G37" s="60"/>
      <c r="H37" s="59"/>
      <c r="I37" s="61"/>
      <c r="J37" s="165"/>
      <c r="K37" s="62"/>
      <c r="L37" s="62"/>
      <c r="M37" s="59"/>
      <c r="N37" s="63"/>
      <c r="O37" s="64">
        <f t="shared" si="9"/>
        <v>0</v>
      </c>
      <c r="P37" s="65">
        <f>+VLOOKUP(B37,'[1]m codes'!$A:$B,2,0)</f>
        <v>200032204</v>
      </c>
      <c r="Q37" s="66">
        <f t="shared" si="8"/>
        <v>0</v>
      </c>
    </row>
    <row r="38" spans="1:17" s="65" customFormat="1" ht="26.25" customHeight="1" x14ac:dyDescent="0.2">
      <c r="A38" s="56">
        <f t="shared" si="10"/>
        <v>7</v>
      </c>
      <c r="B38" s="57" t="s">
        <v>102</v>
      </c>
      <c r="C38" s="58" t="s">
        <v>86</v>
      </c>
      <c r="D38" s="59"/>
      <c r="E38" s="59"/>
      <c r="F38" s="59"/>
      <c r="G38" s="60"/>
      <c r="H38" s="59"/>
      <c r="I38" s="61">
        <v>4474</v>
      </c>
      <c r="J38" s="165"/>
      <c r="K38" s="62"/>
      <c r="L38" s="62"/>
      <c r="M38" s="59"/>
      <c r="N38" s="63"/>
      <c r="O38" s="64">
        <f t="shared" si="9"/>
        <v>0</v>
      </c>
      <c r="P38" s="65">
        <f>+VLOOKUP(B38,'[1]m codes'!$A:$B,2,0)</f>
        <v>200032234</v>
      </c>
      <c r="Q38" s="66">
        <f t="shared" si="8"/>
        <v>0</v>
      </c>
    </row>
    <row r="39" spans="1:17" s="65" customFormat="1" ht="26.25" customHeight="1" x14ac:dyDescent="0.2">
      <c r="A39" s="56">
        <f t="shared" si="10"/>
        <v>8</v>
      </c>
      <c r="B39" s="57" t="s">
        <v>103</v>
      </c>
      <c r="C39" s="58" t="s">
        <v>86</v>
      </c>
      <c r="D39" s="59"/>
      <c r="E39" s="59"/>
      <c r="F39" s="59"/>
      <c r="G39" s="60"/>
      <c r="H39" s="59"/>
      <c r="I39" s="61"/>
      <c r="J39" s="165"/>
      <c r="K39" s="62"/>
      <c r="L39" s="62"/>
      <c r="M39" s="59"/>
      <c r="N39" s="63"/>
      <c r="O39" s="64">
        <f t="shared" si="9"/>
        <v>0</v>
      </c>
      <c r="P39" s="65">
        <f>+VLOOKUP(B39,'[1]m codes'!$A:$B,2,0)</f>
        <v>200032205</v>
      </c>
      <c r="Q39" s="66">
        <f t="shared" si="8"/>
        <v>0</v>
      </c>
    </row>
    <row r="40" spans="1:17" s="65" customFormat="1" ht="26.25" customHeight="1" x14ac:dyDescent="0.2">
      <c r="A40" s="56">
        <f t="shared" si="10"/>
        <v>9</v>
      </c>
      <c r="B40" s="57" t="s">
        <v>104</v>
      </c>
      <c r="C40" s="58" t="s">
        <v>86</v>
      </c>
      <c r="D40" s="59"/>
      <c r="E40" s="59"/>
      <c r="F40" s="59"/>
      <c r="G40" s="60"/>
      <c r="H40" s="59"/>
      <c r="I40" s="61"/>
      <c r="J40" s="165"/>
      <c r="K40" s="62"/>
      <c r="L40" s="62"/>
      <c r="M40" s="59"/>
      <c r="N40" s="63"/>
      <c r="O40" s="64">
        <f t="shared" si="9"/>
        <v>0</v>
      </c>
      <c r="P40" s="65">
        <f>+VLOOKUP(B40,'[1]m codes'!$A:$B,2,0)</f>
        <v>200032206</v>
      </c>
      <c r="Q40" s="66">
        <f t="shared" si="8"/>
        <v>0</v>
      </c>
    </row>
    <row r="41" spans="1:17" s="65" customFormat="1" ht="26.25" customHeight="1" x14ac:dyDescent="0.2">
      <c r="A41" s="56">
        <f t="shared" si="10"/>
        <v>10</v>
      </c>
      <c r="B41" s="57" t="s">
        <v>105</v>
      </c>
      <c r="C41" s="58" t="s">
        <v>86</v>
      </c>
      <c r="D41" s="59"/>
      <c r="E41" s="59"/>
      <c r="F41" s="59"/>
      <c r="G41" s="60"/>
      <c r="H41" s="59"/>
      <c r="I41" s="61">
        <v>4474</v>
      </c>
      <c r="J41" s="165"/>
      <c r="K41" s="62"/>
      <c r="L41" s="62"/>
      <c r="M41" s="59"/>
      <c r="N41" s="63"/>
      <c r="O41" s="64">
        <f t="shared" si="9"/>
        <v>0</v>
      </c>
      <c r="P41" s="65">
        <f>+VLOOKUP(B41,'[1]m codes'!$A:$B,2,0)</f>
        <v>200032207</v>
      </c>
      <c r="Q41" s="66">
        <f t="shared" si="8"/>
        <v>0</v>
      </c>
    </row>
    <row r="42" spans="1:17" s="65" customFormat="1" ht="26.25" customHeight="1" x14ac:dyDescent="0.2">
      <c r="A42" s="56">
        <f t="shared" si="10"/>
        <v>11</v>
      </c>
      <c r="B42" s="57" t="s">
        <v>106</v>
      </c>
      <c r="C42" s="58" t="s">
        <v>86</v>
      </c>
      <c r="D42" s="59"/>
      <c r="E42" s="59"/>
      <c r="F42" s="59"/>
      <c r="G42" s="60"/>
      <c r="H42" s="59"/>
      <c r="I42" s="61"/>
      <c r="J42" s="165"/>
      <c r="K42" s="62"/>
      <c r="L42" s="62"/>
      <c r="M42" s="59"/>
      <c r="N42" s="63"/>
      <c r="O42" s="64">
        <f t="shared" si="9"/>
        <v>0</v>
      </c>
      <c r="P42" s="65">
        <f>+VLOOKUP(B42,'[1]m codes'!$A:$B,2,0)</f>
        <v>200032235</v>
      </c>
      <c r="Q42" s="66">
        <f t="shared" si="8"/>
        <v>0</v>
      </c>
    </row>
    <row r="43" spans="1:17" s="65" customFormat="1" ht="26.25" customHeight="1" x14ac:dyDescent="0.2">
      <c r="A43" s="56">
        <f t="shared" si="10"/>
        <v>12</v>
      </c>
      <c r="B43" s="57" t="s">
        <v>107</v>
      </c>
      <c r="C43" s="58" t="s">
        <v>86</v>
      </c>
      <c r="D43" s="59"/>
      <c r="E43" s="59"/>
      <c r="F43" s="59"/>
      <c r="G43" s="60"/>
      <c r="H43" s="59"/>
      <c r="I43" s="61"/>
      <c r="J43" s="165"/>
      <c r="K43" s="62"/>
      <c r="L43" s="62"/>
      <c r="M43" s="59"/>
      <c r="N43" s="63"/>
      <c r="O43" s="64">
        <f t="shared" si="9"/>
        <v>0</v>
      </c>
      <c r="P43" s="65">
        <f>+VLOOKUP(B43,'[1]m codes'!$A:$B,2,0)</f>
        <v>200032208</v>
      </c>
      <c r="Q43" s="66">
        <f t="shared" si="8"/>
        <v>0</v>
      </c>
    </row>
    <row r="44" spans="1:17" s="65" customFormat="1" ht="26.25" customHeight="1" x14ac:dyDescent="0.2">
      <c r="A44" s="56">
        <f t="shared" si="10"/>
        <v>13</v>
      </c>
      <c r="B44" s="57" t="s">
        <v>108</v>
      </c>
      <c r="C44" s="58" t="s">
        <v>86</v>
      </c>
      <c r="D44" s="59"/>
      <c r="E44" s="59"/>
      <c r="F44" s="59"/>
      <c r="G44" s="60"/>
      <c r="H44" s="59"/>
      <c r="I44" s="61">
        <v>4474</v>
      </c>
      <c r="J44" s="165"/>
      <c r="K44" s="62"/>
      <c r="L44" s="62"/>
      <c r="M44" s="59"/>
      <c r="N44" s="63"/>
      <c r="O44" s="64">
        <f t="shared" si="9"/>
        <v>0</v>
      </c>
      <c r="P44" s="65">
        <f>+VLOOKUP(B44,'[1]m codes'!$A:$B,2,0)</f>
        <v>200032209</v>
      </c>
      <c r="Q44" s="66">
        <f t="shared" si="8"/>
        <v>0</v>
      </c>
    </row>
    <row r="45" spans="1:17" s="65" customFormat="1" ht="26.25" customHeight="1" x14ac:dyDescent="0.2">
      <c r="A45" s="56">
        <f t="shared" si="10"/>
        <v>14</v>
      </c>
      <c r="B45" s="57" t="s">
        <v>109</v>
      </c>
      <c r="C45" s="58" t="s">
        <v>86</v>
      </c>
      <c r="D45" s="59"/>
      <c r="E45" s="59"/>
      <c r="F45" s="59"/>
      <c r="G45" s="60"/>
      <c r="H45" s="59"/>
      <c r="I45" s="61"/>
      <c r="J45" s="165"/>
      <c r="K45" s="62"/>
      <c r="L45" s="62"/>
      <c r="M45" s="59"/>
      <c r="N45" s="63"/>
      <c r="O45" s="64">
        <f t="shared" si="9"/>
        <v>0</v>
      </c>
      <c r="P45" s="65">
        <f>+VLOOKUP(B45,'[1]m codes'!$A:$B,2,0)</f>
        <v>200032210</v>
      </c>
      <c r="Q45" s="66">
        <f t="shared" si="8"/>
        <v>0</v>
      </c>
    </row>
    <row r="46" spans="1:17" s="65" customFormat="1" ht="26.25" customHeight="1" x14ac:dyDescent="0.2">
      <c r="A46" s="56">
        <f t="shared" si="10"/>
        <v>15</v>
      </c>
      <c r="B46" s="57" t="s">
        <v>110</v>
      </c>
      <c r="C46" s="58" t="s">
        <v>86</v>
      </c>
      <c r="D46" s="59"/>
      <c r="E46" s="59"/>
      <c r="F46" s="59"/>
      <c r="G46" s="60"/>
      <c r="H46" s="59"/>
      <c r="I46" s="61"/>
      <c r="J46" s="165"/>
      <c r="K46" s="62"/>
      <c r="L46" s="62"/>
      <c r="M46" s="59"/>
      <c r="N46" s="63"/>
      <c r="O46" s="64">
        <f t="shared" si="9"/>
        <v>0</v>
      </c>
      <c r="P46" s="65">
        <f>+VLOOKUP(B46,'[1]m codes'!$A:$B,2,0)</f>
        <v>200032211</v>
      </c>
      <c r="Q46" s="66">
        <f t="shared" si="8"/>
        <v>0</v>
      </c>
    </row>
    <row r="47" spans="1:17" s="65" customFormat="1" ht="26.25" customHeight="1" x14ac:dyDescent="0.2">
      <c r="A47" s="56">
        <f t="shared" si="10"/>
        <v>16</v>
      </c>
      <c r="B47" s="57" t="s">
        <v>111</v>
      </c>
      <c r="C47" s="58" t="s">
        <v>86</v>
      </c>
      <c r="D47" s="59"/>
      <c r="E47" s="59"/>
      <c r="F47" s="59"/>
      <c r="G47" s="60"/>
      <c r="H47" s="59"/>
      <c r="I47" s="61">
        <v>4474</v>
      </c>
      <c r="J47" s="165"/>
      <c r="K47" s="62"/>
      <c r="L47" s="62"/>
      <c r="M47" s="59"/>
      <c r="N47" s="63"/>
      <c r="O47" s="64">
        <f t="shared" si="9"/>
        <v>0</v>
      </c>
      <c r="P47" s="65">
        <f>+VLOOKUP(B47,'[1]m codes'!$A:$B,2,0)</f>
        <v>200032236</v>
      </c>
      <c r="Q47" s="66">
        <f t="shared" si="8"/>
        <v>0</v>
      </c>
    </row>
    <row r="48" spans="1:17" s="65" customFormat="1" ht="26.25" customHeight="1" x14ac:dyDescent="0.2">
      <c r="A48" s="56">
        <f t="shared" si="10"/>
        <v>17</v>
      </c>
      <c r="B48" s="57" t="s">
        <v>112</v>
      </c>
      <c r="C48" s="58" t="s">
        <v>86</v>
      </c>
      <c r="D48" s="59">
        <v>2</v>
      </c>
      <c r="E48" s="59">
        <v>1</v>
      </c>
      <c r="F48" s="59"/>
      <c r="G48" s="60">
        <v>1</v>
      </c>
      <c r="H48" s="59"/>
      <c r="I48" s="61"/>
      <c r="J48" s="165"/>
      <c r="K48" s="62"/>
      <c r="L48" s="62"/>
      <c r="M48" s="59"/>
      <c r="N48" s="63"/>
      <c r="O48" s="64">
        <f t="shared" si="9"/>
        <v>0</v>
      </c>
      <c r="P48" s="65">
        <f>+VLOOKUP(B48,'[1]m codes'!$A:$B,2,0)</f>
        <v>200032213</v>
      </c>
      <c r="Q48" s="98">
        <f t="shared" si="8"/>
        <v>0</v>
      </c>
    </row>
    <row r="49" spans="1:17" s="65" customFormat="1" ht="26.25" customHeight="1" x14ac:dyDescent="0.2">
      <c r="A49" s="56">
        <f t="shared" si="10"/>
        <v>18</v>
      </c>
      <c r="B49" s="57" t="s">
        <v>113</v>
      </c>
      <c r="C49" s="58" t="s">
        <v>86</v>
      </c>
      <c r="D49" s="59">
        <v>2</v>
      </c>
      <c r="E49" s="59"/>
      <c r="F49" s="59"/>
      <c r="G49" s="60"/>
      <c r="H49" s="59"/>
      <c r="I49" s="61"/>
      <c r="J49" s="165"/>
      <c r="K49" s="62"/>
      <c r="L49" s="62"/>
      <c r="M49" s="59"/>
      <c r="N49" s="63"/>
      <c r="O49" s="64">
        <f t="shared" si="9"/>
        <v>0</v>
      </c>
      <c r="P49" s="65">
        <f>+VLOOKUP(B49,'[1]m codes'!$A:$B,2,0)</f>
        <v>200032214</v>
      </c>
      <c r="Q49" s="66">
        <f t="shared" si="8"/>
        <v>0</v>
      </c>
    </row>
    <row r="50" spans="1:17" s="65" customFormat="1" ht="26.25" customHeight="1" x14ac:dyDescent="0.2">
      <c r="A50" s="56">
        <f t="shared" si="10"/>
        <v>19</v>
      </c>
      <c r="B50" s="57" t="s">
        <v>114</v>
      </c>
      <c r="C50" s="58" t="s">
        <v>86</v>
      </c>
      <c r="D50" s="59">
        <v>3</v>
      </c>
      <c r="E50" s="59"/>
      <c r="F50" s="59"/>
      <c r="G50" s="60"/>
      <c r="H50" s="59"/>
      <c r="I50" s="61">
        <v>4474</v>
      </c>
      <c r="J50" s="165"/>
      <c r="K50" s="62"/>
      <c r="L50" s="62"/>
      <c r="M50" s="59"/>
      <c r="N50" s="63"/>
      <c r="O50" s="64">
        <f t="shared" si="9"/>
        <v>0</v>
      </c>
      <c r="P50" s="65">
        <f>+VLOOKUP(B50,'[1]m codes'!$A:$B,2,0)</f>
        <v>200032215</v>
      </c>
      <c r="Q50" s="66">
        <f t="shared" si="8"/>
        <v>0</v>
      </c>
    </row>
    <row r="51" spans="1:17" s="65" customFormat="1" ht="26.25" customHeight="1" x14ac:dyDescent="0.2">
      <c r="A51" s="56">
        <f t="shared" si="10"/>
        <v>20</v>
      </c>
      <c r="B51" s="57" t="s">
        <v>115</v>
      </c>
      <c r="C51" s="58" t="s">
        <v>86</v>
      </c>
      <c r="D51" s="59"/>
      <c r="E51" s="59"/>
      <c r="F51" s="59"/>
      <c r="G51" s="60"/>
      <c r="H51" s="59"/>
      <c r="I51" s="61"/>
      <c r="J51" s="165"/>
      <c r="K51" s="62"/>
      <c r="L51" s="62"/>
      <c r="M51" s="59"/>
      <c r="N51" s="63"/>
      <c r="O51" s="64">
        <f t="shared" si="9"/>
        <v>0</v>
      </c>
      <c r="P51" s="65">
        <f>+VLOOKUP(B51,'[1]m codes'!$A:$B,2,0)</f>
        <v>200032216</v>
      </c>
      <c r="Q51" s="66">
        <f t="shared" si="8"/>
        <v>0</v>
      </c>
    </row>
    <row r="52" spans="1:17" s="65" customFormat="1" ht="26.25" customHeight="1" x14ac:dyDescent="0.2">
      <c r="A52" s="56">
        <f t="shared" si="10"/>
        <v>21</v>
      </c>
      <c r="B52" s="57" t="s">
        <v>116</v>
      </c>
      <c r="C52" s="58" t="s">
        <v>86</v>
      </c>
      <c r="D52" s="59"/>
      <c r="E52" s="59"/>
      <c r="F52" s="59"/>
      <c r="G52" s="60"/>
      <c r="H52" s="59"/>
      <c r="I52" s="61"/>
      <c r="J52" s="165"/>
      <c r="K52" s="62"/>
      <c r="L52" s="62"/>
      <c r="M52" s="59"/>
      <c r="N52" s="63"/>
      <c r="O52" s="64">
        <f t="shared" si="9"/>
        <v>0</v>
      </c>
      <c r="P52" s="65">
        <f>+VLOOKUP(B52,'[1]m codes'!$A:$B,2,0)</f>
        <v>200030290</v>
      </c>
      <c r="Q52" s="66">
        <f t="shared" si="8"/>
        <v>0</v>
      </c>
    </row>
    <row r="53" spans="1:17" s="65" customFormat="1" ht="26.25" customHeight="1" x14ac:dyDescent="0.2">
      <c r="A53" s="56">
        <f t="shared" si="10"/>
        <v>22</v>
      </c>
      <c r="B53" s="57" t="s">
        <v>117</v>
      </c>
      <c r="C53" s="58" t="s">
        <v>86</v>
      </c>
      <c r="D53" s="59"/>
      <c r="E53" s="59"/>
      <c r="F53" s="59"/>
      <c r="G53" s="60"/>
      <c r="H53" s="59"/>
      <c r="I53" s="61">
        <v>4474</v>
      </c>
      <c r="J53" s="165"/>
      <c r="K53" s="62"/>
      <c r="L53" s="62"/>
      <c r="M53" s="59"/>
      <c r="N53" s="63"/>
      <c r="O53" s="64">
        <f t="shared" si="9"/>
        <v>0</v>
      </c>
      <c r="P53" s="65">
        <f>+VLOOKUP(B53,'[1]m codes'!$A:$B,2,0)</f>
        <v>200032237</v>
      </c>
      <c r="Q53" s="66">
        <f t="shared" si="8"/>
        <v>0</v>
      </c>
    </row>
    <row r="54" spans="1:17" s="65" customFormat="1" ht="26.25" customHeight="1" x14ac:dyDescent="0.2">
      <c r="A54" s="56">
        <f t="shared" si="10"/>
        <v>23</v>
      </c>
      <c r="B54" s="57" t="s">
        <v>118</v>
      </c>
      <c r="C54" s="58" t="s">
        <v>86</v>
      </c>
      <c r="D54" s="59">
        <v>7</v>
      </c>
      <c r="E54" s="59">
        <v>5</v>
      </c>
      <c r="F54" s="59"/>
      <c r="G54" s="60">
        <v>5</v>
      </c>
      <c r="H54" s="59"/>
      <c r="I54" s="61"/>
      <c r="J54" s="165"/>
      <c r="K54" s="62"/>
      <c r="L54" s="62"/>
      <c r="M54" s="59"/>
      <c r="N54" s="63"/>
      <c r="O54" s="64">
        <f t="shared" si="9"/>
        <v>0</v>
      </c>
      <c r="P54" s="65">
        <f>+VLOOKUP(B54,'[1]m codes'!$A:$B,2,0)</f>
        <v>200032217</v>
      </c>
      <c r="Q54" s="66">
        <f t="shared" si="8"/>
        <v>0</v>
      </c>
    </row>
    <row r="55" spans="1:17" s="65" customFormat="1" ht="26.25" customHeight="1" x14ac:dyDescent="0.2">
      <c r="A55" s="56">
        <f t="shared" si="10"/>
        <v>24</v>
      </c>
      <c r="B55" s="57" t="s">
        <v>119</v>
      </c>
      <c r="C55" s="58" t="s">
        <v>86</v>
      </c>
      <c r="D55" s="59"/>
      <c r="E55" s="59"/>
      <c r="F55" s="59"/>
      <c r="G55" s="60"/>
      <c r="H55" s="59"/>
      <c r="I55" s="61"/>
      <c r="J55" s="165"/>
      <c r="K55" s="62"/>
      <c r="L55" s="62"/>
      <c r="M55" s="59"/>
      <c r="N55" s="63"/>
      <c r="O55" s="64">
        <f t="shared" si="9"/>
        <v>0</v>
      </c>
      <c r="P55" s="65">
        <f>+VLOOKUP(B55,'[1]m codes'!$A:$B,2,0)</f>
        <v>200032218</v>
      </c>
      <c r="Q55" s="66">
        <f t="shared" si="8"/>
        <v>0</v>
      </c>
    </row>
    <row r="56" spans="1:17" s="65" customFormat="1" ht="26.25" customHeight="1" x14ac:dyDescent="0.2">
      <c r="A56" s="56">
        <f t="shared" si="10"/>
        <v>25</v>
      </c>
      <c r="B56" s="57" t="s">
        <v>120</v>
      </c>
      <c r="C56" s="58" t="s">
        <v>86</v>
      </c>
      <c r="D56" s="59"/>
      <c r="E56" s="59"/>
      <c r="F56" s="59"/>
      <c r="G56" s="60"/>
      <c r="H56" s="59"/>
      <c r="I56" s="61">
        <v>4474</v>
      </c>
      <c r="J56" s="165"/>
      <c r="K56" s="62"/>
      <c r="L56" s="62"/>
      <c r="M56" s="59"/>
      <c r="N56" s="63"/>
      <c r="O56" s="64">
        <f t="shared" si="9"/>
        <v>0</v>
      </c>
      <c r="P56" s="65">
        <f>+VLOOKUP(B56,'[1]m codes'!$A:$B,2,0)</f>
        <v>200032219</v>
      </c>
      <c r="Q56" s="66">
        <f t="shared" si="8"/>
        <v>0</v>
      </c>
    </row>
    <row r="57" spans="1:17" s="65" customFormat="1" ht="26.25" customHeight="1" x14ac:dyDescent="0.2">
      <c r="A57" s="56">
        <f t="shared" si="10"/>
        <v>26</v>
      </c>
      <c r="B57" s="57" t="s">
        <v>121</v>
      </c>
      <c r="C57" s="58" t="s">
        <v>86</v>
      </c>
      <c r="D57" s="59"/>
      <c r="E57" s="59"/>
      <c r="F57" s="59"/>
      <c r="G57" s="60"/>
      <c r="H57" s="59"/>
      <c r="I57" s="61"/>
      <c r="J57" s="165"/>
      <c r="K57" s="62"/>
      <c r="L57" s="62"/>
      <c r="M57" s="59"/>
      <c r="N57" s="63"/>
      <c r="O57" s="64">
        <f t="shared" si="9"/>
        <v>0</v>
      </c>
      <c r="P57" s="65">
        <f>+VLOOKUP(B57,'[1]m codes'!$A:$B,2,0)</f>
        <v>200030292</v>
      </c>
      <c r="Q57" s="66">
        <f t="shared" si="8"/>
        <v>0</v>
      </c>
    </row>
    <row r="58" spans="1:17" s="65" customFormat="1" ht="26.25" customHeight="1" x14ac:dyDescent="0.2">
      <c r="A58" s="56">
        <f t="shared" si="10"/>
        <v>27</v>
      </c>
      <c r="B58" s="57" t="s">
        <v>122</v>
      </c>
      <c r="C58" s="58" t="s">
        <v>86</v>
      </c>
      <c r="D58" s="59"/>
      <c r="E58" s="59"/>
      <c r="F58" s="59"/>
      <c r="G58" s="60"/>
      <c r="H58" s="59"/>
      <c r="I58" s="61"/>
      <c r="J58" s="165"/>
      <c r="K58" s="62"/>
      <c r="L58" s="62"/>
      <c r="M58" s="59"/>
      <c r="N58" s="63"/>
      <c r="O58" s="64">
        <f t="shared" si="9"/>
        <v>0</v>
      </c>
      <c r="P58" s="65">
        <f>+VLOOKUP(B58,'[1]m codes'!$A:$B,2,0)</f>
        <v>200032220</v>
      </c>
      <c r="Q58" s="66">
        <f t="shared" si="8"/>
        <v>0</v>
      </c>
    </row>
    <row r="59" spans="1:17" s="65" customFormat="1" ht="26.25" customHeight="1" x14ac:dyDescent="0.2">
      <c r="A59" s="56">
        <f t="shared" si="10"/>
        <v>28</v>
      </c>
      <c r="B59" s="57" t="s">
        <v>123</v>
      </c>
      <c r="C59" s="58" t="s">
        <v>86</v>
      </c>
      <c r="D59" s="59"/>
      <c r="E59" s="59"/>
      <c r="F59" s="59"/>
      <c r="G59" s="60"/>
      <c r="H59" s="59"/>
      <c r="I59" s="61">
        <v>4474</v>
      </c>
      <c r="J59" s="165"/>
      <c r="K59" s="62"/>
      <c r="L59" s="62"/>
      <c r="M59" s="59"/>
      <c r="N59" s="63"/>
      <c r="O59" s="64">
        <f t="shared" si="9"/>
        <v>0</v>
      </c>
      <c r="P59" s="65">
        <f>+VLOOKUP(B59,'[1]m codes'!$A:$B,2,0)</f>
        <v>200032222</v>
      </c>
      <c r="Q59" s="66">
        <f t="shared" si="8"/>
        <v>0</v>
      </c>
    </row>
    <row r="60" spans="1:17" s="65" customFormat="1" ht="26.25" customHeight="1" x14ac:dyDescent="0.2">
      <c r="A60" s="56">
        <f t="shared" si="10"/>
        <v>29</v>
      </c>
      <c r="B60" s="57" t="s">
        <v>124</v>
      </c>
      <c r="C60" s="58" t="s">
        <v>86</v>
      </c>
      <c r="D60" s="59"/>
      <c r="E60" s="59"/>
      <c r="F60" s="59"/>
      <c r="G60" s="60"/>
      <c r="H60" s="59"/>
      <c r="I60" s="61"/>
      <c r="J60" s="165"/>
      <c r="K60" s="62"/>
      <c r="L60" s="62"/>
      <c r="M60" s="59"/>
      <c r="N60" s="63"/>
      <c r="O60" s="64">
        <f t="shared" si="9"/>
        <v>0</v>
      </c>
      <c r="P60" s="65">
        <f>+VLOOKUP(B60,'[1]m codes'!$A:$B,2,0)</f>
        <v>200030297</v>
      </c>
      <c r="Q60" s="66">
        <f t="shared" si="8"/>
        <v>0</v>
      </c>
    </row>
    <row r="61" spans="1:17" s="65" customFormat="1" ht="26.25" customHeight="1" x14ac:dyDescent="0.2">
      <c r="A61" s="56">
        <f t="shared" si="10"/>
        <v>30</v>
      </c>
      <c r="B61" s="57" t="s">
        <v>125</v>
      </c>
      <c r="C61" s="58" t="s">
        <v>86</v>
      </c>
      <c r="D61" s="59"/>
      <c r="E61" s="59"/>
      <c r="F61" s="59"/>
      <c r="G61" s="60"/>
      <c r="H61" s="59"/>
      <c r="I61" s="61"/>
      <c r="J61" s="165"/>
      <c r="K61" s="62"/>
      <c r="L61" s="62"/>
      <c r="M61" s="59"/>
      <c r="N61" s="63"/>
      <c r="O61" s="64">
        <f t="shared" si="9"/>
        <v>0</v>
      </c>
      <c r="P61" s="65">
        <f>+VLOOKUP(B61,'[1]m codes'!$A:$B,2,0)</f>
        <v>200030298</v>
      </c>
      <c r="Q61" s="66">
        <f t="shared" si="8"/>
        <v>0</v>
      </c>
    </row>
    <row r="62" spans="1:17" s="65" customFormat="1" ht="26.25" customHeight="1" x14ac:dyDescent="0.2">
      <c r="A62" s="56">
        <f t="shared" si="10"/>
        <v>31</v>
      </c>
      <c r="B62" s="57" t="s">
        <v>126</v>
      </c>
      <c r="C62" s="58" t="s">
        <v>86</v>
      </c>
      <c r="D62" s="59"/>
      <c r="E62" s="59"/>
      <c r="F62" s="59"/>
      <c r="G62" s="60"/>
      <c r="H62" s="59"/>
      <c r="I62" s="61"/>
      <c r="J62" s="165"/>
      <c r="K62" s="62"/>
      <c r="L62" s="62"/>
      <c r="M62" s="59"/>
      <c r="N62" s="63"/>
      <c r="O62" s="64">
        <f t="shared" si="9"/>
        <v>0</v>
      </c>
      <c r="P62" s="65">
        <f>+VLOOKUP(B62,'[1]m codes'!$A:$B,2,0)</f>
        <v>200032223</v>
      </c>
      <c r="Q62" s="66">
        <f t="shared" si="8"/>
        <v>0</v>
      </c>
    </row>
    <row r="63" spans="1:17" s="65" customFormat="1" ht="26.25" customHeight="1" x14ac:dyDescent="0.2">
      <c r="A63" s="56">
        <f t="shared" si="10"/>
        <v>32</v>
      </c>
      <c r="B63" s="57" t="s">
        <v>127</v>
      </c>
      <c r="C63" s="58" t="s">
        <v>86</v>
      </c>
      <c r="D63" s="59"/>
      <c r="E63" s="59"/>
      <c r="F63" s="59"/>
      <c r="G63" s="60"/>
      <c r="H63" s="59"/>
      <c r="I63" s="61"/>
      <c r="J63" s="165"/>
      <c r="K63" s="62"/>
      <c r="L63" s="62"/>
      <c r="M63" s="59"/>
      <c r="N63" s="63"/>
      <c r="O63" s="64">
        <f t="shared" si="9"/>
        <v>0</v>
      </c>
      <c r="P63" s="65">
        <f>+VLOOKUP(B63,'[1]m codes'!$A:$B,2,0)</f>
        <v>200032225</v>
      </c>
      <c r="Q63" s="66">
        <f t="shared" si="8"/>
        <v>0</v>
      </c>
    </row>
    <row r="64" spans="1:17" s="65" customFormat="1" ht="26.25" customHeight="1" x14ac:dyDescent="0.2">
      <c r="A64" s="56">
        <f t="shared" si="10"/>
        <v>33</v>
      </c>
      <c r="B64" s="57" t="s">
        <v>128</v>
      </c>
      <c r="C64" s="58" t="s">
        <v>86</v>
      </c>
      <c r="D64" s="59"/>
      <c r="E64" s="59"/>
      <c r="F64" s="59"/>
      <c r="G64" s="60"/>
      <c r="H64" s="59"/>
      <c r="I64" s="61"/>
      <c r="J64" s="165"/>
      <c r="K64" s="62"/>
      <c r="L64" s="62"/>
      <c r="M64" s="59"/>
      <c r="N64" s="63"/>
      <c r="O64" s="64">
        <f t="shared" si="9"/>
        <v>0</v>
      </c>
      <c r="P64" s="65">
        <f>+VLOOKUP(B64,'[1]m codes'!$A:$B,2,0)</f>
        <v>200032228</v>
      </c>
      <c r="Q64" s="66">
        <f t="shared" si="8"/>
        <v>0</v>
      </c>
    </row>
    <row r="65" spans="1:17" s="77" customFormat="1" ht="26.25" customHeight="1" x14ac:dyDescent="0.25">
      <c r="A65" s="68"/>
      <c r="B65" s="69" t="s">
        <v>81</v>
      </c>
      <c r="C65" s="69"/>
      <c r="D65" s="70">
        <f>SUM(D32:D64)</f>
        <v>15</v>
      </c>
      <c r="E65" s="70"/>
      <c r="F65" s="70"/>
      <c r="G65" s="71"/>
      <c r="H65" s="70"/>
      <c r="I65" s="72"/>
      <c r="J65" s="74"/>
      <c r="K65" s="73"/>
      <c r="L65" s="73"/>
      <c r="M65" s="74"/>
      <c r="N65" s="75"/>
      <c r="O65" s="76"/>
      <c r="Q65" s="78"/>
    </row>
    <row r="66" spans="1:17" ht="26.25" customHeight="1" x14ac:dyDescent="0.25">
      <c r="A66" s="86" t="s">
        <v>129</v>
      </c>
      <c r="B66" s="87" t="s">
        <v>130</v>
      </c>
      <c r="C66" s="87"/>
      <c r="D66" s="88"/>
      <c r="E66" s="88"/>
      <c r="F66" s="88"/>
      <c r="G66" s="80"/>
      <c r="H66" s="88"/>
      <c r="I66" s="89"/>
      <c r="J66" s="91"/>
      <c r="K66" s="90"/>
      <c r="L66" s="90"/>
      <c r="M66" s="91"/>
      <c r="N66" s="92"/>
      <c r="O66" s="99"/>
      <c r="P66" s="65"/>
      <c r="Q66" s="66">
        <f t="shared" ref="Q66:Q74" si="11">+O66-F66</f>
        <v>0</v>
      </c>
    </row>
    <row r="67" spans="1:17" s="65" customFormat="1" ht="26.25" customHeight="1" x14ac:dyDescent="0.2">
      <c r="A67" s="56">
        <v>1</v>
      </c>
      <c r="B67" s="57" t="s">
        <v>131</v>
      </c>
      <c r="C67" s="58" t="s">
        <v>86</v>
      </c>
      <c r="D67" s="59">
        <v>4</v>
      </c>
      <c r="E67" s="59">
        <v>3</v>
      </c>
      <c r="F67" s="59"/>
      <c r="G67" s="60">
        <v>3</v>
      </c>
      <c r="H67" s="59"/>
      <c r="I67" s="61">
        <v>4474</v>
      </c>
      <c r="J67" s="165"/>
      <c r="K67" s="62"/>
      <c r="L67" s="62"/>
      <c r="M67" s="59"/>
      <c r="N67" s="63"/>
      <c r="O67" s="64">
        <f t="shared" ref="O67:O74" si="12">SUM(K67:N67)</f>
        <v>0</v>
      </c>
      <c r="P67" s="65">
        <f>+VLOOKUP(B67,'[1]m codes'!$A:$B,2,0)</f>
        <v>200030301</v>
      </c>
      <c r="Q67" s="66">
        <f t="shared" si="11"/>
        <v>0</v>
      </c>
    </row>
    <row r="68" spans="1:17" s="65" customFormat="1" ht="26.25" customHeight="1" x14ac:dyDescent="0.2">
      <c r="A68" s="56">
        <f>+A67+1</f>
        <v>2</v>
      </c>
      <c r="B68" s="57" t="s">
        <v>132</v>
      </c>
      <c r="C68" s="58" t="s">
        <v>86</v>
      </c>
      <c r="D68" s="59"/>
      <c r="E68" s="59"/>
      <c r="F68" s="59"/>
      <c r="G68" s="60"/>
      <c r="H68" s="59"/>
      <c r="I68" s="61"/>
      <c r="J68" s="165"/>
      <c r="K68" s="62"/>
      <c r="L68" s="62"/>
      <c r="M68" s="59"/>
      <c r="N68" s="63"/>
      <c r="O68" s="64">
        <f t="shared" si="12"/>
        <v>0</v>
      </c>
      <c r="P68" s="65">
        <f>+VLOOKUP(B68,'[1]m codes'!$A:$B,2,0)</f>
        <v>200030302</v>
      </c>
      <c r="Q68" s="66">
        <f t="shared" si="11"/>
        <v>0</v>
      </c>
    </row>
    <row r="69" spans="1:17" s="65" customFormat="1" ht="26.25" customHeight="1" x14ac:dyDescent="0.2">
      <c r="A69" s="56">
        <f t="shared" ref="A69:A74" si="13">+A68+1</f>
        <v>3</v>
      </c>
      <c r="B69" s="57" t="s">
        <v>133</v>
      </c>
      <c r="C69" s="58" t="s">
        <v>86</v>
      </c>
      <c r="D69" s="59"/>
      <c r="E69" s="59"/>
      <c r="F69" s="59"/>
      <c r="G69" s="60"/>
      <c r="H69" s="59"/>
      <c r="I69" s="61">
        <v>4474</v>
      </c>
      <c r="J69" s="165"/>
      <c r="K69" s="62"/>
      <c r="L69" s="62"/>
      <c r="M69" s="59"/>
      <c r="N69" s="63"/>
      <c r="O69" s="64">
        <f t="shared" si="12"/>
        <v>0</v>
      </c>
      <c r="P69" s="65">
        <f>+VLOOKUP(B69,'[1]m codes'!$A:$B,2,0)</f>
        <v>200030303</v>
      </c>
      <c r="Q69" s="66">
        <f t="shared" si="11"/>
        <v>0</v>
      </c>
    </row>
    <row r="70" spans="1:17" s="65" customFormat="1" ht="26.25" customHeight="1" x14ac:dyDescent="0.2">
      <c r="A70" s="56">
        <f t="shared" si="13"/>
        <v>4</v>
      </c>
      <c r="B70" s="57" t="s">
        <v>134</v>
      </c>
      <c r="C70" s="58" t="s">
        <v>86</v>
      </c>
      <c r="D70" s="59"/>
      <c r="E70" s="59"/>
      <c r="F70" s="59"/>
      <c r="G70" s="60"/>
      <c r="H70" s="59"/>
      <c r="I70" s="61"/>
      <c r="J70" s="165"/>
      <c r="K70" s="62"/>
      <c r="L70" s="62"/>
      <c r="M70" s="59"/>
      <c r="N70" s="63"/>
      <c r="O70" s="64">
        <f t="shared" si="12"/>
        <v>0</v>
      </c>
      <c r="P70" s="65">
        <f>+VLOOKUP(B70,'[1]m codes'!$A:$B,2,0)</f>
        <v>200030304</v>
      </c>
      <c r="Q70" s="66">
        <f t="shared" si="11"/>
        <v>0</v>
      </c>
    </row>
    <row r="71" spans="1:17" s="65" customFormat="1" ht="26.25" customHeight="1" x14ac:dyDescent="0.2">
      <c r="A71" s="56">
        <f t="shared" si="13"/>
        <v>5</v>
      </c>
      <c r="B71" s="57" t="s">
        <v>135</v>
      </c>
      <c r="C71" s="58" t="s">
        <v>86</v>
      </c>
      <c r="D71" s="59"/>
      <c r="E71" s="59"/>
      <c r="F71" s="59"/>
      <c r="G71" s="60"/>
      <c r="H71" s="59"/>
      <c r="I71" s="61">
        <v>4474</v>
      </c>
      <c r="J71" s="165"/>
      <c r="K71" s="62"/>
      <c r="L71" s="62"/>
      <c r="M71" s="59"/>
      <c r="N71" s="63"/>
      <c r="O71" s="64">
        <f t="shared" si="12"/>
        <v>0</v>
      </c>
      <c r="P71" s="65">
        <f>+VLOOKUP(B71,'[1]m codes'!$A:$B,2,0)</f>
        <v>200032584</v>
      </c>
      <c r="Q71" s="66">
        <f t="shared" si="11"/>
        <v>0</v>
      </c>
    </row>
    <row r="72" spans="1:17" s="65" customFormat="1" ht="26.25" customHeight="1" x14ac:dyDescent="0.2">
      <c r="A72" s="56">
        <f t="shared" si="13"/>
        <v>6</v>
      </c>
      <c r="B72" s="57" t="s">
        <v>136</v>
      </c>
      <c r="C72" s="58" t="s">
        <v>86</v>
      </c>
      <c r="D72" s="59"/>
      <c r="E72" s="59"/>
      <c r="F72" s="59"/>
      <c r="G72" s="60"/>
      <c r="H72" s="59"/>
      <c r="I72" s="61"/>
      <c r="J72" s="165"/>
      <c r="K72" s="62"/>
      <c r="L72" s="62"/>
      <c r="M72" s="59"/>
      <c r="N72" s="63"/>
      <c r="O72" s="64">
        <f t="shared" si="12"/>
        <v>0</v>
      </c>
      <c r="P72" s="65">
        <f>+VLOOKUP(B72,'[1]m codes'!$A:$B,2,0)</f>
        <v>200030305</v>
      </c>
      <c r="Q72" s="66">
        <f t="shared" si="11"/>
        <v>0</v>
      </c>
    </row>
    <row r="73" spans="1:17" s="65" customFormat="1" ht="26.25" customHeight="1" x14ac:dyDescent="0.2">
      <c r="A73" s="56">
        <f t="shared" si="13"/>
        <v>7</v>
      </c>
      <c r="B73" s="57" t="s">
        <v>137</v>
      </c>
      <c r="C73" s="58" t="s">
        <v>86</v>
      </c>
      <c r="D73" s="59"/>
      <c r="E73" s="59"/>
      <c r="F73" s="59"/>
      <c r="G73" s="60"/>
      <c r="H73" s="59"/>
      <c r="I73" s="61">
        <v>4474</v>
      </c>
      <c r="J73" s="165"/>
      <c r="K73" s="62"/>
      <c r="L73" s="62"/>
      <c r="M73" s="59"/>
      <c r="N73" s="63"/>
      <c r="O73" s="64">
        <f t="shared" si="12"/>
        <v>0</v>
      </c>
      <c r="P73" s="65">
        <f>+VLOOKUP(B73,'[1]m codes'!$A:$B,2,0)</f>
        <v>200030306</v>
      </c>
      <c r="Q73" s="66">
        <f t="shared" si="11"/>
        <v>0</v>
      </c>
    </row>
    <row r="74" spans="1:17" s="65" customFormat="1" ht="26.25" customHeight="1" x14ac:dyDescent="0.2">
      <c r="A74" s="56">
        <f t="shared" si="13"/>
        <v>8</v>
      </c>
      <c r="B74" s="57" t="s">
        <v>138</v>
      </c>
      <c r="C74" s="58" t="s">
        <v>86</v>
      </c>
      <c r="D74" s="59"/>
      <c r="E74" s="59"/>
      <c r="F74" s="59"/>
      <c r="G74" s="60"/>
      <c r="H74" s="59"/>
      <c r="I74" s="61"/>
      <c r="J74" s="165"/>
      <c r="K74" s="62"/>
      <c r="L74" s="62"/>
      <c r="M74" s="59"/>
      <c r="N74" s="63"/>
      <c r="O74" s="64">
        <f t="shared" si="12"/>
        <v>0</v>
      </c>
      <c r="P74" s="65">
        <f>+VLOOKUP(B74,'[1]m codes'!$A:$B,2,0)</f>
        <v>200030308</v>
      </c>
      <c r="Q74" s="66">
        <f t="shared" si="11"/>
        <v>0</v>
      </c>
    </row>
    <row r="75" spans="1:17" s="77" customFormat="1" ht="26.25" customHeight="1" x14ac:dyDescent="0.25">
      <c r="A75" s="68"/>
      <c r="B75" s="69" t="s">
        <v>139</v>
      </c>
      <c r="C75" s="69"/>
      <c r="D75" s="70"/>
      <c r="E75" s="70"/>
      <c r="F75" s="70"/>
      <c r="G75" s="71"/>
      <c r="H75" s="70"/>
      <c r="I75" s="72"/>
      <c r="J75" s="74"/>
      <c r="K75" s="73"/>
      <c r="L75" s="73"/>
      <c r="M75" s="74"/>
      <c r="N75" s="75"/>
      <c r="O75" s="76"/>
      <c r="Q75" s="78"/>
    </row>
    <row r="76" spans="1:17" ht="26.25" customHeight="1" x14ac:dyDescent="0.25">
      <c r="A76" s="86" t="s">
        <v>140</v>
      </c>
      <c r="B76" s="87" t="s">
        <v>141</v>
      </c>
      <c r="C76" s="87"/>
      <c r="D76" s="88"/>
      <c r="E76" s="88"/>
      <c r="F76" s="88"/>
      <c r="G76" s="80"/>
      <c r="H76" s="88"/>
      <c r="I76" s="89"/>
      <c r="J76" s="91"/>
      <c r="K76" s="90"/>
      <c r="L76" s="90"/>
      <c r="M76" s="91"/>
      <c r="N76" s="92"/>
      <c r="O76" s="99"/>
      <c r="Q76" s="55"/>
    </row>
    <row r="77" spans="1:17" s="65" customFormat="1" ht="26.25" customHeight="1" x14ac:dyDescent="0.2">
      <c r="A77" s="56">
        <v>1</v>
      </c>
      <c r="B77" s="57" t="s">
        <v>142</v>
      </c>
      <c r="C77" s="58" t="s">
        <v>86</v>
      </c>
      <c r="D77" s="59">
        <v>20</v>
      </c>
      <c r="E77" s="59">
        <v>2</v>
      </c>
      <c r="F77" s="59"/>
      <c r="G77" s="60">
        <v>2</v>
      </c>
      <c r="H77" s="59"/>
      <c r="I77" s="61">
        <v>4474</v>
      </c>
      <c r="J77" s="165"/>
      <c r="K77" s="62"/>
      <c r="L77" s="62"/>
      <c r="M77" s="59"/>
      <c r="N77" s="63"/>
      <c r="O77" s="64">
        <f t="shared" ref="O77:O104" si="14">SUM(K77:N77)</f>
        <v>0</v>
      </c>
      <c r="P77" s="65">
        <f>+VLOOKUP(B77,'[1]m codes'!$A:$B,2,0)</f>
        <v>200030309</v>
      </c>
      <c r="Q77" s="66">
        <f t="shared" ref="Q77:Q104" si="15">+O77-F77</f>
        <v>0</v>
      </c>
    </row>
    <row r="78" spans="1:17" s="65" customFormat="1" ht="26.25" customHeight="1" x14ac:dyDescent="0.2">
      <c r="A78" s="56">
        <f>+A77+1</f>
        <v>2</v>
      </c>
      <c r="B78" s="57" t="s">
        <v>143</v>
      </c>
      <c r="C78" s="58" t="s">
        <v>86</v>
      </c>
      <c r="D78" s="59"/>
      <c r="E78" s="59"/>
      <c r="F78" s="59"/>
      <c r="G78" s="60"/>
      <c r="H78" s="59"/>
      <c r="I78" s="61"/>
      <c r="J78" s="165"/>
      <c r="K78" s="62"/>
      <c r="L78" s="62"/>
      <c r="M78" s="59"/>
      <c r="N78" s="63"/>
      <c r="O78" s="64">
        <f t="shared" si="14"/>
        <v>0</v>
      </c>
      <c r="P78" s="65">
        <f>+VLOOKUP(B78,'[1]m codes'!$A:$B,2,0)</f>
        <v>200030311</v>
      </c>
      <c r="Q78" s="98">
        <f t="shared" si="15"/>
        <v>0</v>
      </c>
    </row>
    <row r="79" spans="1:17" s="65" customFormat="1" ht="26.25" customHeight="1" x14ac:dyDescent="0.2">
      <c r="A79" s="56">
        <f t="shared" ref="A79:A104" si="16">+A78+1</f>
        <v>3</v>
      </c>
      <c r="B79" s="57" t="s">
        <v>144</v>
      </c>
      <c r="C79" s="58" t="s">
        <v>86</v>
      </c>
      <c r="D79" s="59">
        <v>1</v>
      </c>
      <c r="E79" s="59"/>
      <c r="F79" s="59"/>
      <c r="G79" s="60"/>
      <c r="H79" s="59"/>
      <c r="I79" s="61"/>
      <c r="J79" s="165"/>
      <c r="K79" s="62"/>
      <c r="L79" s="62"/>
      <c r="M79" s="59"/>
      <c r="N79" s="63"/>
      <c r="O79" s="64">
        <f t="shared" si="14"/>
        <v>0</v>
      </c>
      <c r="P79" s="65">
        <f>+VLOOKUP(B79,'[1]m codes'!$A:$B,2,0)</f>
        <v>200030310</v>
      </c>
      <c r="Q79" s="66">
        <f t="shared" si="15"/>
        <v>0</v>
      </c>
    </row>
    <row r="80" spans="1:17" s="65" customFormat="1" ht="26.25" customHeight="1" x14ac:dyDescent="0.2">
      <c r="A80" s="56">
        <f t="shared" si="16"/>
        <v>4</v>
      </c>
      <c r="B80" s="57" t="s">
        <v>145</v>
      </c>
      <c r="C80" s="58" t="s">
        <v>86</v>
      </c>
      <c r="D80" s="59">
        <v>1</v>
      </c>
      <c r="E80" s="59"/>
      <c r="F80" s="59"/>
      <c r="G80" s="60"/>
      <c r="H80" s="59"/>
      <c r="I80" s="61">
        <v>4474</v>
      </c>
      <c r="J80" s="165"/>
      <c r="K80" s="62"/>
      <c r="L80" s="62"/>
      <c r="M80" s="59"/>
      <c r="N80" s="63"/>
      <c r="O80" s="64">
        <f t="shared" si="14"/>
        <v>0</v>
      </c>
      <c r="P80" s="65">
        <f>+VLOOKUP(B80,'[1]m codes'!$A:$B,2,0)</f>
        <v>200030314</v>
      </c>
      <c r="Q80" s="66">
        <f t="shared" si="15"/>
        <v>0</v>
      </c>
    </row>
    <row r="81" spans="1:17" s="65" customFormat="1" ht="26.25" customHeight="1" x14ac:dyDescent="0.2">
      <c r="A81" s="56">
        <f t="shared" si="16"/>
        <v>5</v>
      </c>
      <c r="B81" s="57" t="s">
        <v>146</v>
      </c>
      <c r="C81" s="58" t="s">
        <v>86</v>
      </c>
      <c r="D81" s="59"/>
      <c r="E81" s="59"/>
      <c r="F81" s="59"/>
      <c r="G81" s="60"/>
      <c r="H81" s="59"/>
      <c r="I81" s="61"/>
      <c r="J81" s="165"/>
      <c r="K81" s="62"/>
      <c r="L81" s="62"/>
      <c r="M81" s="59"/>
      <c r="N81" s="63"/>
      <c r="O81" s="64">
        <f t="shared" si="14"/>
        <v>0</v>
      </c>
      <c r="P81" s="65">
        <f>+VLOOKUP(B81,'[1]m codes'!$A:$B,2,0)</f>
        <v>200030312</v>
      </c>
      <c r="Q81" s="66">
        <f t="shared" si="15"/>
        <v>0</v>
      </c>
    </row>
    <row r="82" spans="1:17" s="65" customFormat="1" ht="26.25" customHeight="1" x14ac:dyDescent="0.2">
      <c r="A82" s="56">
        <f t="shared" si="16"/>
        <v>6</v>
      </c>
      <c r="B82" s="57" t="s">
        <v>147</v>
      </c>
      <c r="C82" s="58" t="s">
        <v>86</v>
      </c>
      <c r="D82" s="59">
        <v>1</v>
      </c>
      <c r="E82" s="59"/>
      <c r="F82" s="59"/>
      <c r="G82" s="60"/>
      <c r="H82" s="59"/>
      <c r="I82" s="61"/>
      <c r="J82" s="165"/>
      <c r="K82" s="62"/>
      <c r="L82" s="62"/>
      <c r="M82" s="59"/>
      <c r="N82" s="63"/>
      <c r="O82" s="64">
        <f t="shared" si="14"/>
        <v>0</v>
      </c>
      <c r="P82" s="65">
        <f>+VLOOKUP(B82,'[1]m codes'!$A:$B,2,0)</f>
        <v>200030313</v>
      </c>
      <c r="Q82" s="66">
        <f t="shared" si="15"/>
        <v>0</v>
      </c>
    </row>
    <row r="83" spans="1:17" s="65" customFormat="1" ht="26.25" customHeight="1" x14ac:dyDescent="0.2">
      <c r="A83" s="56">
        <f t="shared" si="16"/>
        <v>7</v>
      </c>
      <c r="B83" s="57" t="s">
        <v>148</v>
      </c>
      <c r="C83" s="58" t="s">
        <v>86</v>
      </c>
      <c r="D83" s="59"/>
      <c r="E83" s="59"/>
      <c r="F83" s="59"/>
      <c r="G83" s="60"/>
      <c r="H83" s="59"/>
      <c r="I83" s="61">
        <v>4474</v>
      </c>
      <c r="J83" s="165"/>
      <c r="K83" s="62"/>
      <c r="L83" s="62"/>
      <c r="M83" s="59"/>
      <c r="N83" s="63"/>
      <c r="O83" s="64">
        <f t="shared" si="14"/>
        <v>0</v>
      </c>
      <c r="P83" s="65">
        <f>+VLOOKUP(B83,'[1]m codes'!$A:$B,2,0)</f>
        <v>200032241</v>
      </c>
      <c r="Q83" s="66">
        <f t="shared" si="15"/>
        <v>0</v>
      </c>
    </row>
    <row r="84" spans="1:17" s="65" customFormat="1" ht="26.25" customHeight="1" x14ac:dyDescent="0.2">
      <c r="A84" s="56">
        <f t="shared" si="16"/>
        <v>8</v>
      </c>
      <c r="B84" s="57" t="s">
        <v>149</v>
      </c>
      <c r="C84" s="58" t="s">
        <v>86</v>
      </c>
      <c r="D84" s="59"/>
      <c r="E84" s="59"/>
      <c r="F84" s="59"/>
      <c r="G84" s="60"/>
      <c r="H84" s="59"/>
      <c r="I84" s="61"/>
      <c r="J84" s="165"/>
      <c r="K84" s="62"/>
      <c r="L84" s="62"/>
      <c r="M84" s="59"/>
      <c r="N84" s="63"/>
      <c r="O84" s="64">
        <f t="shared" si="14"/>
        <v>0</v>
      </c>
      <c r="P84" s="65">
        <f>+VLOOKUP(B84,'[1]m codes'!$A:$B,2,0)</f>
        <v>200032239</v>
      </c>
      <c r="Q84" s="66">
        <f t="shared" si="15"/>
        <v>0</v>
      </c>
    </row>
    <row r="85" spans="1:17" s="65" customFormat="1" ht="26.25" customHeight="1" x14ac:dyDescent="0.2">
      <c r="A85" s="56">
        <f t="shared" si="16"/>
        <v>9</v>
      </c>
      <c r="B85" s="57" t="s">
        <v>150</v>
      </c>
      <c r="C85" s="58" t="s">
        <v>86</v>
      </c>
      <c r="D85" s="59"/>
      <c r="E85" s="59"/>
      <c r="F85" s="59"/>
      <c r="G85" s="60"/>
      <c r="H85" s="59"/>
      <c r="I85" s="61"/>
      <c r="J85" s="165"/>
      <c r="K85" s="62"/>
      <c r="L85" s="62"/>
      <c r="M85" s="59"/>
      <c r="N85" s="63"/>
      <c r="O85" s="64">
        <f t="shared" si="14"/>
        <v>0</v>
      </c>
      <c r="P85" s="65">
        <f>+VLOOKUP(B85,'[1]m codes'!$A:$B,2,0)</f>
        <v>200032240</v>
      </c>
      <c r="Q85" s="66">
        <f t="shared" si="15"/>
        <v>0</v>
      </c>
    </row>
    <row r="86" spans="1:17" s="65" customFormat="1" ht="26.25" customHeight="1" x14ac:dyDescent="0.2">
      <c r="A86" s="56">
        <f t="shared" si="16"/>
        <v>10</v>
      </c>
      <c r="B86" s="57" t="s">
        <v>151</v>
      </c>
      <c r="C86" s="58" t="s">
        <v>86</v>
      </c>
      <c r="D86" s="59"/>
      <c r="E86" s="59"/>
      <c r="F86" s="59"/>
      <c r="G86" s="60"/>
      <c r="H86" s="59"/>
      <c r="I86" s="61">
        <v>4474</v>
      </c>
      <c r="J86" s="165"/>
      <c r="K86" s="62"/>
      <c r="L86" s="62"/>
      <c r="M86" s="59"/>
      <c r="N86" s="63"/>
      <c r="O86" s="64">
        <f t="shared" si="14"/>
        <v>0</v>
      </c>
      <c r="P86" s="65">
        <f>+VLOOKUP(B86,'[1]m codes'!$A:$B,2,0)</f>
        <v>200032242</v>
      </c>
      <c r="Q86" s="66">
        <f t="shared" si="15"/>
        <v>0</v>
      </c>
    </row>
    <row r="87" spans="1:17" s="65" customFormat="1" ht="26.25" customHeight="1" x14ac:dyDescent="0.2">
      <c r="A87" s="56">
        <f t="shared" si="16"/>
        <v>11</v>
      </c>
      <c r="B87" s="57" t="s">
        <v>152</v>
      </c>
      <c r="C87" s="58" t="s">
        <v>86</v>
      </c>
      <c r="D87" s="59"/>
      <c r="E87" s="59"/>
      <c r="F87" s="59"/>
      <c r="G87" s="60"/>
      <c r="H87" s="59"/>
      <c r="I87" s="61"/>
      <c r="J87" s="165"/>
      <c r="K87" s="62"/>
      <c r="L87" s="62"/>
      <c r="M87" s="59"/>
      <c r="N87" s="63"/>
      <c r="O87" s="64">
        <f t="shared" si="14"/>
        <v>0</v>
      </c>
      <c r="P87" s="65">
        <f>+VLOOKUP(B87,'[1]m codes'!$A:$B,2,0)</f>
        <v>200030320</v>
      </c>
      <c r="Q87" s="66">
        <f t="shared" si="15"/>
        <v>0</v>
      </c>
    </row>
    <row r="88" spans="1:17" s="65" customFormat="1" ht="26.25" customHeight="1" x14ac:dyDescent="0.2">
      <c r="A88" s="56">
        <f t="shared" si="16"/>
        <v>12</v>
      </c>
      <c r="B88" s="57" t="s">
        <v>153</v>
      </c>
      <c r="C88" s="58" t="s">
        <v>86</v>
      </c>
      <c r="D88" s="59"/>
      <c r="E88" s="59"/>
      <c r="F88" s="59"/>
      <c r="G88" s="60"/>
      <c r="H88" s="59"/>
      <c r="I88" s="61"/>
      <c r="J88" s="165"/>
      <c r="K88" s="62"/>
      <c r="L88" s="62"/>
      <c r="M88" s="59"/>
      <c r="N88" s="63"/>
      <c r="O88" s="64">
        <f t="shared" si="14"/>
        <v>0</v>
      </c>
      <c r="P88" s="65">
        <f>+VLOOKUP(B88,'[1]m codes'!$A:$B,2,0)</f>
        <v>200032243</v>
      </c>
      <c r="Q88" s="66">
        <f t="shared" si="15"/>
        <v>0</v>
      </c>
    </row>
    <row r="89" spans="1:17" s="65" customFormat="1" ht="26.25" customHeight="1" x14ac:dyDescent="0.2">
      <c r="A89" s="56">
        <f t="shared" si="16"/>
        <v>13</v>
      </c>
      <c r="B89" s="57" t="s">
        <v>154</v>
      </c>
      <c r="C89" s="58" t="s">
        <v>86</v>
      </c>
      <c r="D89" s="59"/>
      <c r="E89" s="59"/>
      <c r="F89" s="59"/>
      <c r="G89" s="60"/>
      <c r="H89" s="59"/>
      <c r="I89" s="61">
        <v>4474</v>
      </c>
      <c r="J89" s="165"/>
      <c r="K89" s="62"/>
      <c r="L89" s="62"/>
      <c r="M89" s="59"/>
      <c r="N89" s="63"/>
      <c r="O89" s="64">
        <f t="shared" si="14"/>
        <v>0</v>
      </c>
      <c r="P89" s="65">
        <f>+VLOOKUP(B89,'[1]m codes'!$A:$B,2,0)</f>
        <v>200030317</v>
      </c>
      <c r="Q89" s="66">
        <f t="shared" si="15"/>
        <v>0</v>
      </c>
    </row>
    <row r="90" spans="1:17" s="65" customFormat="1" ht="26.25" customHeight="1" x14ac:dyDescent="0.2">
      <c r="A90" s="56">
        <f t="shared" si="16"/>
        <v>14</v>
      </c>
      <c r="B90" s="57" t="s">
        <v>155</v>
      </c>
      <c r="C90" s="58" t="s">
        <v>86</v>
      </c>
      <c r="D90" s="59"/>
      <c r="E90" s="59"/>
      <c r="F90" s="59"/>
      <c r="G90" s="60"/>
      <c r="H90" s="59"/>
      <c r="I90" s="61"/>
      <c r="J90" s="165"/>
      <c r="K90" s="62"/>
      <c r="L90" s="62"/>
      <c r="M90" s="59"/>
      <c r="N90" s="63"/>
      <c r="O90" s="64">
        <f t="shared" si="14"/>
        <v>0</v>
      </c>
      <c r="P90" s="65">
        <f>+VLOOKUP(B90,'[1]m codes'!$A:$B,2,0)</f>
        <v>200030315</v>
      </c>
      <c r="Q90" s="66">
        <f t="shared" si="15"/>
        <v>0</v>
      </c>
    </row>
    <row r="91" spans="1:17" s="65" customFormat="1" ht="26.25" customHeight="1" x14ac:dyDescent="0.2">
      <c r="A91" s="56">
        <f t="shared" si="16"/>
        <v>15</v>
      </c>
      <c r="B91" s="57" t="s">
        <v>156</v>
      </c>
      <c r="C91" s="58" t="s">
        <v>86</v>
      </c>
      <c r="D91" s="59"/>
      <c r="E91" s="59"/>
      <c r="F91" s="59"/>
      <c r="G91" s="60"/>
      <c r="H91" s="59"/>
      <c r="I91" s="61"/>
      <c r="J91" s="165"/>
      <c r="K91" s="62"/>
      <c r="L91" s="62"/>
      <c r="M91" s="59"/>
      <c r="N91" s="63"/>
      <c r="O91" s="64">
        <f t="shared" si="14"/>
        <v>0</v>
      </c>
      <c r="P91" s="65">
        <f>+VLOOKUP(B91,'[1]m codes'!$A:$B,2,0)</f>
        <v>200030316</v>
      </c>
      <c r="Q91" s="66">
        <f t="shared" si="15"/>
        <v>0</v>
      </c>
    </row>
    <row r="92" spans="1:17" s="65" customFormat="1" ht="26.25" customHeight="1" x14ac:dyDescent="0.2">
      <c r="A92" s="56">
        <f t="shared" si="16"/>
        <v>16</v>
      </c>
      <c r="B92" s="57" t="s">
        <v>157</v>
      </c>
      <c r="C92" s="58" t="s">
        <v>86</v>
      </c>
      <c r="D92" s="59">
        <v>5</v>
      </c>
      <c r="E92" s="59"/>
      <c r="F92" s="59"/>
      <c r="G92" s="60"/>
      <c r="H92" s="59"/>
      <c r="I92" s="61">
        <v>4474</v>
      </c>
      <c r="J92" s="165"/>
      <c r="K92" s="62"/>
      <c r="L92" s="62"/>
      <c r="M92" s="59"/>
      <c r="N92" s="63"/>
      <c r="O92" s="64">
        <f t="shared" si="14"/>
        <v>0</v>
      </c>
      <c r="P92" s="65">
        <f>+VLOOKUP(B92,'[1]m codes'!$A:$B,2,0)</f>
        <v>200032247</v>
      </c>
      <c r="Q92" s="66">
        <f t="shared" si="15"/>
        <v>0</v>
      </c>
    </row>
    <row r="93" spans="1:17" s="65" customFormat="1" ht="26.25" customHeight="1" x14ac:dyDescent="0.2">
      <c r="A93" s="56">
        <f t="shared" si="16"/>
        <v>17</v>
      </c>
      <c r="B93" s="57" t="s">
        <v>158</v>
      </c>
      <c r="C93" s="58" t="s">
        <v>86</v>
      </c>
      <c r="D93" s="59">
        <v>1</v>
      </c>
      <c r="E93" s="59"/>
      <c r="F93" s="59"/>
      <c r="G93" s="60"/>
      <c r="H93" s="59"/>
      <c r="I93" s="61"/>
      <c r="J93" s="165"/>
      <c r="K93" s="62"/>
      <c r="L93" s="62"/>
      <c r="M93" s="59"/>
      <c r="N93" s="63"/>
      <c r="O93" s="64">
        <f t="shared" si="14"/>
        <v>0</v>
      </c>
      <c r="P93" s="65">
        <f>+VLOOKUP(B93,'[1]m codes'!$A:$B,2,0)</f>
        <v>200032246</v>
      </c>
      <c r="Q93" s="66">
        <f t="shared" si="15"/>
        <v>0</v>
      </c>
    </row>
    <row r="94" spans="1:17" s="65" customFormat="1" ht="26.25" customHeight="1" x14ac:dyDescent="0.2">
      <c r="A94" s="56">
        <f t="shared" si="16"/>
        <v>18</v>
      </c>
      <c r="B94" s="57" t="s">
        <v>159</v>
      </c>
      <c r="C94" s="58" t="s">
        <v>86</v>
      </c>
      <c r="D94" s="59"/>
      <c r="E94" s="59"/>
      <c r="F94" s="59"/>
      <c r="G94" s="60"/>
      <c r="H94" s="59"/>
      <c r="I94" s="61"/>
      <c r="J94" s="165"/>
      <c r="K94" s="62"/>
      <c r="L94" s="62"/>
      <c r="M94" s="59"/>
      <c r="N94" s="63"/>
      <c r="O94" s="64">
        <f t="shared" si="14"/>
        <v>0</v>
      </c>
      <c r="P94" s="65">
        <f>+VLOOKUP(B94,'[1]m codes'!$A:$B,2,0)</f>
        <v>200032245</v>
      </c>
      <c r="Q94" s="66">
        <f t="shared" si="15"/>
        <v>0</v>
      </c>
    </row>
    <row r="95" spans="1:17" s="65" customFormat="1" ht="26.25" customHeight="1" x14ac:dyDescent="0.2">
      <c r="A95" s="56">
        <f t="shared" si="16"/>
        <v>19</v>
      </c>
      <c r="B95" s="57" t="s">
        <v>160</v>
      </c>
      <c r="C95" s="58" t="s">
        <v>86</v>
      </c>
      <c r="D95" s="59">
        <v>1</v>
      </c>
      <c r="E95" s="59"/>
      <c r="F95" s="59"/>
      <c r="G95" s="60"/>
      <c r="H95" s="59"/>
      <c r="I95" s="61">
        <v>4474</v>
      </c>
      <c r="J95" s="165"/>
      <c r="K95" s="62"/>
      <c r="L95" s="62"/>
      <c r="M95" s="59"/>
      <c r="N95" s="63"/>
      <c r="O95" s="64">
        <f t="shared" si="14"/>
        <v>0</v>
      </c>
      <c r="P95" s="65">
        <f>+VLOOKUP(B95,'[1]m codes'!$A:$B,2,0)</f>
        <v>200030319</v>
      </c>
      <c r="Q95" s="66">
        <f t="shared" si="15"/>
        <v>0</v>
      </c>
    </row>
    <row r="96" spans="1:17" s="65" customFormat="1" ht="26.25" customHeight="1" x14ac:dyDescent="0.2">
      <c r="A96" s="56">
        <f t="shared" si="16"/>
        <v>20</v>
      </c>
      <c r="B96" s="57" t="s">
        <v>161</v>
      </c>
      <c r="C96" s="58" t="s">
        <v>86</v>
      </c>
      <c r="D96" s="59"/>
      <c r="E96" s="59"/>
      <c r="F96" s="59"/>
      <c r="G96" s="60"/>
      <c r="H96" s="59"/>
      <c r="I96" s="61"/>
      <c r="J96" s="165"/>
      <c r="K96" s="62"/>
      <c r="L96" s="62"/>
      <c r="M96" s="59"/>
      <c r="N96" s="63"/>
      <c r="O96" s="64">
        <f t="shared" si="14"/>
        <v>0</v>
      </c>
      <c r="P96" s="65">
        <f>+VLOOKUP(B96,'[1]m codes'!$A:$B,2,0)</f>
        <v>200032244</v>
      </c>
      <c r="Q96" s="66">
        <f t="shared" si="15"/>
        <v>0</v>
      </c>
    </row>
    <row r="97" spans="1:17" s="65" customFormat="1" ht="26.25" customHeight="1" x14ac:dyDescent="0.2">
      <c r="A97" s="56">
        <f t="shared" si="16"/>
        <v>21</v>
      </c>
      <c r="B97" s="57" t="s">
        <v>162</v>
      </c>
      <c r="C97" s="58" t="s">
        <v>86</v>
      </c>
      <c r="D97" s="59">
        <v>3</v>
      </c>
      <c r="E97" s="59">
        <v>1</v>
      </c>
      <c r="F97" s="59"/>
      <c r="G97" s="60">
        <v>1</v>
      </c>
      <c r="H97" s="59"/>
      <c r="I97" s="61"/>
      <c r="J97" s="165"/>
      <c r="K97" s="62"/>
      <c r="L97" s="62"/>
      <c r="M97" s="59"/>
      <c r="N97" s="63"/>
      <c r="O97" s="64">
        <f t="shared" si="14"/>
        <v>0</v>
      </c>
      <c r="P97" s="65">
        <f>+VLOOKUP(B97,'[1]m codes'!$A:$B,2,0)</f>
        <v>200030318</v>
      </c>
      <c r="Q97" s="66">
        <f t="shared" si="15"/>
        <v>0</v>
      </c>
    </row>
    <row r="98" spans="1:17" s="65" customFormat="1" ht="26.25" customHeight="1" x14ac:dyDescent="0.2">
      <c r="A98" s="56">
        <f t="shared" si="16"/>
        <v>22</v>
      </c>
      <c r="B98" s="57" t="s">
        <v>163</v>
      </c>
      <c r="C98" s="58" t="s">
        <v>86</v>
      </c>
      <c r="D98" s="59"/>
      <c r="E98" s="59"/>
      <c r="F98" s="59"/>
      <c r="G98" s="60"/>
      <c r="H98" s="59"/>
      <c r="I98" s="61">
        <v>4474</v>
      </c>
      <c r="J98" s="165"/>
      <c r="K98" s="62"/>
      <c r="L98" s="62"/>
      <c r="M98" s="59"/>
      <c r="N98" s="63"/>
      <c r="O98" s="64">
        <f t="shared" si="14"/>
        <v>0</v>
      </c>
      <c r="P98" s="65">
        <f>+VLOOKUP(B98,'[1]m codes'!$A:$B,2,0)</f>
        <v>200032249</v>
      </c>
      <c r="Q98" s="66">
        <f t="shared" si="15"/>
        <v>0</v>
      </c>
    </row>
    <row r="99" spans="1:17" s="65" customFormat="1" ht="26.25" customHeight="1" x14ac:dyDescent="0.2">
      <c r="A99" s="56">
        <f t="shared" si="16"/>
        <v>23</v>
      </c>
      <c r="B99" s="57" t="s">
        <v>164</v>
      </c>
      <c r="C99" s="58" t="s">
        <v>86</v>
      </c>
      <c r="D99" s="59"/>
      <c r="E99" s="59"/>
      <c r="F99" s="59"/>
      <c r="G99" s="60"/>
      <c r="H99" s="59"/>
      <c r="I99" s="61"/>
      <c r="J99" s="165"/>
      <c r="K99" s="62"/>
      <c r="L99" s="62"/>
      <c r="M99" s="59"/>
      <c r="N99" s="63"/>
      <c r="O99" s="64">
        <f t="shared" si="14"/>
        <v>0</v>
      </c>
      <c r="P99" s="65">
        <f>+VLOOKUP(B99,'[1]m codes'!$A:$B,2,0)</f>
        <v>200030326</v>
      </c>
      <c r="Q99" s="66">
        <f t="shared" si="15"/>
        <v>0</v>
      </c>
    </row>
    <row r="100" spans="1:17" s="65" customFormat="1" ht="26.25" customHeight="1" x14ac:dyDescent="0.2">
      <c r="A100" s="56">
        <f t="shared" si="16"/>
        <v>24</v>
      </c>
      <c r="B100" s="57" t="s">
        <v>165</v>
      </c>
      <c r="C100" s="58" t="s">
        <v>86</v>
      </c>
      <c r="D100" s="59"/>
      <c r="E100" s="59"/>
      <c r="F100" s="59"/>
      <c r="G100" s="60"/>
      <c r="H100" s="59"/>
      <c r="I100" s="61"/>
      <c r="J100" s="165"/>
      <c r="K100" s="62"/>
      <c r="L100" s="62"/>
      <c r="M100" s="59"/>
      <c r="N100" s="63"/>
      <c r="O100" s="64">
        <f t="shared" si="14"/>
        <v>0</v>
      </c>
      <c r="P100" s="65">
        <f>+VLOOKUP(B100,'[1]m codes'!$A:$B,2,0)</f>
        <v>200032248</v>
      </c>
      <c r="Q100" s="66">
        <f t="shared" si="15"/>
        <v>0</v>
      </c>
    </row>
    <row r="101" spans="1:17" s="65" customFormat="1" ht="26.25" customHeight="1" x14ac:dyDescent="0.2">
      <c r="A101" s="56">
        <f t="shared" si="16"/>
        <v>25</v>
      </c>
      <c r="B101" s="57" t="s">
        <v>166</v>
      </c>
      <c r="C101" s="58" t="s">
        <v>86</v>
      </c>
      <c r="D101" s="59"/>
      <c r="E101" s="59"/>
      <c r="F101" s="59"/>
      <c r="G101" s="60"/>
      <c r="H101" s="59"/>
      <c r="I101" s="61">
        <v>4474</v>
      </c>
      <c r="J101" s="165"/>
      <c r="K101" s="62"/>
      <c r="L101" s="62"/>
      <c r="M101" s="59"/>
      <c r="N101" s="63"/>
      <c r="O101" s="64">
        <f t="shared" si="14"/>
        <v>0</v>
      </c>
      <c r="P101" s="65">
        <f>+VLOOKUP(B101,'[1]m codes'!$A:$B,2,0)</f>
        <v>200030325</v>
      </c>
      <c r="Q101" s="66">
        <f t="shared" si="15"/>
        <v>0</v>
      </c>
    </row>
    <row r="102" spans="1:17" s="65" customFormat="1" ht="26.25" customHeight="1" x14ac:dyDescent="0.2">
      <c r="A102" s="56">
        <f t="shared" si="16"/>
        <v>26</v>
      </c>
      <c r="B102" s="57" t="s">
        <v>167</v>
      </c>
      <c r="C102" s="58" t="s">
        <v>86</v>
      </c>
      <c r="D102" s="59"/>
      <c r="E102" s="59"/>
      <c r="F102" s="59"/>
      <c r="G102" s="60"/>
      <c r="H102" s="59"/>
      <c r="I102" s="61"/>
      <c r="J102" s="165"/>
      <c r="K102" s="62"/>
      <c r="L102" s="62"/>
      <c r="M102" s="59"/>
      <c r="N102" s="63"/>
      <c r="O102" s="64">
        <f t="shared" si="14"/>
        <v>0</v>
      </c>
      <c r="P102" s="65">
        <f>+VLOOKUP(B102,'[1]m codes'!$A:$B,2,0)</f>
        <v>200030328</v>
      </c>
      <c r="Q102" s="66">
        <f t="shared" si="15"/>
        <v>0</v>
      </c>
    </row>
    <row r="103" spans="1:17" s="65" customFormat="1" ht="26.25" customHeight="1" x14ac:dyDescent="0.2">
      <c r="A103" s="56">
        <f t="shared" si="16"/>
        <v>27</v>
      </c>
      <c r="B103" s="57" t="s">
        <v>168</v>
      </c>
      <c r="C103" s="58" t="s">
        <v>86</v>
      </c>
      <c r="D103" s="59"/>
      <c r="E103" s="59"/>
      <c r="F103" s="59"/>
      <c r="G103" s="60"/>
      <c r="H103" s="59"/>
      <c r="I103" s="61"/>
      <c r="J103" s="165"/>
      <c r="K103" s="62"/>
      <c r="L103" s="62"/>
      <c r="M103" s="59"/>
      <c r="N103" s="63"/>
      <c r="O103" s="64">
        <f t="shared" si="14"/>
        <v>0</v>
      </c>
      <c r="P103" s="65">
        <f>+VLOOKUP(B103,'[1]m codes'!$A:$B,2,0)</f>
        <v>200030327</v>
      </c>
      <c r="Q103" s="66">
        <f t="shared" si="15"/>
        <v>0</v>
      </c>
    </row>
    <row r="104" spans="1:17" s="65" customFormat="1" ht="26.25" customHeight="1" x14ac:dyDescent="0.2">
      <c r="A104" s="56">
        <f t="shared" si="16"/>
        <v>28</v>
      </c>
      <c r="B104" s="57" t="s">
        <v>169</v>
      </c>
      <c r="C104" s="58" t="s">
        <v>86</v>
      </c>
      <c r="D104" s="59"/>
      <c r="E104" s="59"/>
      <c r="F104" s="59"/>
      <c r="G104" s="60"/>
      <c r="H104" s="59"/>
      <c r="I104" s="61">
        <v>4474</v>
      </c>
      <c r="J104" s="165"/>
      <c r="K104" s="62"/>
      <c r="L104" s="62"/>
      <c r="M104" s="59"/>
      <c r="N104" s="63"/>
      <c r="O104" s="64">
        <f t="shared" si="14"/>
        <v>0</v>
      </c>
      <c r="P104" s="65">
        <f>+VLOOKUP(B104,'[1]m codes'!$A:$B,2,0)</f>
        <v>200034192</v>
      </c>
      <c r="Q104" s="66">
        <f t="shared" si="15"/>
        <v>0</v>
      </c>
    </row>
    <row r="105" spans="1:17" s="77" customFormat="1" ht="26.25" customHeight="1" x14ac:dyDescent="0.25">
      <c r="A105" s="68"/>
      <c r="B105" s="69" t="s">
        <v>139</v>
      </c>
      <c r="C105" s="69"/>
      <c r="D105" s="70"/>
      <c r="E105" s="70"/>
      <c r="F105" s="70"/>
      <c r="G105" s="71"/>
      <c r="H105" s="70"/>
      <c r="I105" s="72"/>
      <c r="J105" s="74"/>
      <c r="K105" s="73"/>
      <c r="L105" s="73"/>
      <c r="M105" s="74"/>
      <c r="N105" s="75"/>
      <c r="O105" s="76"/>
      <c r="Q105" s="78"/>
    </row>
    <row r="106" spans="1:17" ht="26.25" customHeight="1" x14ac:dyDescent="0.25">
      <c r="A106" s="86" t="s">
        <v>170</v>
      </c>
      <c r="B106" s="87" t="s">
        <v>171</v>
      </c>
      <c r="C106" s="87"/>
      <c r="D106" s="88"/>
      <c r="E106" s="88"/>
      <c r="F106" s="88"/>
      <c r="G106" s="80"/>
      <c r="H106" s="100"/>
      <c r="I106" s="101"/>
      <c r="J106" s="91"/>
      <c r="K106" s="90"/>
      <c r="L106" s="90"/>
      <c r="M106" s="91"/>
      <c r="N106" s="92"/>
      <c r="O106" s="99"/>
      <c r="Q106" s="55"/>
    </row>
    <row r="107" spans="1:17" s="65" customFormat="1" ht="26.25" customHeight="1" x14ac:dyDescent="0.2">
      <c r="A107" s="56">
        <v>1</v>
      </c>
      <c r="B107" s="57" t="s">
        <v>172</v>
      </c>
      <c r="C107" s="58" t="s">
        <v>86</v>
      </c>
      <c r="D107" s="59"/>
      <c r="E107" s="59"/>
      <c r="F107" s="59"/>
      <c r="G107" s="60"/>
      <c r="H107" s="59"/>
      <c r="I107" s="61">
        <v>4474</v>
      </c>
      <c r="J107" s="165"/>
      <c r="K107" s="62"/>
      <c r="L107" s="62"/>
      <c r="M107" s="59"/>
      <c r="N107" s="63"/>
      <c r="O107" s="64">
        <f t="shared" ref="O107:O114" si="17">SUM(K107:N107)</f>
        <v>0</v>
      </c>
      <c r="P107" s="65">
        <f>+VLOOKUP(B107,'[1]m codes'!$A:$B,2,0)</f>
        <v>200032193</v>
      </c>
      <c r="Q107" s="66">
        <f t="shared" ref="Q107:Q114" si="18">+O107-F107</f>
        <v>0</v>
      </c>
    </row>
    <row r="108" spans="1:17" s="65" customFormat="1" ht="26.25" customHeight="1" x14ac:dyDescent="0.2">
      <c r="A108" s="56">
        <f>+A107+1</f>
        <v>2</v>
      </c>
      <c r="B108" s="57" t="s">
        <v>173</v>
      </c>
      <c r="C108" s="58" t="s">
        <v>86</v>
      </c>
      <c r="D108" s="59"/>
      <c r="E108" s="59"/>
      <c r="F108" s="59"/>
      <c r="G108" s="60"/>
      <c r="H108" s="59"/>
      <c r="I108" s="61"/>
      <c r="J108" s="165"/>
      <c r="K108" s="62"/>
      <c r="L108" s="62"/>
      <c r="M108" s="59"/>
      <c r="N108" s="63"/>
      <c r="O108" s="64">
        <f t="shared" si="17"/>
        <v>0</v>
      </c>
      <c r="P108" s="65">
        <f>+VLOOKUP(B108,'[1]m codes'!$A:$B,2,0)</f>
        <v>200032195</v>
      </c>
      <c r="Q108" s="66">
        <f t="shared" si="18"/>
        <v>0</v>
      </c>
    </row>
    <row r="109" spans="1:17" s="65" customFormat="1" ht="26.25" customHeight="1" x14ac:dyDescent="0.2">
      <c r="A109" s="56">
        <f t="shared" ref="A109:A114" si="19">+A108+1</f>
        <v>3</v>
      </c>
      <c r="B109" s="57" t="s">
        <v>174</v>
      </c>
      <c r="C109" s="58" t="s">
        <v>86</v>
      </c>
      <c r="D109" s="59"/>
      <c r="E109" s="59"/>
      <c r="F109" s="59"/>
      <c r="G109" s="60"/>
      <c r="H109" s="59"/>
      <c r="I109" s="61"/>
      <c r="J109" s="165"/>
      <c r="K109" s="62"/>
      <c r="L109" s="62"/>
      <c r="M109" s="59"/>
      <c r="N109" s="63"/>
      <c r="O109" s="64">
        <f t="shared" si="17"/>
        <v>0</v>
      </c>
      <c r="P109" s="65">
        <f>+VLOOKUP(B109,'[1]m codes'!$A:$B,2,0)</f>
        <v>200032196</v>
      </c>
      <c r="Q109" s="66">
        <f t="shared" si="18"/>
        <v>0</v>
      </c>
    </row>
    <row r="110" spans="1:17" s="65" customFormat="1" ht="26.25" customHeight="1" x14ac:dyDescent="0.2">
      <c r="A110" s="56">
        <f t="shared" si="19"/>
        <v>4</v>
      </c>
      <c r="B110" s="57" t="s">
        <v>175</v>
      </c>
      <c r="C110" s="58" t="s">
        <v>86</v>
      </c>
      <c r="D110" s="59"/>
      <c r="E110" s="59"/>
      <c r="F110" s="59"/>
      <c r="G110" s="60"/>
      <c r="H110" s="59"/>
      <c r="I110" s="61">
        <v>4474</v>
      </c>
      <c r="J110" s="165"/>
      <c r="K110" s="62"/>
      <c r="L110" s="62"/>
      <c r="M110" s="59"/>
      <c r="N110" s="63"/>
      <c r="O110" s="64">
        <f t="shared" si="17"/>
        <v>0</v>
      </c>
      <c r="P110" s="65">
        <f>+VLOOKUP(B110,'[1]m codes'!$A:$B,2,0)</f>
        <v>200032194</v>
      </c>
      <c r="Q110" s="66">
        <f t="shared" si="18"/>
        <v>0</v>
      </c>
    </row>
    <row r="111" spans="1:17" s="65" customFormat="1" ht="26.25" customHeight="1" x14ac:dyDescent="0.2">
      <c r="A111" s="56">
        <f t="shared" si="19"/>
        <v>5</v>
      </c>
      <c r="B111" s="57" t="s">
        <v>176</v>
      </c>
      <c r="C111" s="58" t="s">
        <v>86</v>
      </c>
      <c r="D111" s="59"/>
      <c r="E111" s="59"/>
      <c r="F111" s="59"/>
      <c r="G111" s="60"/>
      <c r="H111" s="59"/>
      <c r="I111" s="61"/>
      <c r="J111" s="165"/>
      <c r="K111" s="62"/>
      <c r="L111" s="62"/>
      <c r="M111" s="59"/>
      <c r="N111" s="63"/>
      <c r="O111" s="64">
        <f t="shared" si="17"/>
        <v>0</v>
      </c>
      <c r="P111" s="65">
        <f>+VLOOKUP(B111,'[1]m codes'!$A:$B,2,0)</f>
        <v>200030270</v>
      </c>
      <c r="Q111" s="66">
        <f t="shared" si="18"/>
        <v>0</v>
      </c>
    </row>
    <row r="112" spans="1:17" s="65" customFormat="1" ht="26.25" customHeight="1" x14ac:dyDescent="0.2">
      <c r="A112" s="56">
        <f t="shared" si="19"/>
        <v>6</v>
      </c>
      <c r="B112" s="57" t="s">
        <v>177</v>
      </c>
      <c r="C112" s="58" t="s">
        <v>86</v>
      </c>
      <c r="D112" s="59"/>
      <c r="E112" s="59"/>
      <c r="F112" s="59"/>
      <c r="G112" s="60"/>
      <c r="H112" s="59"/>
      <c r="I112" s="61"/>
      <c r="J112" s="165"/>
      <c r="K112" s="62"/>
      <c r="L112" s="62"/>
      <c r="M112" s="59"/>
      <c r="N112" s="63"/>
      <c r="O112" s="64">
        <f t="shared" si="17"/>
        <v>0</v>
      </c>
      <c r="P112" s="65">
        <f>+VLOOKUP(B112,'[1]m codes'!$A:$B,2,0)</f>
        <v>200032197</v>
      </c>
      <c r="Q112" s="66">
        <f t="shared" si="18"/>
        <v>0</v>
      </c>
    </row>
    <row r="113" spans="1:17" s="65" customFormat="1" ht="26.25" customHeight="1" x14ac:dyDescent="0.2">
      <c r="A113" s="56">
        <f t="shared" si="19"/>
        <v>7</v>
      </c>
      <c r="B113" s="57" t="s">
        <v>178</v>
      </c>
      <c r="C113" s="58" t="s">
        <v>86</v>
      </c>
      <c r="D113" s="59"/>
      <c r="E113" s="59"/>
      <c r="F113" s="59"/>
      <c r="G113" s="60"/>
      <c r="H113" s="59"/>
      <c r="I113" s="61">
        <v>4474</v>
      </c>
      <c r="J113" s="165"/>
      <c r="K113" s="62"/>
      <c r="L113" s="62"/>
      <c r="M113" s="59"/>
      <c r="N113" s="63"/>
      <c r="O113" s="64">
        <f t="shared" si="17"/>
        <v>0</v>
      </c>
      <c r="P113" s="65">
        <f>+VLOOKUP(B113,'[1]m codes'!$A:$B,2,0)</f>
        <v>200030275</v>
      </c>
      <c r="Q113" s="66">
        <f t="shared" si="18"/>
        <v>0</v>
      </c>
    </row>
    <row r="114" spans="1:17" s="65" customFormat="1" ht="26.25" customHeight="1" x14ac:dyDescent="0.2">
      <c r="A114" s="56">
        <f t="shared" si="19"/>
        <v>8</v>
      </c>
      <c r="B114" s="57" t="s">
        <v>179</v>
      </c>
      <c r="C114" s="58" t="s">
        <v>86</v>
      </c>
      <c r="D114" s="59"/>
      <c r="E114" s="59"/>
      <c r="F114" s="59"/>
      <c r="G114" s="60"/>
      <c r="H114" s="59"/>
      <c r="I114" s="61"/>
      <c r="J114" s="165"/>
      <c r="K114" s="62"/>
      <c r="L114" s="62"/>
      <c r="M114" s="59"/>
      <c r="N114" s="63"/>
      <c r="O114" s="64">
        <f t="shared" si="17"/>
        <v>0</v>
      </c>
      <c r="P114" s="65">
        <f>+VLOOKUP(B114,'[1]m codes'!$A:$B,2,0)</f>
        <v>200030276</v>
      </c>
      <c r="Q114" s="66">
        <f t="shared" si="18"/>
        <v>0</v>
      </c>
    </row>
    <row r="115" spans="1:17" s="77" customFormat="1" ht="26.25" customHeight="1" x14ac:dyDescent="0.25">
      <c r="A115" s="68"/>
      <c r="B115" s="69" t="s">
        <v>139</v>
      </c>
      <c r="C115" s="69"/>
      <c r="D115" s="70"/>
      <c r="E115" s="70"/>
      <c r="F115" s="70"/>
      <c r="G115" s="71"/>
      <c r="H115" s="70"/>
      <c r="I115" s="72"/>
      <c r="J115" s="74"/>
      <c r="K115" s="73"/>
      <c r="L115" s="73"/>
      <c r="M115" s="74"/>
      <c r="N115" s="75"/>
      <c r="O115" s="76"/>
      <c r="Q115" s="78"/>
    </row>
    <row r="116" spans="1:17" ht="26.25" customHeight="1" x14ac:dyDescent="0.25">
      <c r="A116" s="86" t="s">
        <v>180</v>
      </c>
      <c r="B116" s="87" t="s">
        <v>181</v>
      </c>
      <c r="C116" s="87"/>
      <c r="D116" s="88"/>
      <c r="E116" s="88"/>
      <c r="F116" s="88"/>
      <c r="G116" s="80"/>
      <c r="H116" s="88"/>
      <c r="I116" s="89"/>
      <c r="J116" s="91"/>
      <c r="K116" s="90"/>
      <c r="L116" s="90"/>
      <c r="M116" s="91"/>
      <c r="N116" s="92"/>
      <c r="O116" s="99"/>
      <c r="Q116" s="55"/>
    </row>
    <row r="117" spans="1:17" s="65" customFormat="1" ht="26.25" customHeight="1" x14ac:dyDescent="0.2">
      <c r="A117" s="56">
        <v>1</v>
      </c>
      <c r="B117" s="57" t="s">
        <v>182</v>
      </c>
      <c r="C117" s="58" t="s">
        <v>86</v>
      </c>
      <c r="D117" s="59"/>
      <c r="E117" s="59"/>
      <c r="F117" s="59"/>
      <c r="G117" s="60"/>
      <c r="H117" s="59"/>
      <c r="I117" s="61">
        <v>4474</v>
      </c>
      <c r="J117" s="165"/>
      <c r="K117" s="62"/>
      <c r="L117" s="62"/>
      <c r="M117" s="59"/>
      <c r="N117" s="63"/>
      <c r="O117" s="64">
        <f t="shared" ref="O117:O123" si="20">SUM(K117:N117)</f>
        <v>0</v>
      </c>
      <c r="P117" s="65">
        <f>+VLOOKUP(B117,'[1]m codes'!$A:$B,2,0)</f>
        <v>200030266</v>
      </c>
      <c r="Q117" s="66">
        <f t="shared" ref="Q117:Q123" si="21">+O117-F117</f>
        <v>0</v>
      </c>
    </row>
    <row r="118" spans="1:17" s="65" customFormat="1" ht="26.25" customHeight="1" x14ac:dyDescent="0.2">
      <c r="A118" s="56">
        <f>+A117+1</f>
        <v>2</v>
      </c>
      <c r="B118" s="57" t="s">
        <v>183</v>
      </c>
      <c r="C118" s="58" t="s">
        <v>86</v>
      </c>
      <c r="D118" s="59"/>
      <c r="E118" s="59"/>
      <c r="F118" s="59"/>
      <c r="G118" s="60"/>
      <c r="H118" s="59"/>
      <c r="I118" s="61"/>
      <c r="J118" s="165"/>
      <c r="K118" s="62"/>
      <c r="L118" s="62"/>
      <c r="M118" s="59"/>
      <c r="N118" s="63"/>
      <c r="O118" s="64">
        <f t="shared" si="20"/>
        <v>0</v>
      </c>
      <c r="P118" s="65">
        <f>+VLOOKUP(B118,'[1]m codes'!$A:$B,2,0)</f>
        <v>200030267</v>
      </c>
      <c r="Q118" s="66">
        <f t="shared" si="21"/>
        <v>0</v>
      </c>
    </row>
    <row r="119" spans="1:17" s="65" customFormat="1" ht="26.25" customHeight="1" x14ac:dyDescent="0.2">
      <c r="A119" s="56">
        <f t="shared" ref="A119:A123" si="22">+A118+1</f>
        <v>3</v>
      </c>
      <c r="B119" s="57" t="s">
        <v>184</v>
      </c>
      <c r="C119" s="58" t="s">
        <v>86</v>
      </c>
      <c r="D119" s="59"/>
      <c r="E119" s="59"/>
      <c r="F119" s="59"/>
      <c r="G119" s="60"/>
      <c r="H119" s="59"/>
      <c r="I119" s="61"/>
      <c r="J119" s="165"/>
      <c r="K119" s="62"/>
      <c r="L119" s="62"/>
      <c r="M119" s="59"/>
      <c r="N119" s="63"/>
      <c r="O119" s="64">
        <f t="shared" si="20"/>
        <v>0</v>
      </c>
      <c r="P119" s="65">
        <f>+VLOOKUP(B119,'[1]m codes'!$A:$B,2,0)</f>
        <v>200030268</v>
      </c>
      <c r="Q119" s="66">
        <f t="shared" si="21"/>
        <v>0</v>
      </c>
    </row>
    <row r="120" spans="1:17" s="65" customFormat="1" ht="26.25" customHeight="1" x14ac:dyDescent="0.2">
      <c r="A120" s="56">
        <f t="shared" si="22"/>
        <v>4</v>
      </c>
      <c r="B120" s="57" t="s">
        <v>185</v>
      </c>
      <c r="C120" s="58" t="s">
        <v>86</v>
      </c>
      <c r="D120" s="59"/>
      <c r="E120" s="59"/>
      <c r="F120" s="59"/>
      <c r="G120" s="60"/>
      <c r="H120" s="59"/>
      <c r="I120" s="61">
        <v>4474</v>
      </c>
      <c r="J120" s="165"/>
      <c r="K120" s="62"/>
      <c r="L120" s="62"/>
      <c r="M120" s="59"/>
      <c r="N120" s="63"/>
      <c r="O120" s="64">
        <f t="shared" si="20"/>
        <v>0</v>
      </c>
      <c r="P120" s="65">
        <f>+VLOOKUP(B120,'[1]m codes'!$A:$B,2,0)</f>
        <v>200030269</v>
      </c>
      <c r="Q120" s="66">
        <f t="shared" si="21"/>
        <v>0</v>
      </c>
    </row>
    <row r="121" spans="1:17" s="65" customFormat="1" ht="26.25" customHeight="1" x14ac:dyDescent="0.2">
      <c r="A121" s="56">
        <f t="shared" si="22"/>
        <v>5</v>
      </c>
      <c r="B121" s="57" t="s">
        <v>186</v>
      </c>
      <c r="C121" s="58" t="s">
        <v>86</v>
      </c>
      <c r="D121" s="59"/>
      <c r="E121" s="59"/>
      <c r="F121" s="59"/>
      <c r="G121" s="60"/>
      <c r="H121" s="59"/>
      <c r="I121" s="61"/>
      <c r="J121" s="165"/>
      <c r="K121" s="62"/>
      <c r="L121" s="62"/>
      <c r="M121" s="59"/>
      <c r="N121" s="63"/>
      <c r="O121" s="64">
        <f t="shared" si="20"/>
        <v>0</v>
      </c>
      <c r="P121" s="65">
        <f>+VLOOKUP(B121,'[1]m codes'!$A:$B,2,0)</f>
        <v>200030271</v>
      </c>
      <c r="Q121" s="66">
        <f t="shared" si="21"/>
        <v>0</v>
      </c>
    </row>
    <row r="122" spans="1:17" s="65" customFormat="1" ht="26.25" customHeight="1" x14ac:dyDescent="0.2">
      <c r="A122" s="56">
        <f t="shared" si="22"/>
        <v>6</v>
      </c>
      <c r="B122" s="57" t="s">
        <v>187</v>
      </c>
      <c r="C122" s="58" t="s">
        <v>86</v>
      </c>
      <c r="D122" s="59"/>
      <c r="E122" s="59"/>
      <c r="F122" s="59"/>
      <c r="G122" s="60"/>
      <c r="H122" s="59"/>
      <c r="I122" s="61"/>
      <c r="J122" s="165"/>
      <c r="K122" s="62"/>
      <c r="L122" s="62"/>
      <c r="M122" s="59"/>
      <c r="N122" s="63"/>
      <c r="O122" s="64">
        <f t="shared" si="20"/>
        <v>0</v>
      </c>
      <c r="P122" s="65">
        <f>+VLOOKUP(B122,'[1]m codes'!$A:$B,2,0)</f>
        <v>200030272</v>
      </c>
      <c r="Q122" s="66">
        <f t="shared" si="21"/>
        <v>0</v>
      </c>
    </row>
    <row r="123" spans="1:17" s="65" customFormat="1" ht="26.25" customHeight="1" x14ac:dyDescent="0.2">
      <c r="A123" s="56">
        <f t="shared" si="22"/>
        <v>7</v>
      </c>
      <c r="B123" s="57" t="s">
        <v>188</v>
      </c>
      <c r="C123" s="58" t="s">
        <v>86</v>
      </c>
      <c r="D123" s="59"/>
      <c r="E123" s="59"/>
      <c r="F123" s="59"/>
      <c r="G123" s="60"/>
      <c r="H123" s="59"/>
      <c r="I123" s="61">
        <v>4474</v>
      </c>
      <c r="J123" s="165"/>
      <c r="K123" s="62"/>
      <c r="L123" s="62"/>
      <c r="M123" s="59"/>
      <c r="N123" s="63"/>
      <c r="O123" s="64">
        <f t="shared" si="20"/>
        <v>0</v>
      </c>
      <c r="P123" s="65">
        <f>+VLOOKUP(B123,'[1]m codes'!$A:$B,2,0)</f>
        <v>200030274</v>
      </c>
      <c r="Q123" s="66">
        <f t="shared" si="21"/>
        <v>0</v>
      </c>
    </row>
    <row r="124" spans="1:17" s="77" customFormat="1" ht="26.25" customHeight="1" x14ac:dyDescent="0.25">
      <c r="A124" s="68"/>
      <c r="B124" s="69" t="s">
        <v>139</v>
      </c>
      <c r="C124" s="69"/>
      <c r="D124" s="70"/>
      <c r="E124" s="70"/>
      <c r="F124" s="70"/>
      <c r="G124" s="71"/>
      <c r="H124" s="70"/>
      <c r="I124" s="72"/>
      <c r="J124" s="74"/>
      <c r="K124" s="73"/>
      <c r="L124" s="73"/>
      <c r="M124" s="74"/>
      <c r="N124" s="75"/>
      <c r="O124" s="76"/>
      <c r="Q124" s="78"/>
    </row>
    <row r="125" spans="1:17" ht="26.25" customHeight="1" x14ac:dyDescent="0.25">
      <c r="A125" s="86" t="s">
        <v>189</v>
      </c>
      <c r="B125" s="87" t="s">
        <v>190</v>
      </c>
      <c r="C125" s="87"/>
      <c r="D125" s="88"/>
      <c r="E125" s="88"/>
      <c r="F125" s="88"/>
      <c r="G125" s="80"/>
      <c r="H125" s="88"/>
      <c r="I125" s="89"/>
      <c r="J125" s="91"/>
      <c r="K125" s="90"/>
      <c r="L125" s="90"/>
      <c r="M125" s="91"/>
      <c r="N125" s="92"/>
      <c r="O125" s="99"/>
      <c r="Q125" s="55"/>
    </row>
    <row r="126" spans="1:17" s="103" customFormat="1" ht="26.25" customHeight="1" x14ac:dyDescent="0.2">
      <c r="A126" s="102">
        <v>1</v>
      </c>
      <c r="B126" s="57" t="s">
        <v>191</v>
      </c>
      <c r="C126" s="58" t="s">
        <v>86</v>
      </c>
      <c r="D126" s="59">
        <v>30</v>
      </c>
      <c r="E126" s="59">
        <v>21</v>
      </c>
      <c r="F126" s="59"/>
      <c r="G126" s="60">
        <v>21</v>
      </c>
      <c r="H126" s="59"/>
      <c r="I126" s="61">
        <v>4474</v>
      </c>
      <c r="J126" s="165"/>
      <c r="K126" s="62"/>
      <c r="L126" s="62"/>
      <c r="M126" s="59"/>
      <c r="N126" s="63"/>
      <c r="O126" s="96">
        <f>SUM(K126:N126)</f>
        <v>0</v>
      </c>
      <c r="P126" s="103">
        <f>+VLOOKUP(B126,'[1]m codes'!$A:$B,2,0)</f>
        <v>200030277</v>
      </c>
      <c r="Q126" s="66">
        <f>+O126-F126</f>
        <v>0</v>
      </c>
    </row>
    <row r="127" spans="1:17" s="65" customFormat="1" ht="26.25" customHeight="1" x14ac:dyDescent="0.2">
      <c r="A127" s="56">
        <f>+A126+1</f>
        <v>2</v>
      </c>
      <c r="B127" s="57" t="s">
        <v>192</v>
      </c>
      <c r="C127" s="58" t="s">
        <v>86</v>
      </c>
      <c r="D127" s="59"/>
      <c r="E127" s="59"/>
      <c r="F127" s="59"/>
      <c r="G127" s="60"/>
      <c r="H127" s="59"/>
      <c r="I127" s="61"/>
      <c r="J127" s="165"/>
      <c r="K127" s="62"/>
      <c r="L127" s="62"/>
      <c r="M127" s="59"/>
      <c r="N127" s="63"/>
      <c r="O127" s="64">
        <f>SUM(K127:N127)</f>
        <v>0</v>
      </c>
      <c r="P127" s="65">
        <f>+VLOOKUP(B127,'[1]m codes'!$A:$B,2,0)</f>
        <v>200030278</v>
      </c>
      <c r="Q127" s="66">
        <f>+O127-F127</f>
        <v>0</v>
      </c>
    </row>
    <row r="128" spans="1:17" s="65" customFormat="1" ht="26.25" customHeight="1" x14ac:dyDescent="0.2">
      <c r="A128" s="56">
        <f t="shared" ref="A128:A131" si="23">+A127+1</f>
        <v>3</v>
      </c>
      <c r="B128" s="57" t="s">
        <v>193</v>
      </c>
      <c r="C128" s="58" t="s">
        <v>86</v>
      </c>
      <c r="D128" s="59"/>
      <c r="E128" s="59"/>
      <c r="F128" s="59"/>
      <c r="G128" s="60"/>
      <c r="H128" s="59"/>
      <c r="I128" s="61"/>
      <c r="J128" s="165"/>
      <c r="K128" s="62"/>
      <c r="L128" s="62"/>
      <c r="M128" s="59"/>
      <c r="N128" s="63"/>
      <c r="O128" s="64">
        <f>SUM(K128:N128)</f>
        <v>0</v>
      </c>
      <c r="P128" s="65">
        <f>+VLOOKUP(B128,'[1]m codes'!$A:$B,2,0)</f>
        <v>200030279</v>
      </c>
      <c r="Q128" s="66">
        <f>+O128-F128</f>
        <v>0</v>
      </c>
    </row>
    <row r="129" spans="1:17" s="65" customFormat="1" ht="26.25" customHeight="1" x14ac:dyDescent="0.2">
      <c r="A129" s="56">
        <f t="shared" si="23"/>
        <v>4</v>
      </c>
      <c r="B129" s="57" t="s">
        <v>194</v>
      </c>
      <c r="C129" s="58" t="s">
        <v>86</v>
      </c>
      <c r="D129" s="59"/>
      <c r="E129" s="59"/>
      <c r="F129" s="59"/>
      <c r="G129" s="60"/>
      <c r="H129" s="59"/>
      <c r="I129" s="61">
        <v>4474</v>
      </c>
      <c r="J129" s="165"/>
      <c r="K129" s="62"/>
      <c r="L129" s="62"/>
      <c r="M129" s="59"/>
      <c r="N129" s="63"/>
      <c r="O129" s="64">
        <f>SUM(K129:N129)</f>
        <v>0</v>
      </c>
      <c r="P129" s="65">
        <f>+VLOOKUP(B129,'[1]m codes'!$A:$B,2,0)</f>
        <v>200030280</v>
      </c>
      <c r="Q129" s="66">
        <f>+O129-F129</f>
        <v>0</v>
      </c>
    </row>
    <row r="130" spans="1:17" s="65" customFormat="1" ht="26.25" customHeight="1" x14ac:dyDescent="0.2">
      <c r="A130" s="56">
        <f t="shared" si="23"/>
        <v>5</v>
      </c>
      <c r="B130" s="57" t="s">
        <v>195</v>
      </c>
      <c r="C130" s="58" t="s">
        <v>86</v>
      </c>
      <c r="D130" s="59"/>
      <c r="E130" s="59"/>
      <c r="F130" s="59"/>
      <c r="G130" s="60"/>
      <c r="H130" s="59"/>
      <c r="I130" s="61"/>
      <c r="J130" s="165"/>
      <c r="K130" s="62"/>
      <c r="L130" s="62"/>
      <c r="M130" s="59"/>
      <c r="N130" s="63"/>
      <c r="O130" s="64">
        <f>SUM(K130:N130)</f>
        <v>0</v>
      </c>
      <c r="P130" s="65">
        <f>+VLOOKUP(B130,'[1]m codes'!$A:$B,2,0)</f>
        <v>200030282</v>
      </c>
      <c r="Q130" s="66">
        <f>+O130-F130</f>
        <v>0</v>
      </c>
    </row>
    <row r="131" spans="1:17" s="65" customFormat="1" ht="26.25" customHeight="1" x14ac:dyDescent="0.2">
      <c r="A131" s="56">
        <f t="shared" si="23"/>
        <v>6</v>
      </c>
      <c r="B131" s="57" t="s">
        <v>195</v>
      </c>
      <c r="C131" s="58" t="s">
        <v>86</v>
      </c>
      <c r="D131" s="165">
        <v>4</v>
      </c>
      <c r="E131" s="165"/>
      <c r="F131" s="165"/>
      <c r="G131" s="60"/>
      <c r="H131" s="165"/>
      <c r="I131" s="61"/>
      <c r="J131" s="165"/>
      <c r="K131" s="62"/>
      <c r="L131" s="62"/>
      <c r="M131" s="165"/>
      <c r="N131" s="63"/>
      <c r="O131" s="64"/>
      <c r="Q131" s="66"/>
    </row>
    <row r="132" spans="1:17" s="77" customFormat="1" ht="26.25" customHeight="1" x14ac:dyDescent="0.25">
      <c r="A132" s="68"/>
      <c r="B132" s="69" t="s">
        <v>139</v>
      </c>
      <c r="C132" s="69"/>
      <c r="D132" s="70"/>
      <c r="E132" s="70"/>
      <c r="F132" s="70"/>
      <c r="G132" s="71"/>
      <c r="H132" s="70"/>
      <c r="I132" s="72"/>
      <c r="J132" s="74"/>
      <c r="K132" s="73"/>
      <c r="L132" s="73"/>
      <c r="M132" s="74"/>
      <c r="N132" s="75"/>
      <c r="O132" s="76"/>
      <c r="Q132" s="78"/>
    </row>
    <row r="133" spans="1:17" s="54" customFormat="1" ht="26.25" customHeight="1" x14ac:dyDescent="0.2">
      <c r="A133" s="45">
        <v>1</v>
      </c>
      <c r="B133" s="46" t="s">
        <v>43</v>
      </c>
      <c r="C133" s="46"/>
      <c r="D133" s="47"/>
      <c r="E133" s="47"/>
      <c r="F133" s="47"/>
      <c r="G133" s="48"/>
      <c r="H133" s="47"/>
      <c r="I133" s="47"/>
      <c r="J133" s="47"/>
      <c r="K133" s="104"/>
      <c r="L133" s="104"/>
      <c r="M133" s="47"/>
      <c r="N133" s="105"/>
      <c r="O133" s="106"/>
      <c r="Q133" s="107"/>
    </row>
    <row r="134" spans="1:17" s="97" customFormat="1" ht="26.25" customHeight="1" x14ac:dyDescent="0.2">
      <c r="A134" s="94">
        <v>1</v>
      </c>
      <c r="B134" s="95" t="s">
        <v>196</v>
      </c>
      <c r="C134" s="58" t="s">
        <v>71</v>
      </c>
      <c r="D134" s="59"/>
      <c r="E134" s="59"/>
      <c r="F134" s="59"/>
      <c r="G134" s="60"/>
      <c r="H134" s="59"/>
      <c r="I134" s="61">
        <v>4474</v>
      </c>
      <c r="J134" s="165"/>
      <c r="K134" s="62">
        <f>+K3</f>
        <v>0</v>
      </c>
      <c r="L134" s="59">
        <f>+L3</f>
        <v>0</v>
      </c>
      <c r="M134" s="59"/>
      <c r="N134" s="63"/>
      <c r="O134" s="96">
        <f t="shared" ref="O134:O155" si="24">SUM(K134:N134)</f>
        <v>0</v>
      </c>
      <c r="P134" s="97">
        <f>+VLOOKUP(B134,'[1]m codes'!$A:$B,2,0)</f>
        <v>1200000409</v>
      </c>
      <c r="Q134" s="59">
        <f t="shared" ref="Q134:Q155" si="25">+O134-F134</f>
        <v>0</v>
      </c>
    </row>
    <row r="135" spans="1:17" s="65" customFormat="1" ht="26.25" customHeight="1" x14ac:dyDescent="0.2">
      <c r="A135" s="56">
        <f>+A134+1</f>
        <v>2</v>
      </c>
      <c r="B135" s="57" t="s">
        <v>197</v>
      </c>
      <c r="C135" s="58" t="s">
        <v>71</v>
      </c>
      <c r="D135" s="59"/>
      <c r="E135" s="59"/>
      <c r="F135" s="59"/>
      <c r="G135" s="60"/>
      <c r="H135" s="59"/>
      <c r="I135" s="61"/>
      <c r="J135" s="165"/>
      <c r="K135" s="62">
        <f>+K3*5</f>
        <v>0</v>
      </c>
      <c r="L135" s="59">
        <f>+L3*5</f>
        <v>0</v>
      </c>
      <c r="M135" s="59"/>
      <c r="N135" s="63"/>
      <c r="O135" s="64">
        <f t="shared" si="24"/>
        <v>0</v>
      </c>
      <c r="P135" s="65">
        <f>+VLOOKUP(B135,'[1]m codes'!$A:$B,2,0)</f>
        <v>1200000408</v>
      </c>
      <c r="Q135" s="66">
        <f t="shared" si="25"/>
        <v>0</v>
      </c>
    </row>
    <row r="136" spans="1:17" s="65" customFormat="1" ht="26.25" customHeight="1" x14ac:dyDescent="0.2">
      <c r="A136" s="56">
        <f t="shared" ref="A136:A155" si="26">+A135+1</f>
        <v>3</v>
      </c>
      <c r="B136" s="57" t="s">
        <v>198</v>
      </c>
      <c r="C136" s="58" t="s">
        <v>86</v>
      </c>
      <c r="D136" s="59"/>
      <c r="E136" s="59"/>
      <c r="F136" s="59"/>
      <c r="G136" s="60"/>
      <c r="H136" s="59"/>
      <c r="I136" s="61">
        <v>4474</v>
      </c>
      <c r="J136" s="165"/>
      <c r="K136" s="62">
        <f>+K3</f>
        <v>0</v>
      </c>
      <c r="L136" s="59">
        <f>+L3</f>
        <v>0</v>
      </c>
      <c r="M136" s="59"/>
      <c r="N136" s="63"/>
      <c r="O136" s="64">
        <f t="shared" si="24"/>
        <v>0</v>
      </c>
      <c r="P136" s="65">
        <f>+VLOOKUP(B136,'[1]m codes'!$A:$B,2,0)</f>
        <v>1200000231</v>
      </c>
      <c r="Q136" s="66">
        <f t="shared" si="25"/>
        <v>0</v>
      </c>
    </row>
    <row r="137" spans="1:17" s="65" customFormat="1" ht="26.25" customHeight="1" x14ac:dyDescent="0.2">
      <c r="A137" s="56">
        <f t="shared" si="26"/>
        <v>4</v>
      </c>
      <c r="B137" s="57" t="s">
        <v>199</v>
      </c>
      <c r="C137" s="58" t="s">
        <v>86</v>
      </c>
      <c r="D137" s="59"/>
      <c r="E137" s="59"/>
      <c r="F137" s="59"/>
      <c r="G137" s="60"/>
      <c r="H137" s="59"/>
      <c r="I137" s="61"/>
      <c r="J137" s="165"/>
      <c r="K137" s="62">
        <f>+ROUND(K3*0.9,0)</f>
        <v>0</v>
      </c>
      <c r="L137" s="59"/>
      <c r="M137" s="59"/>
      <c r="N137" s="63"/>
      <c r="O137" s="64">
        <f t="shared" si="24"/>
        <v>0</v>
      </c>
      <c r="P137" s="65">
        <f>+VLOOKUP(B137,'[1]m codes'!$A:$B,2,0)</f>
        <v>1200000410</v>
      </c>
      <c r="Q137" s="66">
        <f t="shared" si="25"/>
        <v>0</v>
      </c>
    </row>
    <row r="138" spans="1:17" s="65" customFormat="1" ht="26.25" customHeight="1" x14ac:dyDescent="0.2">
      <c r="A138" s="56">
        <f t="shared" si="26"/>
        <v>5</v>
      </c>
      <c r="B138" s="57" t="s">
        <v>200</v>
      </c>
      <c r="C138" s="58" t="s">
        <v>86</v>
      </c>
      <c r="D138" s="59"/>
      <c r="E138" s="59"/>
      <c r="F138" s="59"/>
      <c r="G138" s="60"/>
      <c r="H138" s="59"/>
      <c r="I138" s="61"/>
      <c r="J138" s="165"/>
      <c r="K138" s="62"/>
      <c r="L138" s="59"/>
      <c r="M138" s="59"/>
      <c r="N138" s="63"/>
      <c r="O138" s="64">
        <f t="shared" si="24"/>
        <v>0</v>
      </c>
      <c r="P138" s="65">
        <f>+VLOOKUP(B138,'[1]m codes'!$A:$B,2,0)</f>
        <v>1200000425</v>
      </c>
      <c r="Q138" s="66">
        <f t="shared" si="25"/>
        <v>0</v>
      </c>
    </row>
    <row r="139" spans="1:17" s="65" customFormat="1" ht="26.25" customHeight="1" x14ac:dyDescent="0.2">
      <c r="A139" s="56">
        <f t="shared" si="26"/>
        <v>6</v>
      </c>
      <c r="B139" s="108" t="s">
        <v>201</v>
      </c>
      <c r="C139" s="58" t="s">
        <v>86</v>
      </c>
      <c r="D139" s="59"/>
      <c r="E139" s="59"/>
      <c r="F139" s="59"/>
      <c r="G139" s="60"/>
      <c r="H139" s="59"/>
      <c r="I139" s="61">
        <v>4474</v>
      </c>
      <c r="J139" s="165"/>
      <c r="K139" s="62"/>
      <c r="L139" s="59"/>
      <c r="M139" s="59"/>
      <c r="N139" s="63"/>
      <c r="O139" s="64">
        <f t="shared" si="24"/>
        <v>0</v>
      </c>
      <c r="P139" s="65">
        <f>+VLOOKUP(B139,'[1]m codes'!$A:$B,2,0)</f>
        <v>1200000411</v>
      </c>
      <c r="Q139" s="66">
        <f t="shared" si="25"/>
        <v>0</v>
      </c>
    </row>
    <row r="140" spans="1:17" s="65" customFormat="1" ht="26.25" customHeight="1" x14ac:dyDescent="0.2">
      <c r="A140" s="56">
        <f t="shared" si="26"/>
        <v>7</v>
      </c>
      <c r="B140" s="108" t="s">
        <v>202</v>
      </c>
      <c r="C140" s="58" t="s">
        <v>86</v>
      </c>
      <c r="D140" s="59"/>
      <c r="E140" s="59"/>
      <c r="F140" s="59"/>
      <c r="G140" s="60"/>
      <c r="H140" s="59"/>
      <c r="I140" s="61"/>
      <c r="J140" s="165"/>
      <c r="K140" s="62"/>
      <c r="L140" s="59"/>
      <c r="M140" s="59"/>
      <c r="N140" s="63"/>
      <c r="O140" s="64">
        <f t="shared" si="24"/>
        <v>0</v>
      </c>
      <c r="P140" s="65">
        <f>+VLOOKUP(B140,'[1]m codes'!$A:$B,2,0)</f>
        <v>900008156</v>
      </c>
      <c r="Q140" s="66">
        <f t="shared" si="25"/>
        <v>0</v>
      </c>
    </row>
    <row r="141" spans="1:17" s="65" customFormat="1" ht="26.25" customHeight="1" x14ac:dyDescent="0.2">
      <c r="A141" s="56">
        <f t="shared" si="26"/>
        <v>8</v>
      </c>
      <c r="B141" s="108" t="s">
        <v>203</v>
      </c>
      <c r="C141" s="58" t="s">
        <v>86</v>
      </c>
      <c r="D141" s="59"/>
      <c r="E141" s="59"/>
      <c r="F141" s="59"/>
      <c r="G141" s="60"/>
      <c r="H141" s="59"/>
      <c r="I141" s="61"/>
      <c r="J141" s="165"/>
      <c r="K141" s="62"/>
      <c r="L141" s="59"/>
      <c r="M141" s="59"/>
      <c r="N141" s="63"/>
      <c r="O141" s="64">
        <f t="shared" si="24"/>
        <v>0</v>
      </c>
      <c r="P141" s="65">
        <f>+VLOOKUP(B141,'[1]m codes'!$A:$B,2,0)</f>
        <v>900008157</v>
      </c>
      <c r="Q141" s="66">
        <f t="shared" si="25"/>
        <v>0</v>
      </c>
    </row>
    <row r="142" spans="1:17" s="65" customFormat="1" ht="26.25" customHeight="1" x14ac:dyDescent="0.2">
      <c r="A142" s="56">
        <f t="shared" si="26"/>
        <v>9</v>
      </c>
      <c r="B142" s="108" t="s">
        <v>204</v>
      </c>
      <c r="C142" s="58" t="s">
        <v>86</v>
      </c>
      <c r="D142" s="59"/>
      <c r="E142" s="59"/>
      <c r="F142" s="59"/>
      <c r="G142" s="60"/>
      <c r="H142" s="59"/>
      <c r="I142" s="61">
        <v>4474</v>
      </c>
      <c r="J142" s="165"/>
      <c r="K142" s="62"/>
      <c r="L142" s="59"/>
      <c r="M142" s="59"/>
      <c r="N142" s="63"/>
      <c r="O142" s="64">
        <f t="shared" si="24"/>
        <v>0</v>
      </c>
      <c r="P142" s="65">
        <f>+VLOOKUP(B142,'[1]m codes'!$A:$B,2,0)</f>
        <v>900008159</v>
      </c>
      <c r="Q142" s="66">
        <f t="shared" si="25"/>
        <v>0</v>
      </c>
    </row>
    <row r="143" spans="1:17" s="65" customFormat="1" ht="26.25" customHeight="1" x14ac:dyDescent="0.2">
      <c r="A143" s="56">
        <f t="shared" si="26"/>
        <v>10</v>
      </c>
      <c r="B143" s="57" t="s">
        <v>205</v>
      </c>
      <c r="C143" s="58" t="s">
        <v>86</v>
      </c>
      <c r="D143" s="59"/>
      <c r="E143" s="59"/>
      <c r="F143" s="59"/>
      <c r="G143" s="60"/>
      <c r="H143" s="59"/>
      <c r="I143" s="61"/>
      <c r="J143" s="165"/>
      <c r="K143" s="62"/>
      <c r="L143" s="59"/>
      <c r="M143" s="59"/>
      <c r="N143" s="63"/>
      <c r="O143" s="64">
        <f t="shared" si="24"/>
        <v>0</v>
      </c>
      <c r="P143" s="65">
        <f>+VLOOKUP(B143,'[1]m codes'!$A:$B,2,0)</f>
        <v>900008617</v>
      </c>
      <c r="Q143" s="66">
        <f t="shared" si="25"/>
        <v>0</v>
      </c>
    </row>
    <row r="144" spans="1:17" s="65" customFormat="1" ht="26.25" customHeight="1" x14ac:dyDescent="0.2">
      <c r="A144" s="56">
        <f t="shared" si="26"/>
        <v>11</v>
      </c>
      <c r="B144" s="57" t="s">
        <v>206</v>
      </c>
      <c r="C144" s="58" t="s">
        <v>86</v>
      </c>
      <c r="D144" s="59"/>
      <c r="E144" s="59"/>
      <c r="F144" s="59"/>
      <c r="G144" s="60"/>
      <c r="H144" s="59"/>
      <c r="I144" s="61"/>
      <c r="J144" s="165"/>
      <c r="K144" s="62"/>
      <c r="L144" s="59"/>
      <c r="M144" s="59"/>
      <c r="N144" s="63"/>
      <c r="O144" s="64">
        <f t="shared" si="24"/>
        <v>0</v>
      </c>
      <c r="P144" s="65">
        <f>+VLOOKUP(B144,'[1]m codes'!$A:$B,2,0)</f>
        <v>900007416</v>
      </c>
      <c r="Q144" s="66">
        <f t="shared" si="25"/>
        <v>0</v>
      </c>
    </row>
    <row r="145" spans="1:17" s="65" customFormat="1" ht="26.25" customHeight="1" x14ac:dyDescent="0.2">
      <c r="A145" s="56">
        <f t="shared" si="26"/>
        <v>12</v>
      </c>
      <c r="B145" s="57" t="s">
        <v>207</v>
      </c>
      <c r="C145" s="58" t="s">
        <v>86</v>
      </c>
      <c r="D145" s="59"/>
      <c r="E145" s="59"/>
      <c r="F145" s="59"/>
      <c r="G145" s="60"/>
      <c r="H145" s="59"/>
      <c r="I145" s="61"/>
      <c r="J145" s="165"/>
      <c r="K145" s="62">
        <f>+K3*2</f>
        <v>0</v>
      </c>
      <c r="L145" s="59">
        <f>+L3*2</f>
        <v>0</v>
      </c>
      <c r="M145" s="59"/>
      <c r="N145" s="63"/>
      <c r="O145" s="64">
        <f t="shared" si="24"/>
        <v>0</v>
      </c>
      <c r="P145" s="65">
        <f>+VLOOKUP(B145,'[1]m codes'!$A:$B,2,0)</f>
        <v>1200000419</v>
      </c>
      <c r="Q145" s="66">
        <f t="shared" si="25"/>
        <v>0</v>
      </c>
    </row>
    <row r="146" spans="1:17" s="65" customFormat="1" ht="26.25" customHeight="1" x14ac:dyDescent="0.2">
      <c r="A146" s="56">
        <f t="shared" si="26"/>
        <v>13</v>
      </c>
      <c r="B146" s="57" t="s">
        <v>208</v>
      </c>
      <c r="C146" s="58" t="s">
        <v>86</v>
      </c>
      <c r="D146" s="59"/>
      <c r="E146" s="59"/>
      <c r="F146" s="59"/>
      <c r="G146" s="60"/>
      <c r="H146" s="59"/>
      <c r="I146" s="61"/>
      <c r="J146" s="165"/>
      <c r="K146" s="62">
        <f>+K3</f>
        <v>0</v>
      </c>
      <c r="L146" s="59">
        <f>+L3</f>
        <v>0</v>
      </c>
      <c r="M146" s="59"/>
      <c r="N146" s="63"/>
      <c r="O146" s="64">
        <f t="shared" si="24"/>
        <v>0</v>
      </c>
      <c r="P146" s="65">
        <f>+VLOOKUP(B146,'[1]m codes'!$A:$B,2,0)</f>
        <v>1200000416</v>
      </c>
      <c r="Q146" s="66">
        <f t="shared" si="25"/>
        <v>0</v>
      </c>
    </row>
    <row r="147" spans="1:17" s="65" customFormat="1" ht="26.25" customHeight="1" x14ac:dyDescent="0.2">
      <c r="A147" s="56">
        <f t="shared" si="26"/>
        <v>14</v>
      </c>
      <c r="B147" s="57" t="s">
        <v>209</v>
      </c>
      <c r="C147" s="58" t="s">
        <v>86</v>
      </c>
      <c r="D147" s="59"/>
      <c r="E147" s="59"/>
      <c r="F147" s="59"/>
      <c r="G147" s="60"/>
      <c r="H147" s="59"/>
      <c r="I147" s="61">
        <v>4474</v>
      </c>
      <c r="J147" s="165"/>
      <c r="K147" s="62"/>
      <c r="L147" s="59"/>
      <c r="M147" s="59"/>
      <c r="N147" s="63"/>
      <c r="O147" s="64">
        <f t="shared" si="24"/>
        <v>0</v>
      </c>
      <c r="P147" s="65">
        <f>+VLOOKUP(B147,'[1]m codes'!$A:$B,2,0)</f>
        <v>1200000418</v>
      </c>
      <c r="Q147" s="66">
        <f t="shared" si="25"/>
        <v>0</v>
      </c>
    </row>
    <row r="148" spans="1:17" s="65" customFormat="1" ht="26.25" customHeight="1" x14ac:dyDescent="0.2">
      <c r="A148" s="56">
        <f t="shared" si="26"/>
        <v>15</v>
      </c>
      <c r="B148" s="57" t="s">
        <v>210</v>
      </c>
      <c r="C148" s="58" t="s">
        <v>86</v>
      </c>
      <c r="D148" s="59"/>
      <c r="E148" s="59"/>
      <c r="F148" s="59"/>
      <c r="G148" s="60"/>
      <c r="H148" s="59"/>
      <c r="I148" s="61"/>
      <c r="J148" s="165"/>
      <c r="K148" s="62">
        <f>+K3</f>
        <v>0</v>
      </c>
      <c r="L148" s="59">
        <f>+L3</f>
        <v>0</v>
      </c>
      <c r="M148" s="59"/>
      <c r="N148" s="63"/>
      <c r="O148" s="64">
        <f t="shared" si="24"/>
        <v>0</v>
      </c>
      <c r="P148" s="65">
        <f>+VLOOKUP(B148,'[1]m codes'!$A:$B,2,0)</f>
        <v>1200000450</v>
      </c>
      <c r="Q148" s="66">
        <f t="shared" si="25"/>
        <v>0</v>
      </c>
    </row>
    <row r="149" spans="1:17" s="65" customFormat="1" ht="26.25" customHeight="1" x14ac:dyDescent="0.2">
      <c r="A149" s="56">
        <f t="shared" si="26"/>
        <v>16</v>
      </c>
      <c r="B149" s="57" t="s">
        <v>211</v>
      </c>
      <c r="C149" s="58" t="s">
        <v>86</v>
      </c>
      <c r="D149" s="59"/>
      <c r="E149" s="59"/>
      <c r="F149" s="59"/>
      <c r="G149" s="60"/>
      <c r="H149" s="59"/>
      <c r="I149" s="61"/>
      <c r="J149" s="165"/>
      <c r="K149" s="62">
        <f>+K3</f>
        <v>0</v>
      </c>
      <c r="L149" s="59">
        <f>+L3</f>
        <v>0</v>
      </c>
      <c r="M149" s="59"/>
      <c r="N149" s="63"/>
      <c r="O149" s="64">
        <f t="shared" si="24"/>
        <v>0</v>
      </c>
      <c r="P149" s="65">
        <f>+VLOOKUP(B149,'[1]m codes'!$A:$B,2,0)</f>
        <v>1200000451</v>
      </c>
      <c r="Q149" s="66">
        <f t="shared" si="25"/>
        <v>0</v>
      </c>
    </row>
    <row r="150" spans="1:17" s="65" customFormat="1" ht="26.25" customHeight="1" x14ac:dyDescent="0.2">
      <c r="A150" s="56">
        <f t="shared" si="26"/>
        <v>17</v>
      </c>
      <c r="B150" s="57" t="s">
        <v>212</v>
      </c>
      <c r="C150" s="58" t="s">
        <v>86</v>
      </c>
      <c r="D150" s="59"/>
      <c r="E150" s="59"/>
      <c r="F150" s="59"/>
      <c r="G150" s="60"/>
      <c r="H150" s="59"/>
      <c r="I150" s="61"/>
      <c r="J150" s="165"/>
      <c r="K150" s="62">
        <f>+K3</f>
        <v>0</v>
      </c>
      <c r="L150" s="59">
        <f>+L3</f>
        <v>0</v>
      </c>
      <c r="M150" s="59"/>
      <c r="N150" s="63"/>
      <c r="O150" s="64">
        <f t="shared" si="24"/>
        <v>0</v>
      </c>
      <c r="P150" s="65">
        <f>+VLOOKUP(B150,'[1]m codes'!$A:$B,2,0)</f>
        <v>1200000448</v>
      </c>
      <c r="Q150" s="66">
        <f t="shared" si="25"/>
        <v>0</v>
      </c>
    </row>
    <row r="151" spans="1:17" s="65" customFormat="1" ht="26.25" customHeight="1" x14ac:dyDescent="0.2">
      <c r="A151" s="56">
        <f t="shared" si="26"/>
        <v>18</v>
      </c>
      <c r="B151" s="57" t="s">
        <v>213</v>
      </c>
      <c r="C151" s="58" t="s">
        <v>86</v>
      </c>
      <c r="D151" s="59"/>
      <c r="E151" s="59"/>
      <c r="F151" s="59"/>
      <c r="G151" s="60"/>
      <c r="H151" s="59"/>
      <c r="I151" s="61">
        <v>4474</v>
      </c>
      <c r="J151" s="165"/>
      <c r="K151" s="62">
        <f>+K3</f>
        <v>0</v>
      </c>
      <c r="L151" s="59">
        <f>+L3</f>
        <v>0</v>
      </c>
      <c r="M151" s="59"/>
      <c r="N151" s="63"/>
      <c r="O151" s="64">
        <f t="shared" si="24"/>
        <v>0</v>
      </c>
      <c r="P151" s="65">
        <f>+VLOOKUP(B151,'[1]m codes'!$A:$B,2,0)</f>
        <v>1200000417</v>
      </c>
      <c r="Q151" s="66">
        <f t="shared" si="25"/>
        <v>0</v>
      </c>
    </row>
    <row r="152" spans="1:17" s="65" customFormat="1" ht="26.25" customHeight="1" x14ac:dyDescent="0.2">
      <c r="A152" s="56">
        <f t="shared" si="26"/>
        <v>19</v>
      </c>
      <c r="B152" s="57" t="s">
        <v>214</v>
      </c>
      <c r="C152" s="58" t="s">
        <v>86</v>
      </c>
      <c r="D152" s="59"/>
      <c r="E152" s="59"/>
      <c r="F152" s="59"/>
      <c r="G152" s="60"/>
      <c r="H152" s="59"/>
      <c r="I152" s="61"/>
      <c r="J152" s="165"/>
      <c r="K152" s="62">
        <f>+K3</f>
        <v>0</v>
      </c>
      <c r="L152" s="59">
        <f>+L3</f>
        <v>0</v>
      </c>
      <c r="M152" s="59"/>
      <c r="N152" s="63"/>
      <c r="O152" s="64">
        <f t="shared" si="24"/>
        <v>0</v>
      </c>
      <c r="P152" s="65">
        <f>+VLOOKUP(B152,'[1]m codes'!$A:$B,2,0)</f>
        <v>1200000414</v>
      </c>
      <c r="Q152" s="66">
        <f t="shared" si="25"/>
        <v>0</v>
      </c>
    </row>
    <row r="153" spans="1:17" s="65" customFormat="1" ht="26.25" customHeight="1" x14ac:dyDescent="0.2">
      <c r="A153" s="56">
        <f t="shared" si="26"/>
        <v>20</v>
      </c>
      <c r="B153" s="57" t="s">
        <v>215</v>
      </c>
      <c r="C153" s="58" t="s">
        <v>86</v>
      </c>
      <c r="D153" s="59"/>
      <c r="E153" s="59"/>
      <c r="F153" s="59"/>
      <c r="G153" s="60"/>
      <c r="H153" s="59"/>
      <c r="I153" s="61"/>
      <c r="J153" s="165"/>
      <c r="K153" s="62"/>
      <c r="L153" s="59"/>
      <c r="M153" s="59"/>
      <c r="N153" s="63"/>
      <c r="O153" s="64">
        <f t="shared" si="24"/>
        <v>0</v>
      </c>
      <c r="P153" s="65">
        <f>+VLOOKUP(B153,'[1]m codes'!$A:$B,2,0)</f>
        <v>1200000415</v>
      </c>
      <c r="Q153" s="66">
        <f t="shared" si="25"/>
        <v>0</v>
      </c>
    </row>
    <row r="154" spans="1:17" s="65" customFormat="1" ht="26.25" customHeight="1" x14ac:dyDescent="0.2">
      <c r="A154" s="56">
        <f t="shared" si="26"/>
        <v>21</v>
      </c>
      <c r="B154" s="57" t="s">
        <v>216</v>
      </c>
      <c r="C154" s="58" t="s">
        <v>86</v>
      </c>
      <c r="D154" s="59"/>
      <c r="E154" s="59"/>
      <c r="F154" s="59"/>
      <c r="G154" s="60">
        <f t="shared" ref="G154" si="27">+E154-F154</f>
        <v>0</v>
      </c>
      <c r="H154" s="59">
        <f t="shared" ref="H154:H155" si="28">D154-E154</f>
        <v>0</v>
      </c>
      <c r="I154" s="61"/>
      <c r="J154" s="165"/>
      <c r="K154" s="62"/>
      <c r="L154" s="59"/>
      <c r="M154" s="59"/>
      <c r="N154" s="63"/>
      <c r="O154" s="64">
        <f t="shared" si="24"/>
        <v>0</v>
      </c>
      <c r="P154" s="65">
        <f>+VLOOKUP(B154,'[1]m codes'!$A:$B,2,0)</f>
        <v>200001364</v>
      </c>
      <c r="Q154" s="66">
        <f t="shared" si="25"/>
        <v>0</v>
      </c>
    </row>
    <row r="155" spans="1:17" s="65" customFormat="1" ht="26.25" customHeight="1" x14ac:dyDescent="0.2">
      <c r="A155" s="109">
        <f t="shared" si="26"/>
        <v>22</v>
      </c>
      <c r="B155" s="110"/>
      <c r="C155" s="59"/>
      <c r="D155" s="59"/>
      <c r="E155" s="59"/>
      <c r="F155" s="59"/>
      <c r="G155" s="60"/>
      <c r="H155" s="59">
        <f t="shared" si="28"/>
        <v>0</v>
      </c>
      <c r="I155" s="61"/>
      <c r="J155" s="165"/>
      <c r="K155" s="62"/>
      <c r="L155" s="62"/>
      <c r="M155" s="59"/>
      <c r="N155" s="63"/>
      <c r="O155" s="64">
        <f t="shared" si="24"/>
        <v>0</v>
      </c>
      <c r="P155" s="65" t="e">
        <f>+VLOOKUP(B155,'[1]m codes'!$A:$B,2,0)</f>
        <v>#N/A</v>
      </c>
      <c r="Q155" s="66">
        <f t="shared" si="25"/>
        <v>0</v>
      </c>
    </row>
    <row r="156" spans="1:17" s="77" customFormat="1" ht="26.25" customHeight="1" x14ac:dyDescent="0.25">
      <c r="A156" s="111"/>
      <c r="B156" s="74" t="s">
        <v>139</v>
      </c>
      <c r="C156" s="74"/>
      <c r="D156" s="70"/>
      <c r="E156" s="70"/>
      <c r="F156" s="70"/>
      <c r="G156" s="71"/>
      <c r="H156" s="70"/>
      <c r="I156" s="72"/>
      <c r="J156" s="74"/>
      <c r="K156" s="73"/>
      <c r="L156" s="73"/>
      <c r="M156" s="74"/>
      <c r="N156" s="75"/>
      <c r="O156" s="76"/>
      <c r="Q156" s="78"/>
    </row>
    <row r="157" spans="1:17" x14ac:dyDescent="0.25">
      <c r="A157" s="112"/>
      <c r="B157" s="113"/>
      <c r="C157" s="113"/>
      <c r="D157" s="112"/>
      <c r="E157" s="112"/>
      <c r="F157" s="112"/>
      <c r="G157" s="112"/>
      <c r="H157" s="112"/>
      <c r="I157" s="114"/>
      <c r="J157" s="113"/>
      <c r="K157" s="115"/>
      <c r="L157" s="116"/>
      <c r="M157" s="116"/>
      <c r="N157" s="117"/>
      <c r="O157" s="113"/>
      <c r="Q157" s="118"/>
    </row>
    <row r="158" spans="1:17" x14ac:dyDescent="0.25">
      <c r="A158" s="112"/>
      <c r="B158" s="113"/>
      <c r="C158" s="113"/>
      <c r="D158" s="112"/>
      <c r="E158" s="112"/>
      <c r="F158" s="112"/>
      <c r="G158" s="112"/>
      <c r="H158" s="112"/>
      <c r="I158" s="114"/>
      <c r="J158" s="113"/>
      <c r="K158" s="115"/>
      <c r="L158" s="116"/>
      <c r="M158" s="116"/>
      <c r="N158" s="117"/>
      <c r="O158" s="113"/>
      <c r="Q158" s="118"/>
    </row>
    <row r="159" spans="1:17" x14ac:dyDescent="0.25">
      <c r="A159" s="112"/>
      <c r="B159" s="113"/>
      <c r="C159" s="113"/>
      <c r="D159" s="112"/>
      <c r="E159" s="112"/>
      <c r="F159" s="112"/>
      <c r="G159" s="112"/>
      <c r="H159" s="112"/>
      <c r="I159" s="114"/>
      <c r="J159" s="113"/>
      <c r="K159" s="115"/>
      <c r="L159" s="116"/>
      <c r="M159" s="116"/>
      <c r="N159" s="117"/>
      <c r="O159" s="113"/>
      <c r="Q159" s="118"/>
    </row>
    <row r="160" spans="1:17" s="123" customFormat="1" ht="14.25" x14ac:dyDescent="0.25">
      <c r="A160" s="200" t="s">
        <v>217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119"/>
      <c r="L160" s="120"/>
      <c r="M160" s="120"/>
      <c r="N160" s="121"/>
      <c r="O160" s="122"/>
      <c r="Q160" s="124"/>
    </row>
    <row r="163" spans="2:17" x14ac:dyDescent="0.25">
      <c r="B163" s="125"/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ht="15.75" x14ac:dyDescent="0.25">
      <c r="B164" s="126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25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25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25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25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25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25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25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25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25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25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25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25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25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25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25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25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25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25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25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25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25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25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25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25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25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25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25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25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25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25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25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25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25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25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25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25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25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25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25"/>
      <c r="D203"/>
      <c r="E203"/>
      <c r="F203"/>
      <c r="G203"/>
      <c r="H203"/>
      <c r="I203"/>
      <c r="K203"/>
      <c r="L203"/>
      <c r="M203"/>
      <c r="N203"/>
      <c r="O203"/>
      <c r="Q203"/>
    </row>
    <row r="204" spans="2:17" x14ac:dyDescent="0.25">
      <c r="B204" s="125"/>
      <c r="D204"/>
      <c r="E204"/>
      <c r="F204"/>
      <c r="G204"/>
      <c r="H204"/>
      <c r="I204"/>
      <c r="K204"/>
      <c r="L204"/>
      <c r="M204"/>
      <c r="N204"/>
      <c r="O204"/>
      <c r="Q204"/>
    </row>
  </sheetData>
  <mergeCells count="13">
    <mergeCell ref="J6:J7"/>
    <mergeCell ref="K6:O6"/>
    <mergeCell ref="A160:J160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5:G155 H1:I3 I10:I13 H10:H18 I154:I155 H6:I9 C154:F154">
    <cfRule type="cellIs" dxfId="56" priority="44" operator="lessThan">
      <formula>0</formula>
    </cfRule>
  </conditionalFormatting>
  <conditionalFormatting sqref="C14:E16 C18:F18 I18 I14:I16">
    <cfRule type="cellIs" dxfId="55" priority="41" operator="lessThan">
      <formula>0</formula>
    </cfRule>
  </conditionalFormatting>
  <conditionalFormatting sqref="C22:F29 I22:I29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I126:I131 C126:F131">
    <cfRule type="cellIs" dxfId="48" priority="35" operator="lessThan">
      <formula>0</formula>
    </cfRule>
  </conditionalFormatting>
  <conditionalFormatting sqref="C134:F152 I134:I152">
    <cfRule type="cellIs" dxfId="47" priority="33" operator="lessThan">
      <formula>0</formula>
    </cfRule>
  </conditionalFormatting>
  <conditionalFormatting sqref="H20:I21 I59:I65 H66:I66 H75:I76 I105 H106:I106 I115 H116:I116 H125:I125 I132 I19 C9:E13 H10:H18 G9:H9 G10:G15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6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3:F153 I153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1">
    <cfRule type="cellIs" dxfId="25" priority="14" operator="lessThan">
      <formula>0</formula>
    </cfRule>
  </conditionalFormatting>
  <conditionalFormatting sqref="H126:H131">
    <cfRule type="cellIs" dxfId="24" priority="15" operator="lessThan">
      <formula>0</formula>
    </cfRule>
  </conditionalFormatting>
  <conditionalFormatting sqref="H134:H155">
    <cfRule type="cellIs" dxfId="23" priority="12" operator="lessThan">
      <formula>0</formula>
    </cfRule>
  </conditionalFormatting>
  <conditionalFormatting sqref="H134:H155">
    <cfRule type="cellIs" dxfId="22" priority="13" operator="lessThan">
      <formula>0</formula>
    </cfRule>
  </conditionalFormatting>
  <conditionalFormatting sqref="G16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1">
    <cfRule type="cellIs" dxfId="14" priority="4" operator="lessThan">
      <formula>0</formula>
    </cfRule>
  </conditionalFormatting>
  <conditionalFormatting sqref="G134:G154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topLeftCell="A10" zoomScaleNormal="100" zoomScaleSheetLayoutView="100" workbookViewId="0">
      <selection activeCell="I109" sqref="I109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27" bestFit="1" customWidth="1"/>
    <col min="5" max="5" width="15.85546875" style="127" customWidth="1"/>
    <col min="6" max="7" width="14.140625" style="127" customWidth="1"/>
    <col min="8" max="8" width="32.85546875" style="127" customWidth="1"/>
    <col min="9" max="9" width="12.28515625" style="128" customWidth="1"/>
    <col min="10" max="10" width="12" customWidth="1"/>
    <col min="11" max="11" width="12.5703125" style="129" hidden="1" customWidth="1"/>
    <col min="12" max="12" width="9.28515625" style="130" hidden="1" customWidth="1"/>
    <col min="13" max="13" width="11.140625" style="130" hidden="1" customWidth="1"/>
    <col min="14" max="14" width="7.5703125" style="131" hidden="1" customWidth="1"/>
    <col min="15" max="15" width="15.28515625" style="132" hidden="1" customWidth="1"/>
    <col min="16" max="16" width="12" hidden="1" customWidth="1"/>
    <col min="17" max="17" width="14" style="133" hidden="1" customWidth="1"/>
  </cols>
  <sheetData>
    <row r="1" spans="1:21" s="16" customFormat="1" ht="22.5" customHeight="1" x14ac:dyDescent="0.25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10"/>
      <c r="L1" s="11"/>
      <c r="M1" s="11" t="s">
        <v>43</v>
      </c>
      <c r="N1" s="12"/>
      <c r="O1" s="13"/>
      <c r="P1" s="14"/>
      <c r="Q1" s="15"/>
      <c r="R1" s="14"/>
      <c r="S1" s="14"/>
    </row>
    <row r="2" spans="1:21" s="16" customFormat="1" ht="18.75" customHeight="1" x14ac:dyDescent="0.25">
      <c r="A2" s="202" t="s">
        <v>44</v>
      </c>
      <c r="B2" s="202"/>
      <c r="C2" s="202"/>
      <c r="D2" s="202"/>
      <c r="E2" s="202"/>
      <c r="F2" s="202"/>
      <c r="G2" s="202"/>
      <c r="H2" s="202"/>
      <c r="I2" s="202"/>
      <c r="J2" s="202"/>
      <c r="K2" s="17"/>
      <c r="L2" s="18"/>
      <c r="M2" s="18"/>
      <c r="N2" s="19"/>
      <c r="O2" s="20"/>
      <c r="P2" s="21"/>
      <c r="Q2" s="22"/>
      <c r="R2" s="21"/>
      <c r="S2" s="21"/>
    </row>
    <row r="3" spans="1:21" s="16" customFormat="1" ht="21.75" customHeight="1" x14ac:dyDescent="0.25">
      <c r="A3" s="202" t="s">
        <v>45</v>
      </c>
      <c r="B3" s="202"/>
      <c r="C3" s="202"/>
      <c r="D3" s="202"/>
      <c r="E3" s="202"/>
      <c r="F3" s="202"/>
      <c r="G3" s="202"/>
      <c r="H3" s="202"/>
      <c r="I3" s="202"/>
      <c r="J3" s="202"/>
      <c r="K3" s="23"/>
      <c r="L3" s="24"/>
      <c r="M3" s="18"/>
      <c r="N3" s="19"/>
      <c r="O3" s="20"/>
      <c r="P3" s="21"/>
      <c r="Q3" s="22"/>
      <c r="R3" s="21"/>
      <c r="S3" s="21"/>
    </row>
    <row r="4" spans="1:21" s="16" customFormat="1" ht="27.75" customHeight="1" x14ac:dyDescent="0.25">
      <c r="A4" s="25"/>
      <c r="B4" s="26" t="s">
        <v>222</v>
      </c>
      <c r="C4" s="25"/>
      <c r="D4" s="28" t="s">
        <v>46</v>
      </c>
      <c r="E4" s="25" t="s">
        <v>220</v>
      </c>
      <c r="F4" s="28" t="s">
        <v>47</v>
      </c>
      <c r="G4" s="211" t="s">
        <v>223</v>
      </c>
      <c r="H4" s="211"/>
      <c r="I4" s="211"/>
      <c r="J4" s="211"/>
      <c r="K4" s="30"/>
      <c r="L4" s="24"/>
      <c r="M4" s="18"/>
      <c r="N4" s="19"/>
      <c r="O4" s="20"/>
      <c r="P4" s="21"/>
      <c r="Q4" s="22"/>
      <c r="R4" s="21"/>
      <c r="S4" s="21"/>
    </row>
    <row r="5" spans="1:21" s="16" customFormat="1" ht="27.75" customHeight="1" x14ac:dyDescent="0.25">
      <c r="A5" s="25"/>
      <c r="B5" s="26" t="s">
        <v>48</v>
      </c>
      <c r="C5" s="134"/>
      <c r="D5" s="28" t="s">
        <v>49</v>
      </c>
      <c r="E5" s="134"/>
      <c r="F5" s="28" t="s">
        <v>50</v>
      </c>
      <c r="G5" s="211" t="s">
        <v>224</v>
      </c>
      <c r="H5" s="211"/>
      <c r="I5" s="211"/>
      <c r="J5" s="211"/>
      <c r="K5" s="30"/>
      <c r="L5" s="24"/>
      <c r="M5" s="18"/>
      <c r="N5" s="18"/>
      <c r="O5" s="20"/>
      <c r="P5" s="21"/>
      <c r="Q5" s="22"/>
      <c r="R5" s="21"/>
      <c r="S5" s="21"/>
    </row>
    <row r="6" spans="1:21" s="35" customFormat="1" ht="15" customHeight="1" x14ac:dyDescent="0.2">
      <c r="A6" s="198" t="s">
        <v>51</v>
      </c>
      <c r="B6" s="206" t="s">
        <v>52</v>
      </c>
      <c r="C6" s="206" t="s">
        <v>53</v>
      </c>
      <c r="D6" s="198" t="s">
        <v>225</v>
      </c>
      <c r="E6" s="198"/>
      <c r="F6" s="198"/>
      <c r="G6" s="198"/>
      <c r="H6" s="198"/>
      <c r="I6" s="212" t="s">
        <v>226</v>
      </c>
      <c r="J6" s="198" t="s">
        <v>14</v>
      </c>
      <c r="K6" s="199" t="s">
        <v>56</v>
      </c>
      <c r="L6" s="199"/>
      <c r="M6" s="199"/>
      <c r="N6" s="199"/>
      <c r="O6" s="199"/>
      <c r="Q6" s="36"/>
    </row>
    <row r="7" spans="1:21" s="35" customFormat="1" ht="42" customHeight="1" x14ac:dyDescent="0.2">
      <c r="A7" s="198"/>
      <c r="B7" s="206"/>
      <c r="C7" s="206"/>
      <c r="D7" s="198"/>
      <c r="E7" s="198"/>
      <c r="F7" s="198"/>
      <c r="G7" s="198"/>
      <c r="H7" s="198"/>
      <c r="I7" s="213"/>
      <c r="J7" s="198"/>
      <c r="K7" s="135" t="s">
        <v>61</v>
      </c>
      <c r="L7" s="40" t="s">
        <v>61</v>
      </c>
      <c r="M7" s="41" t="s">
        <v>61</v>
      </c>
      <c r="N7" s="42" t="s">
        <v>61</v>
      </c>
      <c r="O7" s="43" t="s">
        <v>62</v>
      </c>
      <c r="Q7" s="44" t="s">
        <v>63</v>
      </c>
    </row>
    <row r="8" spans="1:21" s="85" customFormat="1" x14ac:dyDescent="0.25">
      <c r="A8" s="45" t="s">
        <v>82</v>
      </c>
      <c r="B8" s="46" t="s">
        <v>83</v>
      </c>
      <c r="C8" s="46"/>
      <c r="D8" s="79"/>
      <c r="E8" s="79"/>
      <c r="F8" s="79"/>
      <c r="G8" s="79"/>
      <c r="H8" s="79"/>
      <c r="I8" s="49"/>
      <c r="J8" s="82"/>
      <c r="K8" s="81"/>
      <c r="L8" s="81"/>
      <c r="M8" s="82"/>
      <c r="N8" s="83"/>
      <c r="O8" s="84"/>
      <c r="Q8" s="55"/>
    </row>
    <row r="9" spans="1:21" s="93" customFormat="1" ht="14.25" x14ac:dyDescent="0.2">
      <c r="A9" s="86"/>
      <c r="B9" s="87" t="s">
        <v>84</v>
      </c>
      <c r="C9" s="87"/>
      <c r="D9" s="88"/>
      <c r="E9" s="88"/>
      <c r="F9" s="88"/>
      <c r="G9" s="88"/>
      <c r="H9" s="88"/>
      <c r="I9" s="89"/>
      <c r="J9" s="91"/>
      <c r="K9" s="90"/>
      <c r="L9" s="90"/>
      <c r="M9" s="91"/>
      <c r="N9" s="92"/>
      <c r="O9" s="64">
        <f t="shared" ref="O9:O17" si="0">SUM(K9:N9)</f>
        <v>0</v>
      </c>
      <c r="Q9" s="66">
        <f t="shared" ref="Q9:Q60" si="1">+O9-F9</f>
        <v>0</v>
      </c>
    </row>
    <row r="10" spans="1:21" s="97" customFormat="1" ht="53.25" customHeight="1" x14ac:dyDescent="0.2">
      <c r="A10" s="94">
        <v>1</v>
      </c>
      <c r="B10" s="95" t="s">
        <v>85</v>
      </c>
      <c r="C10" s="58" t="s">
        <v>86</v>
      </c>
      <c r="D10" s="214" t="s">
        <v>259</v>
      </c>
      <c r="E10" s="214"/>
      <c r="F10" s="214"/>
      <c r="G10" s="214"/>
      <c r="H10" s="214"/>
      <c r="I10" s="61">
        <v>16</v>
      </c>
      <c r="J10" s="59"/>
      <c r="K10" s="62"/>
      <c r="L10" s="62"/>
      <c r="M10" s="59"/>
      <c r="N10" s="63"/>
      <c r="O10" s="96">
        <f t="shared" si="0"/>
        <v>0</v>
      </c>
      <c r="P10" s="97">
        <f>+VLOOKUP(B10,'[1]m codes'!$A:$B,2,0)</f>
        <v>200030286</v>
      </c>
      <c r="Q10" s="59">
        <f t="shared" si="1"/>
        <v>0</v>
      </c>
    </row>
    <row r="11" spans="1:21" s="65" customFormat="1" ht="28.5" x14ac:dyDescent="0.2">
      <c r="A11" s="56">
        <f>+A10+1</f>
        <v>2</v>
      </c>
      <c r="B11" s="57" t="s">
        <v>87</v>
      </c>
      <c r="C11" s="58" t="s">
        <v>86</v>
      </c>
      <c r="D11" s="214"/>
      <c r="E11" s="214"/>
      <c r="F11" s="214"/>
      <c r="G11" s="214"/>
      <c r="H11" s="214"/>
      <c r="I11" s="61"/>
      <c r="J11" s="59"/>
      <c r="K11" s="62"/>
      <c r="L11" s="62"/>
      <c r="M11" s="59"/>
      <c r="N11" s="63"/>
      <c r="O11" s="64">
        <f t="shared" si="0"/>
        <v>0</v>
      </c>
      <c r="P11" s="65">
        <f>+VLOOKUP(B11,'[1]m codes'!$A:$B,2,0)</f>
        <v>200030287</v>
      </c>
      <c r="Q11" s="98">
        <f t="shared" si="1"/>
        <v>0</v>
      </c>
      <c r="U11" s="97"/>
    </row>
    <row r="12" spans="1:21" s="65" customFormat="1" ht="28.5" x14ac:dyDescent="0.2">
      <c r="A12" s="56">
        <f t="shared" ref="A12:A17" si="2">+A11+1</f>
        <v>3</v>
      </c>
      <c r="B12" s="57" t="s">
        <v>88</v>
      </c>
      <c r="C12" s="58" t="s">
        <v>86</v>
      </c>
      <c r="D12" s="214"/>
      <c r="E12" s="214"/>
      <c r="F12" s="214"/>
      <c r="G12" s="214"/>
      <c r="H12" s="214"/>
      <c r="I12" s="61"/>
      <c r="J12" s="59"/>
      <c r="K12" s="62"/>
      <c r="L12" s="62"/>
      <c r="M12" s="59"/>
      <c r="N12" s="63"/>
      <c r="O12" s="64">
        <f t="shared" si="0"/>
        <v>0</v>
      </c>
      <c r="P12" s="65">
        <f>+VLOOKUP(B12,'[1]m codes'!$A:$B,2,0)</f>
        <v>200030288</v>
      </c>
      <c r="Q12" s="98">
        <f t="shared" si="1"/>
        <v>0</v>
      </c>
      <c r="U12" s="97"/>
    </row>
    <row r="13" spans="1:21" s="65" customFormat="1" ht="28.5" x14ac:dyDescent="0.2">
      <c r="A13" s="56">
        <f t="shared" si="2"/>
        <v>4</v>
      </c>
      <c r="B13" s="57" t="s">
        <v>89</v>
      </c>
      <c r="C13" s="58" t="s">
        <v>86</v>
      </c>
      <c r="D13" s="214"/>
      <c r="E13" s="214"/>
      <c r="F13" s="214"/>
      <c r="G13" s="214"/>
      <c r="H13" s="214"/>
      <c r="I13" s="61"/>
      <c r="J13" s="59"/>
      <c r="K13" s="62"/>
      <c r="L13" s="62"/>
      <c r="M13" s="59"/>
      <c r="N13" s="63"/>
      <c r="O13" s="64">
        <f t="shared" si="0"/>
        <v>0</v>
      </c>
      <c r="P13" s="65">
        <f>+VLOOKUP(B13,'[1]m codes'!$A:$B,2,0)</f>
        <v>200030289</v>
      </c>
      <c r="Q13" s="98">
        <f t="shared" si="1"/>
        <v>0</v>
      </c>
      <c r="U13" s="97"/>
    </row>
    <row r="14" spans="1:21" s="65" customFormat="1" ht="28.5" x14ac:dyDescent="0.2">
      <c r="A14" s="56">
        <f t="shared" si="2"/>
        <v>5</v>
      </c>
      <c r="B14" s="57" t="s">
        <v>90</v>
      </c>
      <c r="C14" s="58" t="s">
        <v>86</v>
      </c>
      <c r="D14" s="214"/>
      <c r="E14" s="214"/>
      <c r="F14" s="214"/>
      <c r="G14" s="214"/>
      <c r="H14" s="214"/>
      <c r="I14" s="61"/>
      <c r="J14" s="59"/>
      <c r="K14" s="62"/>
      <c r="L14" s="62"/>
      <c r="M14" s="59"/>
      <c r="N14" s="63"/>
      <c r="O14" s="64">
        <f t="shared" si="0"/>
        <v>0</v>
      </c>
      <c r="P14" s="65">
        <f>+VLOOKUP(B14,'[1]m codes'!$A:$B,2,0)</f>
        <v>200032212</v>
      </c>
      <c r="Q14" s="98">
        <f t="shared" si="1"/>
        <v>0</v>
      </c>
      <c r="U14" s="97"/>
    </row>
    <row r="15" spans="1:21" s="65" customFormat="1" ht="28.5" x14ac:dyDescent="0.2">
      <c r="A15" s="56">
        <f t="shared" si="2"/>
        <v>6</v>
      </c>
      <c r="B15" s="57" t="s">
        <v>91</v>
      </c>
      <c r="C15" s="58" t="s">
        <v>86</v>
      </c>
      <c r="D15" s="214" t="s">
        <v>260</v>
      </c>
      <c r="E15" s="214"/>
      <c r="F15" s="214"/>
      <c r="G15" s="214"/>
      <c r="H15" s="214"/>
      <c r="I15" s="61">
        <v>1</v>
      </c>
      <c r="J15" s="59"/>
      <c r="K15" s="62"/>
      <c r="L15" s="62"/>
      <c r="M15" s="59"/>
      <c r="N15" s="63"/>
      <c r="O15" s="64">
        <f t="shared" si="0"/>
        <v>0</v>
      </c>
      <c r="P15" s="65">
        <f>+VLOOKUP(B15,'[1]m codes'!$A:$B,2,0)</f>
        <v>200030291</v>
      </c>
      <c r="Q15" s="98">
        <f t="shared" si="1"/>
        <v>0</v>
      </c>
      <c r="U15" s="97"/>
    </row>
    <row r="16" spans="1:21" s="65" customFormat="1" ht="28.5" x14ac:dyDescent="0.2">
      <c r="A16" s="56">
        <f t="shared" si="2"/>
        <v>7</v>
      </c>
      <c r="B16" s="57" t="s">
        <v>92</v>
      </c>
      <c r="C16" s="58" t="s">
        <v>86</v>
      </c>
      <c r="D16" s="214"/>
      <c r="E16" s="214"/>
      <c r="F16" s="214"/>
      <c r="G16" s="214"/>
      <c r="H16" s="214"/>
      <c r="I16" s="61"/>
      <c r="J16" s="59"/>
      <c r="K16" s="62"/>
      <c r="L16" s="62"/>
      <c r="M16" s="59"/>
      <c r="N16" s="63"/>
      <c r="O16" s="64">
        <f t="shared" si="0"/>
        <v>0</v>
      </c>
      <c r="P16" s="65">
        <f>+VLOOKUP(B16,'[1]m codes'!$A:$B,2,0)</f>
        <v>200030293</v>
      </c>
      <c r="Q16" s="98">
        <f t="shared" si="1"/>
        <v>0</v>
      </c>
      <c r="U16" s="97"/>
    </row>
    <row r="17" spans="1:21" s="65" customFormat="1" ht="14.25" x14ac:dyDescent="0.2">
      <c r="A17" s="56">
        <f t="shared" si="2"/>
        <v>8</v>
      </c>
      <c r="B17" s="57" t="s">
        <v>93</v>
      </c>
      <c r="C17" s="58" t="s">
        <v>86</v>
      </c>
      <c r="D17" s="214"/>
      <c r="E17" s="214"/>
      <c r="F17" s="214"/>
      <c r="G17" s="214"/>
      <c r="H17" s="214"/>
      <c r="I17" s="61"/>
      <c r="J17" s="59"/>
      <c r="K17" s="62"/>
      <c r="L17" s="62"/>
      <c r="M17" s="59"/>
      <c r="N17" s="63"/>
      <c r="O17" s="64">
        <f t="shared" si="0"/>
        <v>0</v>
      </c>
      <c r="P17" s="65">
        <f>+VLOOKUP(B17,'[1]m codes'!$A:$B,2,0)</f>
        <v>200030300</v>
      </c>
      <c r="Q17" s="66">
        <f t="shared" si="1"/>
        <v>0</v>
      </c>
      <c r="U17" s="97"/>
    </row>
    <row r="18" spans="1:21" x14ac:dyDescent="0.25">
      <c r="A18" s="86" t="s">
        <v>94</v>
      </c>
      <c r="B18" s="87" t="s">
        <v>95</v>
      </c>
      <c r="C18" s="87"/>
      <c r="D18" s="214"/>
      <c r="E18" s="214"/>
      <c r="F18" s="214"/>
      <c r="G18" s="214"/>
      <c r="H18" s="214"/>
      <c r="I18" s="61"/>
      <c r="J18" s="91"/>
      <c r="K18" s="90"/>
      <c r="L18" s="90"/>
      <c r="M18" s="91"/>
      <c r="N18" s="92"/>
      <c r="O18" s="99"/>
      <c r="Q18" s="66">
        <f t="shared" si="1"/>
        <v>0</v>
      </c>
    </row>
    <row r="19" spans="1:21" s="65" customFormat="1" ht="14.25" x14ac:dyDescent="0.2">
      <c r="A19" s="56">
        <v>1</v>
      </c>
      <c r="B19" s="57" t="s">
        <v>96</v>
      </c>
      <c r="C19" s="58" t="s">
        <v>86</v>
      </c>
      <c r="D19" s="214"/>
      <c r="E19" s="214"/>
      <c r="F19" s="214"/>
      <c r="G19" s="214"/>
      <c r="H19" s="214"/>
      <c r="I19" s="61"/>
      <c r="J19" s="59"/>
      <c r="K19" s="62"/>
      <c r="L19" s="62"/>
      <c r="M19" s="59"/>
      <c r="N19" s="63"/>
      <c r="O19" s="64">
        <f t="shared" ref="O19:O51" si="3">SUM(K19:N19)</f>
        <v>0</v>
      </c>
      <c r="P19" s="65">
        <f>+VLOOKUP(B19,'[1]m codes'!$A:$B,2,0)</f>
        <v>200032593</v>
      </c>
      <c r="Q19" s="66">
        <f t="shared" si="1"/>
        <v>0</v>
      </c>
    </row>
    <row r="20" spans="1:21" s="65" customFormat="1" ht="14.25" x14ac:dyDescent="0.2">
      <c r="A20" s="56">
        <f>+A19+1</f>
        <v>2</v>
      </c>
      <c r="B20" s="57" t="s">
        <v>97</v>
      </c>
      <c r="C20" s="58" t="s">
        <v>86</v>
      </c>
      <c r="D20" s="214"/>
      <c r="E20" s="214"/>
      <c r="F20" s="214"/>
      <c r="G20" s="214"/>
      <c r="H20" s="214"/>
      <c r="I20" s="61"/>
      <c r="J20" s="59"/>
      <c r="K20" s="62"/>
      <c r="L20" s="62"/>
      <c r="M20" s="59"/>
      <c r="N20" s="63"/>
      <c r="O20" s="64">
        <f t="shared" si="3"/>
        <v>0</v>
      </c>
      <c r="P20" s="65">
        <f>+VLOOKUP(B20,'[1]m codes'!$A:$B,2,0)</f>
        <v>200032575</v>
      </c>
      <c r="Q20" s="66">
        <f t="shared" si="1"/>
        <v>0</v>
      </c>
    </row>
    <row r="21" spans="1:21" s="65" customFormat="1" ht="14.25" x14ac:dyDescent="0.2">
      <c r="A21" s="56">
        <f t="shared" ref="A21:A51" si="4">+A20+1</f>
        <v>3</v>
      </c>
      <c r="B21" s="57" t="s">
        <v>98</v>
      </c>
      <c r="C21" s="58" t="s">
        <v>86</v>
      </c>
      <c r="D21" s="214"/>
      <c r="E21" s="214"/>
      <c r="F21" s="214"/>
      <c r="G21" s="214"/>
      <c r="H21" s="214"/>
      <c r="I21" s="61"/>
      <c r="J21" s="59"/>
      <c r="K21" s="62"/>
      <c r="L21" s="62"/>
      <c r="M21" s="59"/>
      <c r="N21" s="63"/>
      <c r="O21" s="64">
        <f t="shared" si="3"/>
        <v>0</v>
      </c>
      <c r="P21" s="65">
        <f>+VLOOKUP(B21,'[1]m codes'!$A:$B,2,0)</f>
        <v>200032202</v>
      </c>
      <c r="Q21" s="66">
        <f t="shared" si="1"/>
        <v>0</v>
      </c>
    </row>
    <row r="22" spans="1:21" s="65" customFormat="1" ht="14.25" x14ac:dyDescent="0.2">
      <c r="A22" s="56">
        <f t="shared" si="4"/>
        <v>4</v>
      </c>
      <c r="B22" s="57" t="s">
        <v>99</v>
      </c>
      <c r="C22" s="58" t="s">
        <v>86</v>
      </c>
      <c r="D22" s="214"/>
      <c r="E22" s="214"/>
      <c r="F22" s="214"/>
      <c r="G22" s="214"/>
      <c r="H22" s="214"/>
      <c r="I22" s="61"/>
      <c r="J22" s="59"/>
      <c r="K22" s="62"/>
      <c r="L22" s="62"/>
      <c r="M22" s="59"/>
      <c r="N22" s="63"/>
      <c r="O22" s="64">
        <f t="shared" si="3"/>
        <v>0</v>
      </c>
      <c r="P22" s="65">
        <f>+VLOOKUP(B22,'[1]m codes'!$A:$B,2,0)</f>
        <v>200032233</v>
      </c>
      <c r="Q22" s="66">
        <f t="shared" si="1"/>
        <v>0</v>
      </c>
    </row>
    <row r="23" spans="1:21" s="65" customFormat="1" ht="28.5" x14ac:dyDescent="0.2">
      <c r="A23" s="56">
        <f t="shared" si="4"/>
        <v>5</v>
      </c>
      <c r="B23" s="57" t="s">
        <v>100</v>
      </c>
      <c r="C23" s="58" t="s">
        <v>86</v>
      </c>
      <c r="D23" s="214"/>
      <c r="E23" s="214"/>
      <c r="F23" s="214"/>
      <c r="G23" s="214"/>
      <c r="H23" s="214"/>
      <c r="I23" s="61"/>
      <c r="J23" s="59"/>
      <c r="K23" s="62"/>
      <c r="L23" s="62"/>
      <c r="M23" s="59"/>
      <c r="N23" s="63"/>
      <c r="O23" s="64">
        <f t="shared" si="3"/>
        <v>0</v>
      </c>
      <c r="P23" s="65">
        <f>+VLOOKUP(B23,'[1]m codes'!$A:$B,2,0)</f>
        <v>200032203</v>
      </c>
      <c r="Q23" s="66">
        <f t="shared" si="1"/>
        <v>0</v>
      </c>
    </row>
    <row r="24" spans="1:21" s="65" customFormat="1" ht="14.25" x14ac:dyDescent="0.2">
      <c r="A24" s="56">
        <f t="shared" si="4"/>
        <v>6</v>
      </c>
      <c r="B24" s="57" t="s">
        <v>101</v>
      </c>
      <c r="C24" s="58" t="s">
        <v>86</v>
      </c>
      <c r="D24" s="214"/>
      <c r="E24" s="214"/>
      <c r="F24" s="214"/>
      <c r="G24" s="214"/>
      <c r="H24" s="214"/>
      <c r="I24" s="61"/>
      <c r="J24" s="59"/>
      <c r="K24" s="62"/>
      <c r="L24" s="62"/>
      <c r="M24" s="59"/>
      <c r="N24" s="63"/>
      <c r="O24" s="64">
        <f t="shared" si="3"/>
        <v>0</v>
      </c>
      <c r="P24" s="65">
        <f>+VLOOKUP(B24,'[1]m codes'!$A:$B,2,0)</f>
        <v>200032204</v>
      </c>
      <c r="Q24" s="66">
        <f t="shared" si="1"/>
        <v>0</v>
      </c>
    </row>
    <row r="25" spans="1:21" s="65" customFormat="1" ht="28.5" x14ac:dyDescent="0.2">
      <c r="A25" s="56">
        <f t="shared" si="4"/>
        <v>7</v>
      </c>
      <c r="B25" s="57" t="s">
        <v>102</v>
      </c>
      <c r="C25" s="58" t="s">
        <v>86</v>
      </c>
      <c r="D25" s="214"/>
      <c r="E25" s="214"/>
      <c r="F25" s="214"/>
      <c r="G25" s="214"/>
      <c r="H25" s="214"/>
      <c r="I25" s="61"/>
      <c r="J25" s="59"/>
      <c r="K25" s="62"/>
      <c r="L25" s="62"/>
      <c r="M25" s="59"/>
      <c r="N25" s="63"/>
      <c r="O25" s="64">
        <f t="shared" si="3"/>
        <v>0</v>
      </c>
      <c r="P25" s="65">
        <f>+VLOOKUP(B25,'[1]m codes'!$A:$B,2,0)</f>
        <v>200032234</v>
      </c>
      <c r="Q25" s="66">
        <f t="shared" si="1"/>
        <v>0</v>
      </c>
    </row>
    <row r="26" spans="1:21" s="65" customFormat="1" ht="28.5" x14ac:dyDescent="0.2">
      <c r="A26" s="56">
        <f t="shared" si="4"/>
        <v>8</v>
      </c>
      <c r="B26" s="57" t="s">
        <v>103</v>
      </c>
      <c r="C26" s="58" t="s">
        <v>86</v>
      </c>
      <c r="D26" s="214"/>
      <c r="E26" s="214"/>
      <c r="F26" s="214"/>
      <c r="G26" s="214"/>
      <c r="H26" s="214"/>
      <c r="I26" s="61"/>
      <c r="J26" s="59"/>
      <c r="K26" s="62"/>
      <c r="L26" s="62"/>
      <c r="M26" s="59"/>
      <c r="N26" s="63"/>
      <c r="O26" s="64">
        <f t="shared" si="3"/>
        <v>0</v>
      </c>
      <c r="P26" s="65">
        <f>+VLOOKUP(B26,'[1]m codes'!$A:$B,2,0)</f>
        <v>200032205</v>
      </c>
      <c r="Q26" s="66">
        <f t="shared" si="1"/>
        <v>0</v>
      </c>
    </row>
    <row r="27" spans="1:21" s="65" customFormat="1" ht="28.5" x14ac:dyDescent="0.2">
      <c r="A27" s="56">
        <f t="shared" si="4"/>
        <v>9</v>
      </c>
      <c r="B27" s="57" t="s">
        <v>104</v>
      </c>
      <c r="C27" s="58" t="s">
        <v>86</v>
      </c>
      <c r="D27" s="214"/>
      <c r="E27" s="214"/>
      <c r="F27" s="214"/>
      <c r="G27" s="214"/>
      <c r="H27" s="214"/>
      <c r="I27" s="61"/>
      <c r="J27" s="59"/>
      <c r="K27" s="62"/>
      <c r="L27" s="62"/>
      <c r="M27" s="59"/>
      <c r="N27" s="63"/>
      <c r="O27" s="64">
        <f t="shared" si="3"/>
        <v>0</v>
      </c>
      <c r="P27" s="65">
        <f>+VLOOKUP(B27,'[1]m codes'!$A:$B,2,0)</f>
        <v>200032206</v>
      </c>
      <c r="Q27" s="66">
        <f t="shared" si="1"/>
        <v>0</v>
      </c>
    </row>
    <row r="28" spans="1:21" s="65" customFormat="1" ht="28.5" x14ac:dyDescent="0.2">
      <c r="A28" s="56">
        <f t="shared" si="4"/>
        <v>10</v>
      </c>
      <c r="B28" s="57" t="s">
        <v>105</v>
      </c>
      <c r="C28" s="58" t="s">
        <v>86</v>
      </c>
      <c r="D28" s="214"/>
      <c r="E28" s="214"/>
      <c r="F28" s="214"/>
      <c r="G28" s="214"/>
      <c r="H28" s="214"/>
      <c r="I28" s="61"/>
      <c r="J28" s="59"/>
      <c r="K28" s="62"/>
      <c r="L28" s="62"/>
      <c r="M28" s="59"/>
      <c r="N28" s="63"/>
      <c r="O28" s="64">
        <f t="shared" si="3"/>
        <v>0</v>
      </c>
      <c r="P28" s="65">
        <f>+VLOOKUP(B28,'[1]m codes'!$A:$B,2,0)</f>
        <v>200032207</v>
      </c>
      <c r="Q28" s="66">
        <f t="shared" si="1"/>
        <v>0</v>
      </c>
    </row>
    <row r="29" spans="1:21" s="65" customFormat="1" ht="28.5" x14ac:dyDescent="0.2">
      <c r="A29" s="56">
        <f t="shared" si="4"/>
        <v>11</v>
      </c>
      <c r="B29" s="57" t="s">
        <v>106</v>
      </c>
      <c r="C29" s="58" t="s">
        <v>86</v>
      </c>
      <c r="D29" s="214"/>
      <c r="E29" s="214"/>
      <c r="F29" s="214"/>
      <c r="G29" s="214"/>
      <c r="H29" s="214"/>
      <c r="I29" s="61"/>
      <c r="J29" s="59"/>
      <c r="K29" s="62"/>
      <c r="L29" s="62"/>
      <c r="M29" s="59"/>
      <c r="N29" s="63"/>
      <c r="O29" s="64">
        <f t="shared" si="3"/>
        <v>0</v>
      </c>
      <c r="P29" s="65">
        <f>+VLOOKUP(B29,'[1]m codes'!$A:$B,2,0)</f>
        <v>200032235</v>
      </c>
      <c r="Q29" s="66">
        <f t="shared" si="1"/>
        <v>0</v>
      </c>
    </row>
    <row r="30" spans="1:21" s="65" customFormat="1" ht="28.5" x14ac:dyDescent="0.2">
      <c r="A30" s="56">
        <f t="shared" si="4"/>
        <v>12</v>
      </c>
      <c r="B30" s="57" t="s">
        <v>107</v>
      </c>
      <c r="C30" s="58" t="s">
        <v>86</v>
      </c>
      <c r="D30" s="214"/>
      <c r="E30" s="214"/>
      <c r="F30" s="214"/>
      <c r="G30" s="214"/>
      <c r="H30" s="214"/>
      <c r="I30" s="61"/>
      <c r="J30" s="59"/>
      <c r="K30" s="62"/>
      <c r="L30" s="62"/>
      <c r="M30" s="59"/>
      <c r="N30" s="63"/>
      <c r="O30" s="64">
        <f t="shared" si="3"/>
        <v>0</v>
      </c>
      <c r="P30" s="65">
        <f>+VLOOKUP(B30,'[1]m codes'!$A:$B,2,0)</f>
        <v>200032208</v>
      </c>
      <c r="Q30" s="66">
        <f t="shared" si="1"/>
        <v>0</v>
      </c>
    </row>
    <row r="31" spans="1:21" s="65" customFormat="1" ht="28.5" x14ac:dyDescent="0.2">
      <c r="A31" s="56">
        <f t="shared" si="4"/>
        <v>13</v>
      </c>
      <c r="B31" s="57" t="s">
        <v>108</v>
      </c>
      <c r="C31" s="58" t="s">
        <v>86</v>
      </c>
      <c r="D31" s="214"/>
      <c r="E31" s="214"/>
      <c r="F31" s="214"/>
      <c r="G31" s="214"/>
      <c r="H31" s="214"/>
      <c r="I31" s="61"/>
      <c r="J31" s="59"/>
      <c r="K31" s="62"/>
      <c r="L31" s="62"/>
      <c r="M31" s="59"/>
      <c r="N31" s="63"/>
      <c r="O31" s="64">
        <f t="shared" si="3"/>
        <v>0</v>
      </c>
      <c r="P31" s="65">
        <f>+VLOOKUP(B31,'[1]m codes'!$A:$B,2,0)</f>
        <v>200032209</v>
      </c>
      <c r="Q31" s="66">
        <f t="shared" si="1"/>
        <v>0</v>
      </c>
    </row>
    <row r="32" spans="1:21" s="65" customFormat="1" ht="28.5" x14ac:dyDescent="0.2">
      <c r="A32" s="56">
        <f t="shared" si="4"/>
        <v>14</v>
      </c>
      <c r="B32" s="57" t="s">
        <v>109</v>
      </c>
      <c r="C32" s="58" t="s">
        <v>86</v>
      </c>
      <c r="D32" s="214"/>
      <c r="E32" s="214"/>
      <c r="F32" s="214"/>
      <c r="G32" s="214"/>
      <c r="H32" s="214"/>
      <c r="I32" s="61"/>
      <c r="J32" s="59"/>
      <c r="K32" s="62"/>
      <c r="L32" s="62"/>
      <c r="M32" s="59"/>
      <c r="N32" s="63"/>
      <c r="O32" s="64">
        <f t="shared" si="3"/>
        <v>0</v>
      </c>
      <c r="P32" s="65">
        <f>+VLOOKUP(B32,'[1]m codes'!$A:$B,2,0)</f>
        <v>200032210</v>
      </c>
      <c r="Q32" s="66">
        <f t="shared" si="1"/>
        <v>0</v>
      </c>
    </row>
    <row r="33" spans="1:17" s="65" customFormat="1" ht="28.5" x14ac:dyDescent="0.2">
      <c r="A33" s="56">
        <f t="shared" si="4"/>
        <v>15</v>
      </c>
      <c r="B33" s="57" t="s">
        <v>110</v>
      </c>
      <c r="C33" s="58" t="s">
        <v>86</v>
      </c>
      <c r="D33" s="214"/>
      <c r="E33" s="214"/>
      <c r="F33" s="214"/>
      <c r="G33" s="214"/>
      <c r="H33" s="214"/>
      <c r="I33" s="61"/>
      <c r="J33" s="59"/>
      <c r="K33" s="62"/>
      <c r="L33" s="62"/>
      <c r="M33" s="59"/>
      <c r="N33" s="63"/>
      <c r="O33" s="64">
        <f t="shared" si="3"/>
        <v>0</v>
      </c>
      <c r="P33" s="65">
        <f>+VLOOKUP(B33,'[1]m codes'!$A:$B,2,0)</f>
        <v>200032211</v>
      </c>
      <c r="Q33" s="66">
        <f t="shared" si="1"/>
        <v>0</v>
      </c>
    </row>
    <row r="34" spans="1:17" s="65" customFormat="1" ht="14.25" x14ac:dyDescent="0.2">
      <c r="A34" s="56">
        <f t="shared" si="4"/>
        <v>16</v>
      </c>
      <c r="B34" s="57" t="s">
        <v>111</v>
      </c>
      <c r="C34" s="58" t="s">
        <v>86</v>
      </c>
      <c r="D34" s="214"/>
      <c r="E34" s="214"/>
      <c r="F34" s="214"/>
      <c r="G34" s="214"/>
      <c r="H34" s="214"/>
      <c r="I34" s="61"/>
      <c r="J34" s="59"/>
      <c r="K34" s="62"/>
      <c r="L34" s="62"/>
      <c r="M34" s="59"/>
      <c r="N34" s="63"/>
      <c r="O34" s="64">
        <f t="shared" si="3"/>
        <v>0</v>
      </c>
      <c r="P34" s="65">
        <f>+VLOOKUP(B34,'[1]m codes'!$A:$B,2,0)</f>
        <v>200032236</v>
      </c>
      <c r="Q34" s="66">
        <f t="shared" si="1"/>
        <v>0</v>
      </c>
    </row>
    <row r="35" spans="1:17" s="65" customFormat="1" ht="28.5" x14ac:dyDescent="0.2">
      <c r="A35" s="56">
        <f t="shared" si="4"/>
        <v>17</v>
      </c>
      <c r="B35" s="57" t="s">
        <v>112</v>
      </c>
      <c r="C35" s="58" t="s">
        <v>86</v>
      </c>
      <c r="D35" s="214" t="s">
        <v>261</v>
      </c>
      <c r="E35" s="214"/>
      <c r="F35" s="214"/>
      <c r="G35" s="214"/>
      <c r="H35" s="214"/>
      <c r="I35" s="61">
        <v>1</v>
      </c>
      <c r="J35" s="59"/>
      <c r="K35" s="62"/>
      <c r="L35" s="62"/>
      <c r="M35" s="59"/>
      <c r="N35" s="63"/>
      <c r="O35" s="64">
        <f t="shared" si="3"/>
        <v>0</v>
      </c>
      <c r="P35" s="65">
        <f>+VLOOKUP(B35,'[1]m codes'!$A:$B,2,0)</f>
        <v>200032213</v>
      </c>
      <c r="Q35" s="98">
        <f t="shared" si="1"/>
        <v>0</v>
      </c>
    </row>
    <row r="36" spans="1:17" s="65" customFormat="1" ht="28.5" x14ac:dyDescent="0.2">
      <c r="A36" s="56">
        <f t="shared" si="4"/>
        <v>18</v>
      </c>
      <c r="B36" s="57" t="s">
        <v>113</v>
      </c>
      <c r="C36" s="58" t="s">
        <v>86</v>
      </c>
      <c r="D36" s="214"/>
      <c r="E36" s="214"/>
      <c r="F36" s="214"/>
      <c r="G36" s="214"/>
      <c r="H36" s="214"/>
      <c r="I36" s="61"/>
      <c r="J36" s="59"/>
      <c r="K36" s="62"/>
      <c r="L36" s="62"/>
      <c r="M36" s="59"/>
      <c r="N36" s="63"/>
      <c r="O36" s="64">
        <f t="shared" si="3"/>
        <v>0</v>
      </c>
      <c r="P36" s="65">
        <f>+VLOOKUP(B36,'[1]m codes'!$A:$B,2,0)</f>
        <v>200032214</v>
      </c>
      <c r="Q36" s="66">
        <f t="shared" si="1"/>
        <v>0</v>
      </c>
    </row>
    <row r="37" spans="1:17" s="65" customFormat="1" ht="28.5" x14ac:dyDescent="0.2">
      <c r="A37" s="56">
        <f t="shared" si="4"/>
        <v>19</v>
      </c>
      <c r="B37" s="57" t="s">
        <v>114</v>
      </c>
      <c r="C37" s="58" t="s">
        <v>86</v>
      </c>
      <c r="D37" s="214"/>
      <c r="E37" s="214"/>
      <c r="F37" s="214"/>
      <c r="G37" s="214"/>
      <c r="H37" s="214"/>
      <c r="I37" s="61"/>
      <c r="J37" s="59"/>
      <c r="K37" s="62"/>
      <c r="L37" s="62"/>
      <c r="M37" s="59"/>
      <c r="N37" s="63"/>
      <c r="O37" s="64">
        <f t="shared" si="3"/>
        <v>0</v>
      </c>
      <c r="P37" s="65">
        <f>+VLOOKUP(B37,'[1]m codes'!$A:$B,2,0)</f>
        <v>200032215</v>
      </c>
      <c r="Q37" s="66">
        <f t="shared" si="1"/>
        <v>0</v>
      </c>
    </row>
    <row r="38" spans="1:17" s="65" customFormat="1" ht="14.25" x14ac:dyDescent="0.2">
      <c r="A38" s="56">
        <f t="shared" si="4"/>
        <v>20</v>
      </c>
      <c r="B38" s="57" t="s">
        <v>115</v>
      </c>
      <c r="C38" s="58" t="s">
        <v>86</v>
      </c>
      <c r="D38" s="214"/>
      <c r="E38" s="214"/>
      <c r="F38" s="214"/>
      <c r="G38" s="214"/>
      <c r="H38" s="214"/>
      <c r="I38" s="61"/>
      <c r="J38" s="59"/>
      <c r="K38" s="62"/>
      <c r="L38" s="62"/>
      <c r="M38" s="59"/>
      <c r="N38" s="63"/>
      <c r="O38" s="64">
        <f t="shared" si="3"/>
        <v>0</v>
      </c>
      <c r="P38" s="65">
        <f>+VLOOKUP(B38,'[1]m codes'!$A:$B,2,0)</f>
        <v>200032216</v>
      </c>
      <c r="Q38" s="66">
        <f t="shared" si="1"/>
        <v>0</v>
      </c>
    </row>
    <row r="39" spans="1:17" s="65" customFormat="1" ht="14.25" x14ac:dyDescent="0.2">
      <c r="A39" s="56">
        <f t="shared" si="4"/>
        <v>21</v>
      </c>
      <c r="B39" s="57" t="s">
        <v>116</v>
      </c>
      <c r="C39" s="58" t="s">
        <v>86</v>
      </c>
      <c r="D39" s="214"/>
      <c r="E39" s="214"/>
      <c r="F39" s="214"/>
      <c r="G39" s="214"/>
      <c r="H39" s="214"/>
      <c r="I39" s="61"/>
      <c r="J39" s="59"/>
      <c r="K39" s="62"/>
      <c r="L39" s="62"/>
      <c r="M39" s="59"/>
      <c r="N39" s="63"/>
      <c r="O39" s="64">
        <f t="shared" si="3"/>
        <v>0</v>
      </c>
      <c r="P39" s="65">
        <f>+VLOOKUP(B39,'[1]m codes'!$A:$B,2,0)</f>
        <v>200030290</v>
      </c>
      <c r="Q39" s="66">
        <f t="shared" si="1"/>
        <v>0</v>
      </c>
    </row>
    <row r="40" spans="1:17" s="65" customFormat="1" ht="28.5" x14ac:dyDescent="0.2">
      <c r="A40" s="56">
        <f t="shared" si="4"/>
        <v>22</v>
      </c>
      <c r="B40" s="57" t="s">
        <v>117</v>
      </c>
      <c r="C40" s="58" t="s">
        <v>86</v>
      </c>
      <c r="D40" s="214"/>
      <c r="E40" s="214"/>
      <c r="F40" s="214"/>
      <c r="G40" s="214"/>
      <c r="H40" s="214"/>
      <c r="I40" s="61"/>
      <c r="J40" s="59"/>
      <c r="K40" s="62"/>
      <c r="L40" s="62"/>
      <c r="M40" s="59"/>
      <c r="N40" s="63"/>
      <c r="O40" s="64">
        <f t="shared" si="3"/>
        <v>0</v>
      </c>
      <c r="P40" s="65">
        <f>+VLOOKUP(B40,'[1]m codes'!$A:$B,2,0)</f>
        <v>200032237</v>
      </c>
      <c r="Q40" s="66">
        <f t="shared" si="1"/>
        <v>0</v>
      </c>
    </row>
    <row r="41" spans="1:17" s="65" customFormat="1" ht="28.5" x14ac:dyDescent="0.2">
      <c r="A41" s="56">
        <f t="shared" si="4"/>
        <v>23</v>
      </c>
      <c r="B41" s="57" t="s">
        <v>118</v>
      </c>
      <c r="C41" s="58" t="s">
        <v>86</v>
      </c>
      <c r="D41" s="214" t="s">
        <v>262</v>
      </c>
      <c r="E41" s="214"/>
      <c r="F41" s="214"/>
      <c r="G41" s="214"/>
      <c r="H41" s="214"/>
      <c r="I41" s="61">
        <v>5</v>
      </c>
      <c r="J41" s="59"/>
      <c r="K41" s="62"/>
      <c r="L41" s="62"/>
      <c r="M41" s="59"/>
      <c r="N41" s="63"/>
      <c r="O41" s="64">
        <f t="shared" si="3"/>
        <v>0</v>
      </c>
      <c r="P41" s="65">
        <f>+VLOOKUP(B41,'[1]m codes'!$A:$B,2,0)</f>
        <v>200032217</v>
      </c>
      <c r="Q41" s="66">
        <f t="shared" si="1"/>
        <v>0</v>
      </c>
    </row>
    <row r="42" spans="1:17" s="65" customFormat="1" ht="28.5" x14ac:dyDescent="0.2">
      <c r="A42" s="56">
        <f t="shared" si="4"/>
        <v>24</v>
      </c>
      <c r="B42" s="57" t="s">
        <v>119</v>
      </c>
      <c r="C42" s="58" t="s">
        <v>86</v>
      </c>
      <c r="D42" s="214"/>
      <c r="E42" s="214"/>
      <c r="F42" s="214"/>
      <c r="G42" s="214"/>
      <c r="H42" s="214"/>
      <c r="I42" s="61"/>
      <c r="J42" s="59"/>
      <c r="K42" s="62"/>
      <c r="L42" s="62"/>
      <c r="M42" s="59"/>
      <c r="N42" s="63"/>
      <c r="O42" s="64">
        <f t="shared" si="3"/>
        <v>0</v>
      </c>
      <c r="P42" s="65">
        <f>+VLOOKUP(B42,'[1]m codes'!$A:$B,2,0)</f>
        <v>200032218</v>
      </c>
      <c r="Q42" s="66">
        <f t="shared" si="1"/>
        <v>0</v>
      </c>
    </row>
    <row r="43" spans="1:17" s="65" customFormat="1" ht="28.5" x14ac:dyDescent="0.2">
      <c r="A43" s="56">
        <f t="shared" si="4"/>
        <v>25</v>
      </c>
      <c r="B43" s="57" t="s">
        <v>120</v>
      </c>
      <c r="C43" s="58" t="s">
        <v>86</v>
      </c>
      <c r="D43" s="214"/>
      <c r="E43" s="214"/>
      <c r="F43" s="214"/>
      <c r="G43" s="214"/>
      <c r="H43" s="214"/>
      <c r="I43" s="61"/>
      <c r="J43" s="59"/>
      <c r="K43" s="62"/>
      <c r="L43" s="62"/>
      <c r="M43" s="59"/>
      <c r="N43" s="63"/>
      <c r="O43" s="64">
        <f t="shared" si="3"/>
        <v>0</v>
      </c>
      <c r="P43" s="65">
        <f>+VLOOKUP(B43,'[1]m codes'!$A:$B,2,0)</f>
        <v>200032219</v>
      </c>
      <c r="Q43" s="66">
        <f t="shared" si="1"/>
        <v>0</v>
      </c>
    </row>
    <row r="44" spans="1:17" s="65" customFormat="1" ht="28.5" x14ac:dyDescent="0.2">
      <c r="A44" s="56">
        <f t="shared" si="4"/>
        <v>26</v>
      </c>
      <c r="B44" s="57" t="s">
        <v>121</v>
      </c>
      <c r="C44" s="58" t="s">
        <v>86</v>
      </c>
      <c r="D44" s="214"/>
      <c r="E44" s="214"/>
      <c r="F44" s="214"/>
      <c r="G44" s="214"/>
      <c r="H44" s="214"/>
      <c r="I44" s="61"/>
      <c r="J44" s="59"/>
      <c r="K44" s="62"/>
      <c r="L44" s="62"/>
      <c r="M44" s="59"/>
      <c r="N44" s="63"/>
      <c r="O44" s="64">
        <f t="shared" si="3"/>
        <v>0</v>
      </c>
      <c r="P44" s="65">
        <f>+VLOOKUP(B44,'[1]m codes'!$A:$B,2,0)</f>
        <v>200030292</v>
      </c>
      <c r="Q44" s="66">
        <f t="shared" si="1"/>
        <v>0</v>
      </c>
    </row>
    <row r="45" spans="1:17" s="65" customFormat="1" ht="28.5" x14ac:dyDescent="0.2">
      <c r="A45" s="56">
        <f t="shared" si="4"/>
        <v>27</v>
      </c>
      <c r="B45" s="57" t="s">
        <v>122</v>
      </c>
      <c r="C45" s="58" t="s">
        <v>86</v>
      </c>
      <c r="D45" s="214"/>
      <c r="E45" s="214"/>
      <c r="F45" s="214"/>
      <c r="G45" s="214"/>
      <c r="H45" s="214"/>
      <c r="I45" s="61"/>
      <c r="J45" s="59"/>
      <c r="K45" s="62"/>
      <c r="L45" s="62"/>
      <c r="M45" s="59"/>
      <c r="N45" s="63"/>
      <c r="O45" s="64">
        <f t="shared" si="3"/>
        <v>0</v>
      </c>
      <c r="P45" s="65">
        <f>+VLOOKUP(B45,'[1]m codes'!$A:$B,2,0)</f>
        <v>200032220</v>
      </c>
      <c r="Q45" s="66">
        <f t="shared" si="1"/>
        <v>0</v>
      </c>
    </row>
    <row r="46" spans="1:17" s="65" customFormat="1" ht="28.5" x14ac:dyDescent="0.2">
      <c r="A46" s="56">
        <f t="shared" si="4"/>
        <v>28</v>
      </c>
      <c r="B46" s="57" t="s">
        <v>123</v>
      </c>
      <c r="C46" s="58" t="s">
        <v>86</v>
      </c>
      <c r="D46" s="214"/>
      <c r="E46" s="214"/>
      <c r="F46" s="214"/>
      <c r="G46" s="214"/>
      <c r="H46" s="214"/>
      <c r="I46" s="61"/>
      <c r="J46" s="59"/>
      <c r="K46" s="62"/>
      <c r="L46" s="62"/>
      <c r="M46" s="59"/>
      <c r="N46" s="63"/>
      <c r="O46" s="64">
        <f t="shared" si="3"/>
        <v>0</v>
      </c>
      <c r="P46" s="65">
        <f>+VLOOKUP(B46,'[1]m codes'!$A:$B,2,0)</f>
        <v>200032222</v>
      </c>
      <c r="Q46" s="66">
        <f t="shared" si="1"/>
        <v>0</v>
      </c>
    </row>
    <row r="47" spans="1:17" s="65" customFormat="1" ht="14.25" x14ac:dyDescent="0.2">
      <c r="A47" s="56">
        <f t="shared" si="4"/>
        <v>29</v>
      </c>
      <c r="B47" s="57" t="s">
        <v>124</v>
      </c>
      <c r="C47" s="58" t="s">
        <v>86</v>
      </c>
      <c r="D47" s="214"/>
      <c r="E47" s="214"/>
      <c r="F47" s="214"/>
      <c r="G47" s="214"/>
      <c r="H47" s="214"/>
      <c r="I47" s="61"/>
      <c r="J47" s="59"/>
      <c r="K47" s="62"/>
      <c r="L47" s="62"/>
      <c r="M47" s="59"/>
      <c r="N47" s="63"/>
      <c r="O47" s="64">
        <f t="shared" si="3"/>
        <v>0</v>
      </c>
      <c r="P47" s="65">
        <f>+VLOOKUP(B47,'[1]m codes'!$A:$B,2,0)</f>
        <v>200030297</v>
      </c>
      <c r="Q47" s="66">
        <f t="shared" si="1"/>
        <v>0</v>
      </c>
    </row>
    <row r="48" spans="1:17" s="65" customFormat="1" ht="14.25" x14ac:dyDescent="0.2">
      <c r="A48" s="56">
        <f t="shared" si="4"/>
        <v>30</v>
      </c>
      <c r="B48" s="57" t="s">
        <v>125</v>
      </c>
      <c r="C48" s="58" t="s">
        <v>86</v>
      </c>
      <c r="D48" s="214"/>
      <c r="E48" s="214"/>
      <c r="F48" s="214"/>
      <c r="G48" s="214"/>
      <c r="H48" s="214"/>
      <c r="I48" s="61"/>
      <c r="J48" s="59"/>
      <c r="K48" s="62"/>
      <c r="L48" s="62"/>
      <c r="M48" s="59"/>
      <c r="N48" s="63"/>
      <c r="O48" s="64">
        <f t="shared" si="3"/>
        <v>0</v>
      </c>
      <c r="P48" s="65">
        <f>+VLOOKUP(B48,'[1]m codes'!$A:$B,2,0)</f>
        <v>200030298</v>
      </c>
      <c r="Q48" s="66">
        <f t="shared" si="1"/>
        <v>0</v>
      </c>
    </row>
    <row r="49" spans="1:17" s="65" customFormat="1" ht="28.5" x14ac:dyDescent="0.2">
      <c r="A49" s="56">
        <f t="shared" si="4"/>
        <v>31</v>
      </c>
      <c r="B49" s="57" t="s">
        <v>126</v>
      </c>
      <c r="C49" s="58" t="s">
        <v>86</v>
      </c>
      <c r="D49" s="214"/>
      <c r="E49" s="214"/>
      <c r="F49" s="214"/>
      <c r="G49" s="214"/>
      <c r="H49" s="214"/>
      <c r="I49" s="61"/>
      <c r="J49" s="59"/>
      <c r="K49" s="62"/>
      <c r="L49" s="62"/>
      <c r="M49" s="59"/>
      <c r="N49" s="63"/>
      <c r="O49" s="64">
        <f t="shared" si="3"/>
        <v>0</v>
      </c>
      <c r="P49" s="65">
        <f>+VLOOKUP(B49,'[1]m codes'!$A:$B,2,0)</f>
        <v>200032223</v>
      </c>
      <c r="Q49" s="66">
        <f t="shared" si="1"/>
        <v>0</v>
      </c>
    </row>
    <row r="50" spans="1:17" s="65" customFormat="1" ht="28.5" x14ac:dyDescent="0.2">
      <c r="A50" s="56">
        <f t="shared" si="4"/>
        <v>32</v>
      </c>
      <c r="B50" s="57" t="s">
        <v>127</v>
      </c>
      <c r="C50" s="58" t="s">
        <v>86</v>
      </c>
      <c r="D50" s="214"/>
      <c r="E50" s="214"/>
      <c r="F50" s="214"/>
      <c r="G50" s="214"/>
      <c r="H50" s="214"/>
      <c r="I50" s="61"/>
      <c r="J50" s="59"/>
      <c r="K50" s="62"/>
      <c r="L50" s="62"/>
      <c r="M50" s="59"/>
      <c r="N50" s="63"/>
      <c r="O50" s="64">
        <f t="shared" si="3"/>
        <v>0</v>
      </c>
      <c r="P50" s="65">
        <f>+VLOOKUP(B50,'[1]m codes'!$A:$B,2,0)</f>
        <v>200032225</v>
      </c>
      <c r="Q50" s="66">
        <f t="shared" si="1"/>
        <v>0</v>
      </c>
    </row>
    <row r="51" spans="1:17" s="65" customFormat="1" ht="28.5" x14ac:dyDescent="0.2">
      <c r="A51" s="56">
        <f t="shared" si="4"/>
        <v>33</v>
      </c>
      <c r="B51" s="57" t="s">
        <v>128</v>
      </c>
      <c r="C51" s="58" t="s">
        <v>86</v>
      </c>
      <c r="D51" s="214"/>
      <c r="E51" s="214"/>
      <c r="F51" s="214"/>
      <c r="G51" s="214"/>
      <c r="H51" s="214"/>
      <c r="I51" s="61"/>
      <c r="J51" s="59"/>
      <c r="K51" s="62"/>
      <c r="L51" s="62"/>
      <c r="M51" s="59"/>
      <c r="N51" s="63"/>
      <c r="O51" s="64">
        <f t="shared" si="3"/>
        <v>0</v>
      </c>
      <c r="P51" s="65">
        <f>+VLOOKUP(B51,'[1]m codes'!$A:$B,2,0)</f>
        <v>200032228</v>
      </c>
      <c r="Q51" s="66">
        <f t="shared" si="1"/>
        <v>0</v>
      </c>
    </row>
    <row r="52" spans="1:17" x14ac:dyDescent="0.25">
      <c r="A52" s="86" t="s">
        <v>129</v>
      </c>
      <c r="B52" s="87" t="s">
        <v>130</v>
      </c>
      <c r="C52" s="87"/>
      <c r="D52" s="214"/>
      <c r="E52" s="214"/>
      <c r="F52" s="214"/>
      <c r="G52" s="214"/>
      <c r="H52" s="214"/>
      <c r="I52" s="61"/>
      <c r="J52" s="91"/>
      <c r="K52" s="90"/>
      <c r="L52" s="90"/>
      <c r="M52" s="91"/>
      <c r="N52" s="92"/>
      <c r="O52" s="99"/>
      <c r="P52" s="65"/>
      <c r="Q52" s="66">
        <f t="shared" si="1"/>
        <v>0</v>
      </c>
    </row>
    <row r="53" spans="1:17" s="65" customFormat="1" ht="14.25" x14ac:dyDescent="0.2">
      <c r="A53" s="56">
        <v>1</v>
      </c>
      <c r="B53" s="57" t="s">
        <v>131</v>
      </c>
      <c r="C53" s="58" t="s">
        <v>86</v>
      </c>
      <c r="D53" s="214" t="s">
        <v>263</v>
      </c>
      <c r="E53" s="214"/>
      <c r="F53" s="214"/>
      <c r="G53" s="214"/>
      <c r="H53" s="214"/>
      <c r="I53" s="61">
        <v>3</v>
      </c>
      <c r="J53" s="59"/>
      <c r="K53" s="62"/>
      <c r="L53" s="62"/>
      <c r="M53" s="59"/>
      <c r="N53" s="63"/>
      <c r="O53" s="64">
        <f t="shared" ref="O53:O60" si="5">SUM(K53:N53)</f>
        <v>0</v>
      </c>
      <c r="P53" s="65">
        <f>+VLOOKUP(B53,'[1]m codes'!$A:$B,2,0)</f>
        <v>200030301</v>
      </c>
      <c r="Q53" s="66">
        <f t="shared" si="1"/>
        <v>0</v>
      </c>
    </row>
    <row r="54" spans="1:17" s="65" customFormat="1" ht="14.25" x14ac:dyDescent="0.2">
      <c r="A54" s="56">
        <f>+A53+1</f>
        <v>2</v>
      </c>
      <c r="B54" s="57" t="s">
        <v>132</v>
      </c>
      <c r="C54" s="58" t="s">
        <v>86</v>
      </c>
      <c r="D54" s="214"/>
      <c r="E54" s="214"/>
      <c r="F54" s="214"/>
      <c r="G54" s="214"/>
      <c r="H54" s="214"/>
      <c r="I54" s="61"/>
      <c r="J54" s="59"/>
      <c r="K54" s="62"/>
      <c r="L54" s="62"/>
      <c r="M54" s="59"/>
      <c r="N54" s="63"/>
      <c r="O54" s="64">
        <f t="shared" si="5"/>
        <v>0</v>
      </c>
      <c r="P54" s="65">
        <f>+VLOOKUP(B54,'[1]m codes'!$A:$B,2,0)</f>
        <v>200030302</v>
      </c>
      <c r="Q54" s="66">
        <f t="shared" si="1"/>
        <v>0</v>
      </c>
    </row>
    <row r="55" spans="1:17" s="65" customFormat="1" ht="14.25" x14ac:dyDescent="0.2">
      <c r="A55" s="56">
        <f t="shared" ref="A55:A60" si="6">+A54+1</f>
        <v>3</v>
      </c>
      <c r="B55" s="57" t="s">
        <v>133</v>
      </c>
      <c r="C55" s="58" t="s">
        <v>86</v>
      </c>
      <c r="D55" s="214"/>
      <c r="E55" s="214"/>
      <c r="F55" s="214"/>
      <c r="G55" s="214"/>
      <c r="H55" s="214"/>
      <c r="I55" s="61"/>
      <c r="J55" s="59"/>
      <c r="K55" s="62"/>
      <c r="L55" s="62"/>
      <c r="M55" s="59"/>
      <c r="N55" s="63"/>
      <c r="O55" s="64">
        <f t="shared" si="5"/>
        <v>0</v>
      </c>
      <c r="P55" s="65">
        <f>+VLOOKUP(B55,'[1]m codes'!$A:$B,2,0)</f>
        <v>200030303</v>
      </c>
      <c r="Q55" s="66">
        <f t="shared" si="1"/>
        <v>0</v>
      </c>
    </row>
    <row r="56" spans="1:17" s="65" customFormat="1" ht="14.25" x14ac:dyDescent="0.2">
      <c r="A56" s="56">
        <f t="shared" si="6"/>
        <v>4</v>
      </c>
      <c r="B56" s="57" t="s">
        <v>134</v>
      </c>
      <c r="C56" s="58" t="s">
        <v>86</v>
      </c>
      <c r="D56" s="214"/>
      <c r="E56" s="214"/>
      <c r="F56" s="214"/>
      <c r="G56" s="214"/>
      <c r="H56" s="214"/>
      <c r="I56" s="61"/>
      <c r="J56" s="59"/>
      <c r="K56" s="62"/>
      <c r="L56" s="62"/>
      <c r="M56" s="59"/>
      <c r="N56" s="63"/>
      <c r="O56" s="64">
        <f t="shared" si="5"/>
        <v>0</v>
      </c>
      <c r="P56" s="65">
        <f>+VLOOKUP(B56,'[1]m codes'!$A:$B,2,0)</f>
        <v>200030304</v>
      </c>
      <c r="Q56" s="66">
        <f t="shared" si="1"/>
        <v>0</v>
      </c>
    </row>
    <row r="57" spans="1:17" s="65" customFormat="1" ht="28.5" x14ac:dyDescent="0.2">
      <c r="A57" s="56">
        <f t="shared" si="6"/>
        <v>5</v>
      </c>
      <c r="B57" s="57" t="s">
        <v>135</v>
      </c>
      <c r="C57" s="58" t="s">
        <v>86</v>
      </c>
      <c r="D57" s="214"/>
      <c r="E57" s="214"/>
      <c r="F57" s="214"/>
      <c r="G57" s="214"/>
      <c r="H57" s="214"/>
      <c r="I57" s="61"/>
      <c r="J57" s="59"/>
      <c r="K57" s="62"/>
      <c r="L57" s="62"/>
      <c r="M57" s="59"/>
      <c r="N57" s="63"/>
      <c r="O57" s="64">
        <f t="shared" si="5"/>
        <v>0</v>
      </c>
      <c r="P57" s="65">
        <f>+VLOOKUP(B57,'[1]m codes'!$A:$B,2,0)</f>
        <v>200032584</v>
      </c>
      <c r="Q57" s="66">
        <f t="shared" si="1"/>
        <v>0</v>
      </c>
    </row>
    <row r="58" spans="1:17" s="65" customFormat="1" ht="14.25" x14ac:dyDescent="0.2">
      <c r="A58" s="56">
        <f t="shared" si="6"/>
        <v>6</v>
      </c>
      <c r="B58" s="57" t="s">
        <v>136</v>
      </c>
      <c r="C58" s="58" t="s">
        <v>86</v>
      </c>
      <c r="D58" s="214"/>
      <c r="E58" s="214"/>
      <c r="F58" s="214"/>
      <c r="G58" s="214"/>
      <c r="H58" s="214"/>
      <c r="I58" s="61"/>
      <c r="J58" s="59"/>
      <c r="K58" s="62"/>
      <c r="L58" s="62"/>
      <c r="M58" s="59"/>
      <c r="N58" s="63"/>
      <c r="O58" s="64">
        <f t="shared" si="5"/>
        <v>0</v>
      </c>
      <c r="P58" s="65">
        <f>+VLOOKUP(B58,'[1]m codes'!$A:$B,2,0)</f>
        <v>200030305</v>
      </c>
      <c r="Q58" s="66">
        <f t="shared" si="1"/>
        <v>0</v>
      </c>
    </row>
    <row r="59" spans="1:17" s="65" customFormat="1" ht="14.25" x14ac:dyDescent="0.2">
      <c r="A59" s="56">
        <f t="shared" si="6"/>
        <v>7</v>
      </c>
      <c r="B59" s="57" t="s">
        <v>137</v>
      </c>
      <c r="C59" s="58" t="s">
        <v>86</v>
      </c>
      <c r="D59" s="214"/>
      <c r="E59" s="214"/>
      <c r="F59" s="214"/>
      <c r="G59" s="214"/>
      <c r="H59" s="214"/>
      <c r="I59" s="61"/>
      <c r="J59" s="59"/>
      <c r="K59" s="62"/>
      <c r="L59" s="62"/>
      <c r="M59" s="59"/>
      <c r="N59" s="63"/>
      <c r="O59" s="64">
        <f t="shared" si="5"/>
        <v>0</v>
      </c>
      <c r="P59" s="65">
        <f>+VLOOKUP(B59,'[1]m codes'!$A:$B,2,0)</f>
        <v>200030306</v>
      </c>
      <c r="Q59" s="66">
        <f t="shared" si="1"/>
        <v>0</v>
      </c>
    </row>
    <row r="60" spans="1:17" s="65" customFormat="1" ht="14.25" x14ac:dyDescent="0.2">
      <c r="A60" s="56">
        <f t="shared" si="6"/>
        <v>8</v>
      </c>
      <c r="B60" s="57" t="s">
        <v>138</v>
      </c>
      <c r="C60" s="58" t="s">
        <v>86</v>
      </c>
      <c r="D60" s="214"/>
      <c r="E60" s="214"/>
      <c r="F60" s="214"/>
      <c r="G60" s="214"/>
      <c r="H60" s="214"/>
      <c r="I60" s="61"/>
      <c r="J60" s="59"/>
      <c r="K60" s="62"/>
      <c r="L60" s="62"/>
      <c r="M60" s="59"/>
      <c r="N60" s="63"/>
      <c r="O60" s="64">
        <f t="shared" si="5"/>
        <v>0</v>
      </c>
      <c r="P60" s="65">
        <f>+VLOOKUP(B60,'[1]m codes'!$A:$B,2,0)</f>
        <v>200030308</v>
      </c>
      <c r="Q60" s="66">
        <f t="shared" si="1"/>
        <v>0</v>
      </c>
    </row>
    <row r="61" spans="1:17" x14ac:dyDescent="0.25">
      <c r="A61" s="86" t="s">
        <v>140</v>
      </c>
      <c r="B61" s="87" t="s">
        <v>141</v>
      </c>
      <c r="C61" s="87"/>
      <c r="D61" s="214"/>
      <c r="E61" s="214"/>
      <c r="F61" s="214"/>
      <c r="G61" s="214"/>
      <c r="H61" s="214"/>
      <c r="I61" s="61"/>
      <c r="J61" s="91"/>
      <c r="K61" s="90"/>
      <c r="L61" s="90"/>
      <c r="M61" s="91"/>
      <c r="N61" s="92"/>
      <c r="O61" s="99"/>
      <c r="Q61" s="55"/>
    </row>
    <row r="62" spans="1:17" s="65" customFormat="1" ht="28.5" x14ac:dyDescent="0.2">
      <c r="A62" s="56">
        <v>1</v>
      </c>
      <c r="B62" s="57" t="s">
        <v>142</v>
      </c>
      <c r="C62" s="58" t="s">
        <v>86</v>
      </c>
      <c r="D62" s="214" t="s">
        <v>264</v>
      </c>
      <c r="E62" s="214"/>
      <c r="F62" s="214"/>
      <c r="G62" s="214"/>
      <c r="H62" s="214"/>
      <c r="I62" s="61">
        <v>2</v>
      </c>
      <c r="J62" s="59"/>
      <c r="K62" s="62"/>
      <c r="L62" s="62"/>
      <c r="M62" s="59"/>
      <c r="N62" s="63"/>
      <c r="O62" s="64">
        <f t="shared" ref="O62:O89" si="7">SUM(K62:N62)</f>
        <v>0</v>
      </c>
      <c r="P62" s="65">
        <f>+VLOOKUP(B62,'[1]m codes'!$A:$B,2,0)</f>
        <v>200030309</v>
      </c>
      <c r="Q62" s="66">
        <f t="shared" ref="Q62:Q89" si="8">+O62-F62</f>
        <v>0</v>
      </c>
    </row>
    <row r="63" spans="1:17" s="65" customFormat="1" ht="28.5" x14ac:dyDescent="0.2">
      <c r="A63" s="56">
        <f>+A62+1</f>
        <v>2</v>
      </c>
      <c r="B63" s="57" t="s">
        <v>143</v>
      </c>
      <c r="C63" s="58" t="s">
        <v>86</v>
      </c>
      <c r="D63" s="214"/>
      <c r="E63" s="214"/>
      <c r="F63" s="214"/>
      <c r="G63" s="214"/>
      <c r="H63" s="214"/>
      <c r="I63" s="61"/>
      <c r="J63" s="59"/>
      <c r="K63" s="62"/>
      <c r="L63" s="62"/>
      <c r="M63" s="59"/>
      <c r="N63" s="63"/>
      <c r="O63" s="64">
        <f t="shared" si="7"/>
        <v>0</v>
      </c>
      <c r="P63" s="65">
        <f>+VLOOKUP(B63,'[1]m codes'!$A:$B,2,0)</f>
        <v>200030311</v>
      </c>
      <c r="Q63" s="98">
        <f t="shared" si="8"/>
        <v>0</v>
      </c>
    </row>
    <row r="64" spans="1:17" s="65" customFormat="1" ht="28.5" x14ac:dyDescent="0.2">
      <c r="A64" s="56">
        <f t="shared" ref="A64:A89" si="9">+A63+1</f>
        <v>3</v>
      </c>
      <c r="B64" s="57" t="s">
        <v>144</v>
      </c>
      <c r="C64" s="58" t="s">
        <v>86</v>
      </c>
      <c r="D64" s="214"/>
      <c r="E64" s="214"/>
      <c r="F64" s="214"/>
      <c r="G64" s="214"/>
      <c r="H64" s="214"/>
      <c r="I64" s="61"/>
      <c r="J64" s="59"/>
      <c r="K64" s="62"/>
      <c r="L64" s="62"/>
      <c r="M64" s="59"/>
      <c r="N64" s="63"/>
      <c r="O64" s="64">
        <f t="shared" si="7"/>
        <v>0</v>
      </c>
      <c r="P64" s="65">
        <f>+VLOOKUP(B64,'[1]m codes'!$A:$B,2,0)</f>
        <v>200030310</v>
      </c>
      <c r="Q64" s="66">
        <f t="shared" si="8"/>
        <v>0</v>
      </c>
    </row>
    <row r="65" spans="1:17" s="65" customFormat="1" ht="28.5" x14ac:dyDescent="0.2">
      <c r="A65" s="56">
        <f t="shared" si="9"/>
        <v>4</v>
      </c>
      <c r="B65" s="57" t="s">
        <v>145</v>
      </c>
      <c r="C65" s="58" t="s">
        <v>86</v>
      </c>
      <c r="D65" s="214"/>
      <c r="E65" s="214"/>
      <c r="F65" s="214"/>
      <c r="G65" s="214"/>
      <c r="H65" s="214"/>
      <c r="I65" s="61"/>
      <c r="J65" s="59"/>
      <c r="K65" s="62"/>
      <c r="L65" s="62"/>
      <c r="M65" s="59"/>
      <c r="N65" s="63"/>
      <c r="O65" s="64">
        <f t="shared" si="7"/>
        <v>0</v>
      </c>
      <c r="P65" s="65">
        <f>+VLOOKUP(B65,'[1]m codes'!$A:$B,2,0)</f>
        <v>200030314</v>
      </c>
      <c r="Q65" s="66">
        <f t="shared" si="8"/>
        <v>0</v>
      </c>
    </row>
    <row r="66" spans="1:17" s="65" customFormat="1" ht="28.5" x14ac:dyDescent="0.2">
      <c r="A66" s="56">
        <f t="shared" si="9"/>
        <v>5</v>
      </c>
      <c r="B66" s="57" t="s">
        <v>146</v>
      </c>
      <c r="C66" s="58" t="s">
        <v>86</v>
      </c>
      <c r="D66" s="214"/>
      <c r="E66" s="214"/>
      <c r="F66" s="214"/>
      <c r="G66" s="214"/>
      <c r="H66" s="214"/>
      <c r="I66" s="61"/>
      <c r="J66" s="59"/>
      <c r="K66" s="62"/>
      <c r="L66" s="62"/>
      <c r="M66" s="59"/>
      <c r="N66" s="63"/>
      <c r="O66" s="64">
        <f t="shared" si="7"/>
        <v>0</v>
      </c>
      <c r="P66" s="65">
        <f>+VLOOKUP(B66,'[1]m codes'!$A:$B,2,0)</f>
        <v>200030312</v>
      </c>
      <c r="Q66" s="66">
        <f t="shared" si="8"/>
        <v>0</v>
      </c>
    </row>
    <row r="67" spans="1:17" s="65" customFormat="1" ht="28.5" x14ac:dyDescent="0.2">
      <c r="A67" s="56">
        <f t="shared" si="9"/>
        <v>6</v>
      </c>
      <c r="B67" s="57" t="s">
        <v>147</v>
      </c>
      <c r="C67" s="58" t="s">
        <v>86</v>
      </c>
      <c r="D67" s="214"/>
      <c r="E67" s="214"/>
      <c r="F67" s="214"/>
      <c r="G67" s="214"/>
      <c r="H67" s="214"/>
      <c r="I67" s="61"/>
      <c r="J67" s="59"/>
      <c r="K67" s="62"/>
      <c r="L67" s="62"/>
      <c r="M67" s="59"/>
      <c r="N67" s="63"/>
      <c r="O67" s="64">
        <f t="shared" si="7"/>
        <v>0</v>
      </c>
      <c r="P67" s="65">
        <f>+VLOOKUP(B67,'[1]m codes'!$A:$B,2,0)</f>
        <v>200030313</v>
      </c>
      <c r="Q67" s="66">
        <f t="shared" si="8"/>
        <v>0</v>
      </c>
    </row>
    <row r="68" spans="1:17" s="65" customFormat="1" ht="14.25" x14ac:dyDescent="0.2">
      <c r="A68" s="56">
        <f t="shared" si="9"/>
        <v>7</v>
      </c>
      <c r="B68" s="57" t="s">
        <v>148</v>
      </c>
      <c r="C68" s="58" t="s">
        <v>86</v>
      </c>
      <c r="D68" s="214"/>
      <c r="E68" s="214"/>
      <c r="F68" s="214"/>
      <c r="G68" s="214"/>
      <c r="H68" s="214"/>
      <c r="I68" s="61"/>
      <c r="J68" s="59"/>
      <c r="K68" s="62"/>
      <c r="L68" s="62"/>
      <c r="M68" s="59"/>
      <c r="N68" s="63"/>
      <c r="O68" s="64">
        <f t="shared" si="7"/>
        <v>0</v>
      </c>
      <c r="P68" s="65">
        <f>+VLOOKUP(B68,'[1]m codes'!$A:$B,2,0)</f>
        <v>200032241</v>
      </c>
      <c r="Q68" s="66">
        <f t="shared" si="8"/>
        <v>0</v>
      </c>
    </row>
    <row r="69" spans="1:17" s="65" customFormat="1" ht="14.25" x14ac:dyDescent="0.2">
      <c r="A69" s="56">
        <f t="shared" si="9"/>
        <v>8</v>
      </c>
      <c r="B69" s="57" t="s">
        <v>149</v>
      </c>
      <c r="C69" s="58" t="s">
        <v>86</v>
      </c>
      <c r="D69" s="214"/>
      <c r="E69" s="214"/>
      <c r="F69" s="214"/>
      <c r="G69" s="214"/>
      <c r="H69" s="214"/>
      <c r="I69" s="61"/>
      <c r="J69" s="59"/>
      <c r="K69" s="62"/>
      <c r="L69" s="62"/>
      <c r="M69" s="59"/>
      <c r="N69" s="63"/>
      <c r="O69" s="64">
        <f t="shared" si="7"/>
        <v>0</v>
      </c>
      <c r="P69" s="65">
        <f>+VLOOKUP(B69,'[1]m codes'!$A:$B,2,0)</f>
        <v>200032239</v>
      </c>
      <c r="Q69" s="66">
        <f t="shared" si="8"/>
        <v>0</v>
      </c>
    </row>
    <row r="70" spans="1:17" s="65" customFormat="1" ht="14.25" x14ac:dyDescent="0.2">
      <c r="A70" s="56">
        <f t="shared" si="9"/>
        <v>9</v>
      </c>
      <c r="B70" s="57" t="s">
        <v>150</v>
      </c>
      <c r="C70" s="58" t="s">
        <v>86</v>
      </c>
      <c r="D70" s="214"/>
      <c r="E70" s="214"/>
      <c r="F70" s="214"/>
      <c r="G70" s="214"/>
      <c r="H70" s="214"/>
      <c r="I70" s="61"/>
      <c r="J70" s="59"/>
      <c r="K70" s="62"/>
      <c r="L70" s="62"/>
      <c r="M70" s="59"/>
      <c r="N70" s="63"/>
      <c r="O70" s="64">
        <f t="shared" si="7"/>
        <v>0</v>
      </c>
      <c r="P70" s="65">
        <f>+VLOOKUP(B70,'[1]m codes'!$A:$B,2,0)</f>
        <v>200032240</v>
      </c>
      <c r="Q70" s="66">
        <f t="shared" si="8"/>
        <v>0</v>
      </c>
    </row>
    <row r="71" spans="1:17" s="65" customFormat="1" ht="14.25" x14ac:dyDescent="0.2">
      <c r="A71" s="56">
        <f t="shared" si="9"/>
        <v>10</v>
      </c>
      <c r="B71" s="57" t="s">
        <v>151</v>
      </c>
      <c r="C71" s="58" t="s">
        <v>86</v>
      </c>
      <c r="D71" s="214"/>
      <c r="E71" s="214"/>
      <c r="F71" s="214"/>
      <c r="G71" s="214"/>
      <c r="H71" s="214"/>
      <c r="I71" s="61"/>
      <c r="J71" s="59"/>
      <c r="K71" s="62"/>
      <c r="L71" s="62"/>
      <c r="M71" s="59"/>
      <c r="N71" s="63"/>
      <c r="O71" s="64">
        <f t="shared" si="7"/>
        <v>0</v>
      </c>
      <c r="P71" s="65">
        <f>+VLOOKUP(B71,'[1]m codes'!$A:$B,2,0)</f>
        <v>200032242</v>
      </c>
      <c r="Q71" s="66">
        <f t="shared" si="8"/>
        <v>0</v>
      </c>
    </row>
    <row r="72" spans="1:17" s="65" customFormat="1" ht="14.25" x14ac:dyDescent="0.2">
      <c r="A72" s="56">
        <f t="shared" si="9"/>
        <v>11</v>
      </c>
      <c r="B72" s="57" t="s">
        <v>152</v>
      </c>
      <c r="C72" s="58" t="s">
        <v>86</v>
      </c>
      <c r="D72" s="214"/>
      <c r="E72" s="214"/>
      <c r="F72" s="214"/>
      <c r="G72" s="214"/>
      <c r="H72" s="214"/>
      <c r="I72" s="61"/>
      <c r="J72" s="59"/>
      <c r="K72" s="62"/>
      <c r="L72" s="62"/>
      <c r="M72" s="59"/>
      <c r="N72" s="63"/>
      <c r="O72" s="64">
        <f t="shared" si="7"/>
        <v>0</v>
      </c>
      <c r="P72" s="65">
        <f>+VLOOKUP(B72,'[1]m codes'!$A:$B,2,0)</f>
        <v>200030320</v>
      </c>
      <c r="Q72" s="66">
        <f t="shared" si="8"/>
        <v>0</v>
      </c>
    </row>
    <row r="73" spans="1:17" s="65" customFormat="1" ht="14.25" x14ac:dyDescent="0.2">
      <c r="A73" s="56">
        <f t="shared" si="9"/>
        <v>12</v>
      </c>
      <c r="B73" s="57" t="s">
        <v>153</v>
      </c>
      <c r="C73" s="58" t="s">
        <v>86</v>
      </c>
      <c r="D73" s="214"/>
      <c r="E73" s="214"/>
      <c r="F73" s="214"/>
      <c r="G73" s="214"/>
      <c r="H73" s="214"/>
      <c r="I73" s="61"/>
      <c r="J73" s="59"/>
      <c r="K73" s="62"/>
      <c r="L73" s="62"/>
      <c r="M73" s="59"/>
      <c r="N73" s="63"/>
      <c r="O73" s="64">
        <f t="shared" si="7"/>
        <v>0</v>
      </c>
      <c r="P73" s="65">
        <f>+VLOOKUP(B73,'[1]m codes'!$A:$B,2,0)</f>
        <v>200032243</v>
      </c>
      <c r="Q73" s="66">
        <f t="shared" si="8"/>
        <v>0</v>
      </c>
    </row>
    <row r="74" spans="1:17" s="65" customFormat="1" ht="14.25" x14ac:dyDescent="0.2">
      <c r="A74" s="56">
        <f t="shared" si="9"/>
        <v>13</v>
      </c>
      <c r="B74" s="57" t="s">
        <v>154</v>
      </c>
      <c r="C74" s="58" t="s">
        <v>86</v>
      </c>
      <c r="D74" s="214"/>
      <c r="E74" s="214"/>
      <c r="F74" s="214"/>
      <c r="G74" s="214"/>
      <c r="H74" s="214"/>
      <c r="I74" s="61"/>
      <c r="J74" s="59"/>
      <c r="K74" s="62"/>
      <c r="L74" s="62"/>
      <c r="M74" s="59"/>
      <c r="N74" s="63"/>
      <c r="O74" s="64">
        <f t="shared" si="7"/>
        <v>0</v>
      </c>
      <c r="P74" s="65">
        <f>+VLOOKUP(B74,'[1]m codes'!$A:$B,2,0)</f>
        <v>200030317</v>
      </c>
      <c r="Q74" s="66">
        <f t="shared" si="8"/>
        <v>0</v>
      </c>
    </row>
    <row r="75" spans="1:17" s="65" customFormat="1" ht="28.5" x14ac:dyDescent="0.2">
      <c r="A75" s="56">
        <f t="shared" si="9"/>
        <v>14</v>
      </c>
      <c r="B75" s="57" t="s">
        <v>155</v>
      </c>
      <c r="C75" s="58" t="s">
        <v>86</v>
      </c>
      <c r="D75" s="214"/>
      <c r="E75" s="214"/>
      <c r="F75" s="214"/>
      <c r="G75" s="214"/>
      <c r="H75" s="214"/>
      <c r="I75" s="61"/>
      <c r="J75" s="59"/>
      <c r="K75" s="62"/>
      <c r="L75" s="62"/>
      <c r="M75" s="59"/>
      <c r="N75" s="63"/>
      <c r="O75" s="64">
        <f t="shared" si="7"/>
        <v>0</v>
      </c>
      <c r="P75" s="65">
        <f>+VLOOKUP(B75,'[1]m codes'!$A:$B,2,0)</f>
        <v>200030315</v>
      </c>
      <c r="Q75" s="66">
        <f t="shared" si="8"/>
        <v>0</v>
      </c>
    </row>
    <row r="76" spans="1:17" s="65" customFormat="1" ht="28.5" x14ac:dyDescent="0.2">
      <c r="A76" s="56">
        <f t="shared" si="9"/>
        <v>15</v>
      </c>
      <c r="B76" s="57" t="s">
        <v>156</v>
      </c>
      <c r="C76" s="58" t="s">
        <v>86</v>
      </c>
      <c r="D76" s="214"/>
      <c r="E76" s="214"/>
      <c r="F76" s="214"/>
      <c r="G76" s="214"/>
      <c r="H76" s="214"/>
      <c r="I76" s="61"/>
      <c r="J76" s="59"/>
      <c r="K76" s="62"/>
      <c r="L76" s="62"/>
      <c r="M76" s="59"/>
      <c r="N76" s="63"/>
      <c r="O76" s="64">
        <f t="shared" si="7"/>
        <v>0</v>
      </c>
      <c r="P76" s="65">
        <f>+VLOOKUP(B76,'[1]m codes'!$A:$B,2,0)</f>
        <v>200030316</v>
      </c>
      <c r="Q76" s="66">
        <f t="shared" si="8"/>
        <v>0</v>
      </c>
    </row>
    <row r="77" spans="1:17" s="65" customFormat="1" ht="14.25" x14ac:dyDescent="0.2">
      <c r="A77" s="56">
        <f t="shared" si="9"/>
        <v>16</v>
      </c>
      <c r="B77" s="57" t="s">
        <v>157</v>
      </c>
      <c r="C77" s="58" t="s">
        <v>86</v>
      </c>
      <c r="D77" s="214"/>
      <c r="E77" s="214"/>
      <c r="F77" s="214"/>
      <c r="G77" s="214"/>
      <c r="H77" s="214"/>
      <c r="I77" s="61"/>
      <c r="J77" s="59"/>
      <c r="K77" s="62"/>
      <c r="L77" s="62"/>
      <c r="M77" s="59"/>
      <c r="N77" s="63"/>
      <c r="O77" s="64">
        <f t="shared" si="7"/>
        <v>0</v>
      </c>
      <c r="P77" s="65">
        <f>+VLOOKUP(B77,'[1]m codes'!$A:$B,2,0)</f>
        <v>200032247</v>
      </c>
      <c r="Q77" s="66">
        <f t="shared" si="8"/>
        <v>0</v>
      </c>
    </row>
    <row r="78" spans="1:17" s="65" customFormat="1" ht="14.25" x14ac:dyDescent="0.2">
      <c r="A78" s="56">
        <f t="shared" si="9"/>
        <v>17</v>
      </c>
      <c r="B78" s="57" t="s">
        <v>158</v>
      </c>
      <c r="C78" s="58" t="s">
        <v>86</v>
      </c>
      <c r="D78" s="214"/>
      <c r="E78" s="214"/>
      <c r="F78" s="214"/>
      <c r="G78" s="214"/>
      <c r="H78" s="214"/>
      <c r="I78" s="61"/>
      <c r="J78" s="59"/>
      <c r="K78" s="62"/>
      <c r="L78" s="62"/>
      <c r="M78" s="59"/>
      <c r="N78" s="63"/>
      <c r="O78" s="64">
        <f t="shared" si="7"/>
        <v>0</v>
      </c>
      <c r="P78" s="65">
        <f>+VLOOKUP(B78,'[1]m codes'!$A:$B,2,0)</f>
        <v>200032246</v>
      </c>
      <c r="Q78" s="66">
        <f t="shared" si="8"/>
        <v>0</v>
      </c>
    </row>
    <row r="79" spans="1:17" s="65" customFormat="1" ht="14.25" x14ac:dyDescent="0.2">
      <c r="A79" s="56">
        <f t="shared" si="9"/>
        <v>18</v>
      </c>
      <c r="B79" s="57" t="s">
        <v>159</v>
      </c>
      <c r="C79" s="58" t="s">
        <v>86</v>
      </c>
      <c r="D79" s="214"/>
      <c r="E79" s="214"/>
      <c r="F79" s="214"/>
      <c r="G79" s="214"/>
      <c r="H79" s="214"/>
      <c r="I79" s="61"/>
      <c r="J79" s="59"/>
      <c r="K79" s="62"/>
      <c r="L79" s="62"/>
      <c r="M79" s="59"/>
      <c r="N79" s="63"/>
      <c r="O79" s="64">
        <f t="shared" si="7"/>
        <v>0</v>
      </c>
      <c r="P79" s="65">
        <f>+VLOOKUP(B79,'[1]m codes'!$A:$B,2,0)</f>
        <v>200032245</v>
      </c>
      <c r="Q79" s="66">
        <f t="shared" si="8"/>
        <v>0</v>
      </c>
    </row>
    <row r="80" spans="1:17" s="65" customFormat="1" ht="28.5" x14ac:dyDescent="0.2">
      <c r="A80" s="56">
        <f t="shared" si="9"/>
        <v>19</v>
      </c>
      <c r="B80" s="57" t="s">
        <v>160</v>
      </c>
      <c r="C80" s="58" t="s">
        <v>86</v>
      </c>
      <c r="D80" s="214"/>
      <c r="E80" s="214"/>
      <c r="F80" s="214"/>
      <c r="G80" s="214"/>
      <c r="H80" s="214"/>
      <c r="I80" s="61"/>
      <c r="J80" s="59"/>
      <c r="K80" s="62"/>
      <c r="L80" s="62"/>
      <c r="M80" s="59"/>
      <c r="N80" s="63"/>
      <c r="O80" s="64">
        <f t="shared" si="7"/>
        <v>0</v>
      </c>
      <c r="P80" s="65">
        <f>+VLOOKUP(B80,'[1]m codes'!$A:$B,2,0)</f>
        <v>200030319</v>
      </c>
      <c r="Q80" s="66">
        <f t="shared" si="8"/>
        <v>0</v>
      </c>
    </row>
    <row r="81" spans="1:17" s="65" customFormat="1" ht="14.25" x14ac:dyDescent="0.2">
      <c r="A81" s="56">
        <f t="shared" si="9"/>
        <v>20</v>
      </c>
      <c r="B81" s="57" t="s">
        <v>161</v>
      </c>
      <c r="C81" s="58" t="s">
        <v>86</v>
      </c>
      <c r="D81" s="214"/>
      <c r="E81" s="214"/>
      <c r="F81" s="214"/>
      <c r="G81" s="214"/>
      <c r="H81" s="214"/>
      <c r="I81" s="61"/>
      <c r="J81" s="59"/>
      <c r="K81" s="62"/>
      <c r="L81" s="62"/>
      <c r="M81" s="59"/>
      <c r="N81" s="63"/>
      <c r="O81" s="64">
        <f t="shared" si="7"/>
        <v>0</v>
      </c>
      <c r="P81" s="65">
        <f>+VLOOKUP(B81,'[1]m codes'!$A:$B,2,0)</f>
        <v>200032244</v>
      </c>
      <c r="Q81" s="66">
        <f t="shared" si="8"/>
        <v>0</v>
      </c>
    </row>
    <row r="82" spans="1:17" s="65" customFormat="1" ht="28.5" x14ac:dyDescent="0.2">
      <c r="A82" s="56">
        <f t="shared" si="9"/>
        <v>21</v>
      </c>
      <c r="B82" s="57" t="s">
        <v>162</v>
      </c>
      <c r="C82" s="58" t="s">
        <v>86</v>
      </c>
      <c r="D82" s="214">
        <v>99</v>
      </c>
      <c r="E82" s="214"/>
      <c r="F82" s="214"/>
      <c r="G82" s="214"/>
      <c r="H82" s="214"/>
      <c r="I82" s="61">
        <v>1</v>
      </c>
      <c r="J82" s="59"/>
      <c r="K82" s="62"/>
      <c r="L82" s="62"/>
      <c r="M82" s="59"/>
      <c r="N82" s="63"/>
      <c r="O82" s="64">
        <f t="shared" si="7"/>
        <v>0</v>
      </c>
      <c r="P82" s="65">
        <f>+VLOOKUP(B82,'[1]m codes'!$A:$B,2,0)</f>
        <v>200030318</v>
      </c>
      <c r="Q82" s="66">
        <f t="shared" si="8"/>
        <v>0</v>
      </c>
    </row>
    <row r="83" spans="1:17" s="65" customFormat="1" ht="14.25" x14ac:dyDescent="0.2">
      <c r="A83" s="56">
        <f t="shared" si="9"/>
        <v>22</v>
      </c>
      <c r="B83" s="57" t="s">
        <v>163</v>
      </c>
      <c r="C83" s="58" t="s">
        <v>86</v>
      </c>
      <c r="D83" s="214"/>
      <c r="E83" s="214"/>
      <c r="F83" s="214"/>
      <c r="G83" s="214"/>
      <c r="H83" s="214"/>
      <c r="I83" s="61"/>
      <c r="J83" s="59"/>
      <c r="K83" s="62"/>
      <c r="L83" s="62"/>
      <c r="M83" s="59"/>
      <c r="N83" s="63"/>
      <c r="O83" s="64">
        <f t="shared" si="7"/>
        <v>0</v>
      </c>
      <c r="P83" s="65">
        <f>+VLOOKUP(B83,'[1]m codes'!$A:$B,2,0)</f>
        <v>200032249</v>
      </c>
      <c r="Q83" s="66">
        <f t="shared" si="8"/>
        <v>0</v>
      </c>
    </row>
    <row r="84" spans="1:17" s="65" customFormat="1" ht="28.5" x14ac:dyDescent="0.2">
      <c r="A84" s="56">
        <f t="shared" si="9"/>
        <v>23</v>
      </c>
      <c r="B84" s="57" t="s">
        <v>164</v>
      </c>
      <c r="C84" s="58" t="s">
        <v>86</v>
      </c>
      <c r="D84" s="214"/>
      <c r="E84" s="214"/>
      <c r="F84" s="214"/>
      <c r="G84" s="214"/>
      <c r="H84" s="214"/>
      <c r="I84" s="61"/>
      <c r="J84" s="59"/>
      <c r="K84" s="62"/>
      <c r="L84" s="62"/>
      <c r="M84" s="59"/>
      <c r="N84" s="63"/>
      <c r="O84" s="64">
        <f t="shared" si="7"/>
        <v>0</v>
      </c>
      <c r="P84" s="65">
        <f>+VLOOKUP(B84,'[1]m codes'!$A:$B,2,0)</f>
        <v>200030326</v>
      </c>
      <c r="Q84" s="66">
        <f t="shared" si="8"/>
        <v>0</v>
      </c>
    </row>
    <row r="85" spans="1:17" s="65" customFormat="1" ht="14.25" x14ac:dyDescent="0.2">
      <c r="A85" s="56">
        <f t="shared" si="9"/>
        <v>24</v>
      </c>
      <c r="B85" s="57" t="s">
        <v>165</v>
      </c>
      <c r="C85" s="58" t="s">
        <v>86</v>
      </c>
      <c r="D85" s="214"/>
      <c r="E85" s="214"/>
      <c r="F85" s="214"/>
      <c r="G85" s="214"/>
      <c r="H85" s="214"/>
      <c r="I85" s="61"/>
      <c r="J85" s="59"/>
      <c r="K85" s="62"/>
      <c r="L85" s="62"/>
      <c r="M85" s="59"/>
      <c r="N85" s="63"/>
      <c r="O85" s="64">
        <f t="shared" si="7"/>
        <v>0</v>
      </c>
      <c r="P85" s="65">
        <f>+VLOOKUP(B85,'[1]m codes'!$A:$B,2,0)</f>
        <v>200032248</v>
      </c>
      <c r="Q85" s="66">
        <f t="shared" si="8"/>
        <v>0</v>
      </c>
    </row>
    <row r="86" spans="1:17" s="65" customFormat="1" ht="28.5" x14ac:dyDescent="0.2">
      <c r="A86" s="56">
        <f t="shared" si="9"/>
        <v>25</v>
      </c>
      <c r="B86" s="57" t="s">
        <v>166</v>
      </c>
      <c r="C86" s="58" t="s">
        <v>86</v>
      </c>
      <c r="D86" s="214"/>
      <c r="E86" s="214"/>
      <c r="F86" s="214"/>
      <c r="G86" s="214"/>
      <c r="H86" s="214"/>
      <c r="I86" s="61"/>
      <c r="J86" s="59"/>
      <c r="K86" s="62"/>
      <c r="L86" s="62"/>
      <c r="M86" s="59"/>
      <c r="N86" s="63"/>
      <c r="O86" s="64">
        <f t="shared" si="7"/>
        <v>0</v>
      </c>
      <c r="P86" s="65">
        <f>+VLOOKUP(B86,'[1]m codes'!$A:$B,2,0)</f>
        <v>200030325</v>
      </c>
      <c r="Q86" s="66">
        <f t="shared" si="8"/>
        <v>0</v>
      </c>
    </row>
    <row r="87" spans="1:17" s="65" customFormat="1" ht="28.5" x14ac:dyDescent="0.2">
      <c r="A87" s="56">
        <f t="shared" si="9"/>
        <v>26</v>
      </c>
      <c r="B87" s="57" t="s">
        <v>167</v>
      </c>
      <c r="C87" s="58" t="s">
        <v>86</v>
      </c>
      <c r="D87" s="214"/>
      <c r="E87" s="214"/>
      <c r="F87" s="214"/>
      <c r="G87" s="214"/>
      <c r="H87" s="214"/>
      <c r="I87" s="61"/>
      <c r="J87" s="59"/>
      <c r="K87" s="62"/>
      <c r="L87" s="62"/>
      <c r="M87" s="59"/>
      <c r="N87" s="63"/>
      <c r="O87" s="64">
        <f t="shared" si="7"/>
        <v>0</v>
      </c>
      <c r="P87" s="65">
        <f>+VLOOKUP(B87,'[1]m codes'!$A:$B,2,0)</f>
        <v>200030328</v>
      </c>
      <c r="Q87" s="66">
        <f t="shared" si="8"/>
        <v>0</v>
      </c>
    </row>
    <row r="88" spans="1:17" s="65" customFormat="1" ht="28.5" x14ac:dyDescent="0.2">
      <c r="A88" s="56">
        <f t="shared" si="9"/>
        <v>27</v>
      </c>
      <c r="B88" s="57" t="s">
        <v>168</v>
      </c>
      <c r="C88" s="58" t="s">
        <v>86</v>
      </c>
      <c r="D88" s="214"/>
      <c r="E88" s="214"/>
      <c r="F88" s="214"/>
      <c r="G88" s="214"/>
      <c r="H88" s="214"/>
      <c r="I88" s="61"/>
      <c r="J88" s="59"/>
      <c r="K88" s="62"/>
      <c r="L88" s="62"/>
      <c r="M88" s="59"/>
      <c r="N88" s="63"/>
      <c r="O88" s="64">
        <f t="shared" si="7"/>
        <v>0</v>
      </c>
      <c r="P88" s="65">
        <f>+VLOOKUP(B88,'[1]m codes'!$A:$B,2,0)</f>
        <v>200030327</v>
      </c>
      <c r="Q88" s="66">
        <f t="shared" si="8"/>
        <v>0</v>
      </c>
    </row>
    <row r="89" spans="1:17" s="65" customFormat="1" ht="14.25" x14ac:dyDescent="0.2">
      <c r="A89" s="56">
        <f t="shared" si="9"/>
        <v>28</v>
      </c>
      <c r="B89" s="57" t="s">
        <v>169</v>
      </c>
      <c r="C89" s="58" t="s">
        <v>86</v>
      </c>
      <c r="D89" s="214"/>
      <c r="E89" s="214"/>
      <c r="F89" s="214"/>
      <c r="G89" s="214"/>
      <c r="H89" s="214"/>
      <c r="I89" s="61"/>
      <c r="J89" s="59"/>
      <c r="K89" s="62"/>
      <c r="L89" s="62"/>
      <c r="M89" s="59"/>
      <c r="N89" s="63"/>
      <c r="O89" s="64">
        <f t="shared" si="7"/>
        <v>0</v>
      </c>
      <c r="P89" s="65">
        <f>+VLOOKUP(B89,'[1]m codes'!$A:$B,2,0)</f>
        <v>200034192</v>
      </c>
      <c r="Q89" s="66">
        <f t="shared" si="8"/>
        <v>0</v>
      </c>
    </row>
    <row r="90" spans="1:17" x14ac:dyDescent="0.25">
      <c r="A90" s="86" t="s">
        <v>170</v>
      </c>
      <c r="B90" s="87" t="s">
        <v>171</v>
      </c>
      <c r="C90" s="87"/>
      <c r="D90" s="214"/>
      <c r="E90" s="214"/>
      <c r="F90" s="214"/>
      <c r="G90" s="214"/>
      <c r="H90" s="214"/>
      <c r="I90" s="61"/>
      <c r="J90" s="91"/>
      <c r="K90" s="90"/>
      <c r="L90" s="90"/>
      <c r="M90" s="91"/>
      <c r="N90" s="92"/>
      <c r="O90" s="99"/>
      <c r="Q90" s="55"/>
    </row>
    <row r="91" spans="1:17" s="65" customFormat="1" ht="14.25" x14ac:dyDescent="0.2">
      <c r="A91" s="56">
        <v>1</v>
      </c>
      <c r="B91" s="57" t="s">
        <v>172</v>
      </c>
      <c r="C91" s="58" t="s">
        <v>86</v>
      </c>
      <c r="D91" s="214"/>
      <c r="E91" s="214"/>
      <c r="F91" s="214"/>
      <c r="G91" s="214"/>
      <c r="H91" s="214"/>
      <c r="I91" s="61"/>
      <c r="J91" s="59"/>
      <c r="K91" s="62"/>
      <c r="L91" s="62"/>
      <c r="M91" s="59"/>
      <c r="N91" s="63"/>
      <c r="O91" s="64">
        <f t="shared" ref="O91:O98" si="10">SUM(K91:N91)</f>
        <v>0</v>
      </c>
      <c r="P91" s="65">
        <f>+VLOOKUP(B91,'[1]m codes'!$A:$B,2,0)</f>
        <v>200032193</v>
      </c>
      <c r="Q91" s="66">
        <f t="shared" ref="Q91:Q98" si="11">+O91-F91</f>
        <v>0</v>
      </c>
    </row>
    <row r="92" spans="1:17" s="65" customFormat="1" ht="14.25" x14ac:dyDescent="0.2">
      <c r="A92" s="56">
        <f>+A91+1</f>
        <v>2</v>
      </c>
      <c r="B92" s="57" t="s">
        <v>173</v>
      </c>
      <c r="C92" s="58" t="s">
        <v>86</v>
      </c>
      <c r="D92" s="214"/>
      <c r="E92" s="214"/>
      <c r="F92" s="214"/>
      <c r="G92" s="214"/>
      <c r="H92" s="214"/>
      <c r="I92" s="61"/>
      <c r="J92" s="59"/>
      <c r="K92" s="62"/>
      <c r="L92" s="62"/>
      <c r="M92" s="59"/>
      <c r="N92" s="63"/>
      <c r="O92" s="64">
        <f t="shared" si="10"/>
        <v>0</v>
      </c>
      <c r="P92" s="65">
        <f>+VLOOKUP(B92,'[1]m codes'!$A:$B,2,0)</f>
        <v>200032195</v>
      </c>
      <c r="Q92" s="66">
        <f t="shared" si="11"/>
        <v>0</v>
      </c>
    </row>
    <row r="93" spans="1:17" s="65" customFormat="1" ht="14.25" x14ac:dyDescent="0.2">
      <c r="A93" s="56">
        <f t="shared" ref="A93:A98" si="12">+A92+1</f>
        <v>3</v>
      </c>
      <c r="B93" s="57" t="s">
        <v>174</v>
      </c>
      <c r="C93" s="58" t="s">
        <v>86</v>
      </c>
      <c r="D93" s="214"/>
      <c r="E93" s="214"/>
      <c r="F93" s="214"/>
      <c r="G93" s="214"/>
      <c r="H93" s="214"/>
      <c r="I93" s="61"/>
      <c r="J93" s="59"/>
      <c r="K93" s="62"/>
      <c r="L93" s="62"/>
      <c r="M93" s="59"/>
      <c r="N93" s="63"/>
      <c r="O93" s="64">
        <f t="shared" si="10"/>
        <v>0</v>
      </c>
      <c r="P93" s="65">
        <f>+VLOOKUP(B93,'[1]m codes'!$A:$B,2,0)</f>
        <v>200032196</v>
      </c>
      <c r="Q93" s="66">
        <f t="shared" si="11"/>
        <v>0</v>
      </c>
    </row>
    <row r="94" spans="1:17" s="65" customFormat="1" ht="14.25" x14ac:dyDescent="0.2">
      <c r="A94" s="56">
        <f t="shared" si="12"/>
        <v>4</v>
      </c>
      <c r="B94" s="57" t="s">
        <v>175</v>
      </c>
      <c r="C94" s="58" t="s">
        <v>86</v>
      </c>
      <c r="D94" s="214"/>
      <c r="E94" s="214"/>
      <c r="F94" s="214"/>
      <c r="G94" s="214"/>
      <c r="H94" s="214"/>
      <c r="I94" s="61"/>
      <c r="J94" s="59"/>
      <c r="K94" s="62"/>
      <c r="L94" s="62"/>
      <c r="M94" s="59"/>
      <c r="N94" s="63"/>
      <c r="O94" s="64">
        <f t="shared" si="10"/>
        <v>0</v>
      </c>
      <c r="P94" s="65">
        <f>+VLOOKUP(B94,'[1]m codes'!$A:$B,2,0)</f>
        <v>200032194</v>
      </c>
      <c r="Q94" s="66">
        <f t="shared" si="11"/>
        <v>0</v>
      </c>
    </row>
    <row r="95" spans="1:17" s="65" customFormat="1" ht="28.5" x14ac:dyDescent="0.2">
      <c r="A95" s="56">
        <f t="shared" si="12"/>
        <v>5</v>
      </c>
      <c r="B95" s="57" t="s">
        <v>176</v>
      </c>
      <c r="C95" s="58" t="s">
        <v>86</v>
      </c>
      <c r="D95" s="214"/>
      <c r="E95" s="214"/>
      <c r="F95" s="214"/>
      <c r="G95" s="214"/>
      <c r="H95" s="214"/>
      <c r="I95" s="61"/>
      <c r="J95" s="59"/>
      <c r="K95" s="62"/>
      <c r="L95" s="62"/>
      <c r="M95" s="59"/>
      <c r="N95" s="63"/>
      <c r="O95" s="64">
        <f t="shared" si="10"/>
        <v>0</v>
      </c>
      <c r="P95" s="65">
        <f>+VLOOKUP(B95,'[1]m codes'!$A:$B,2,0)</f>
        <v>200030270</v>
      </c>
      <c r="Q95" s="66">
        <f t="shared" si="11"/>
        <v>0</v>
      </c>
    </row>
    <row r="96" spans="1:17" s="65" customFormat="1" ht="14.25" x14ac:dyDescent="0.2">
      <c r="A96" s="56">
        <f t="shared" si="12"/>
        <v>6</v>
      </c>
      <c r="B96" s="57" t="s">
        <v>177</v>
      </c>
      <c r="C96" s="58" t="s">
        <v>86</v>
      </c>
      <c r="D96" s="214"/>
      <c r="E96" s="214"/>
      <c r="F96" s="214"/>
      <c r="G96" s="214"/>
      <c r="H96" s="214"/>
      <c r="I96" s="61"/>
      <c r="J96" s="59"/>
      <c r="K96" s="62"/>
      <c r="L96" s="62"/>
      <c r="M96" s="59"/>
      <c r="N96" s="63"/>
      <c r="O96" s="64">
        <f t="shared" si="10"/>
        <v>0</v>
      </c>
      <c r="P96" s="65">
        <f>+VLOOKUP(B96,'[1]m codes'!$A:$B,2,0)</f>
        <v>200032197</v>
      </c>
      <c r="Q96" s="66">
        <f t="shared" si="11"/>
        <v>0</v>
      </c>
    </row>
    <row r="97" spans="1:17" s="65" customFormat="1" ht="28.5" x14ac:dyDescent="0.2">
      <c r="A97" s="56">
        <f t="shared" si="12"/>
        <v>7</v>
      </c>
      <c r="B97" s="57" t="s">
        <v>178</v>
      </c>
      <c r="C97" s="58" t="s">
        <v>86</v>
      </c>
      <c r="D97" s="214"/>
      <c r="E97" s="214"/>
      <c r="F97" s="214"/>
      <c r="G97" s="214"/>
      <c r="H97" s="214"/>
      <c r="I97" s="61"/>
      <c r="J97" s="59"/>
      <c r="K97" s="62"/>
      <c r="L97" s="62"/>
      <c r="M97" s="59"/>
      <c r="N97" s="63"/>
      <c r="O97" s="64">
        <f t="shared" si="10"/>
        <v>0</v>
      </c>
      <c r="P97" s="65">
        <f>+VLOOKUP(B97,'[1]m codes'!$A:$B,2,0)</f>
        <v>200030275</v>
      </c>
      <c r="Q97" s="66">
        <f t="shared" si="11"/>
        <v>0</v>
      </c>
    </row>
    <row r="98" spans="1:17" s="65" customFormat="1" ht="28.5" x14ac:dyDescent="0.2">
      <c r="A98" s="56">
        <f t="shared" si="12"/>
        <v>8</v>
      </c>
      <c r="B98" s="57" t="s">
        <v>179</v>
      </c>
      <c r="C98" s="58" t="s">
        <v>86</v>
      </c>
      <c r="D98" s="214"/>
      <c r="E98" s="214"/>
      <c r="F98" s="214"/>
      <c r="G98" s="214"/>
      <c r="H98" s="214"/>
      <c r="I98" s="61"/>
      <c r="J98" s="59"/>
      <c r="K98" s="62"/>
      <c r="L98" s="62"/>
      <c r="M98" s="59"/>
      <c r="N98" s="63"/>
      <c r="O98" s="64">
        <f t="shared" si="10"/>
        <v>0</v>
      </c>
      <c r="P98" s="65">
        <f>+VLOOKUP(B98,'[1]m codes'!$A:$B,2,0)</f>
        <v>200030276</v>
      </c>
      <c r="Q98" s="66">
        <f t="shared" si="11"/>
        <v>0</v>
      </c>
    </row>
    <row r="99" spans="1:17" x14ac:dyDescent="0.25">
      <c r="A99" s="86" t="s">
        <v>180</v>
      </c>
      <c r="B99" s="87" t="s">
        <v>181</v>
      </c>
      <c r="C99" s="87"/>
      <c r="D99" s="214"/>
      <c r="E99" s="214"/>
      <c r="F99" s="214"/>
      <c r="G99" s="214"/>
      <c r="H99" s="214"/>
      <c r="I99" s="61"/>
      <c r="J99" s="91"/>
      <c r="K99" s="90"/>
      <c r="L99" s="90"/>
      <c r="M99" s="91"/>
      <c r="N99" s="92"/>
      <c r="O99" s="99"/>
      <c r="Q99" s="55"/>
    </row>
    <row r="100" spans="1:17" s="65" customFormat="1" ht="14.25" x14ac:dyDescent="0.2">
      <c r="A100" s="56">
        <v>1</v>
      </c>
      <c r="B100" s="57" t="s">
        <v>182</v>
      </c>
      <c r="C100" s="58" t="s">
        <v>86</v>
      </c>
      <c r="D100" s="214"/>
      <c r="E100" s="214"/>
      <c r="F100" s="214"/>
      <c r="G100" s="214"/>
      <c r="H100" s="214"/>
      <c r="I100" s="61"/>
      <c r="J100" s="59"/>
      <c r="K100" s="62"/>
      <c r="L100" s="62"/>
      <c r="M100" s="59"/>
      <c r="N100" s="63"/>
      <c r="O100" s="64">
        <f t="shared" ref="O100:O106" si="13">SUM(K100:N100)</f>
        <v>0</v>
      </c>
      <c r="P100" s="65">
        <f>+VLOOKUP(B100,'[1]m codes'!$A:$B,2,0)</f>
        <v>200030266</v>
      </c>
      <c r="Q100" s="66">
        <f t="shared" ref="Q100:Q106" si="14">+O100-F100</f>
        <v>0</v>
      </c>
    </row>
    <row r="101" spans="1:17" s="65" customFormat="1" ht="14.25" x14ac:dyDescent="0.2">
      <c r="A101" s="56">
        <f>+A100+1</f>
        <v>2</v>
      </c>
      <c r="B101" s="57" t="s">
        <v>183</v>
      </c>
      <c r="C101" s="58" t="s">
        <v>86</v>
      </c>
      <c r="D101" s="214"/>
      <c r="E101" s="214"/>
      <c r="F101" s="214"/>
      <c r="G101" s="214"/>
      <c r="H101" s="214"/>
      <c r="I101" s="61"/>
      <c r="J101" s="59"/>
      <c r="K101" s="62"/>
      <c r="L101" s="62"/>
      <c r="M101" s="59"/>
      <c r="N101" s="63"/>
      <c r="O101" s="64">
        <f t="shared" si="13"/>
        <v>0</v>
      </c>
      <c r="P101" s="65">
        <f>+VLOOKUP(B101,'[1]m codes'!$A:$B,2,0)</f>
        <v>200030267</v>
      </c>
      <c r="Q101" s="66">
        <f t="shared" si="14"/>
        <v>0</v>
      </c>
    </row>
    <row r="102" spans="1:17" s="65" customFormat="1" ht="14.25" x14ac:dyDescent="0.2">
      <c r="A102" s="56">
        <f t="shared" ref="A102:A106" si="15">+A101+1</f>
        <v>3</v>
      </c>
      <c r="B102" s="57" t="s">
        <v>184</v>
      </c>
      <c r="C102" s="58" t="s">
        <v>86</v>
      </c>
      <c r="D102" s="214"/>
      <c r="E102" s="214"/>
      <c r="F102" s="214"/>
      <c r="G102" s="214"/>
      <c r="H102" s="214"/>
      <c r="I102" s="61"/>
      <c r="J102" s="59"/>
      <c r="K102" s="62"/>
      <c r="L102" s="62"/>
      <c r="M102" s="59"/>
      <c r="N102" s="63"/>
      <c r="O102" s="64">
        <f t="shared" si="13"/>
        <v>0</v>
      </c>
      <c r="P102" s="65">
        <f>+VLOOKUP(B102,'[1]m codes'!$A:$B,2,0)</f>
        <v>200030268</v>
      </c>
      <c r="Q102" s="66">
        <f t="shared" si="14"/>
        <v>0</v>
      </c>
    </row>
    <row r="103" spans="1:17" s="65" customFormat="1" ht="28.5" x14ac:dyDescent="0.2">
      <c r="A103" s="56">
        <f t="shared" si="15"/>
        <v>4</v>
      </c>
      <c r="B103" s="57" t="s">
        <v>185</v>
      </c>
      <c r="C103" s="58" t="s">
        <v>86</v>
      </c>
      <c r="D103" s="214"/>
      <c r="E103" s="214"/>
      <c r="F103" s="214"/>
      <c r="G103" s="214"/>
      <c r="H103" s="214"/>
      <c r="I103" s="61"/>
      <c r="J103" s="59"/>
      <c r="K103" s="62"/>
      <c r="L103" s="62"/>
      <c r="M103" s="59"/>
      <c r="N103" s="63"/>
      <c r="O103" s="64">
        <f t="shared" si="13"/>
        <v>0</v>
      </c>
      <c r="P103" s="65">
        <f>+VLOOKUP(B103,'[1]m codes'!$A:$B,2,0)</f>
        <v>200030269</v>
      </c>
      <c r="Q103" s="66">
        <f t="shared" si="14"/>
        <v>0</v>
      </c>
    </row>
    <row r="104" spans="1:17" s="65" customFormat="1" ht="28.5" x14ac:dyDescent="0.2">
      <c r="A104" s="56">
        <f t="shared" si="15"/>
        <v>5</v>
      </c>
      <c r="B104" s="57" t="s">
        <v>186</v>
      </c>
      <c r="C104" s="58" t="s">
        <v>86</v>
      </c>
      <c r="D104" s="214"/>
      <c r="E104" s="214"/>
      <c r="F104" s="214"/>
      <c r="G104" s="214"/>
      <c r="H104" s="214"/>
      <c r="I104" s="61"/>
      <c r="J104" s="59"/>
      <c r="K104" s="62"/>
      <c r="L104" s="62"/>
      <c r="M104" s="59"/>
      <c r="N104" s="63"/>
      <c r="O104" s="64">
        <f t="shared" si="13"/>
        <v>0</v>
      </c>
      <c r="P104" s="65">
        <f>+VLOOKUP(B104,'[1]m codes'!$A:$B,2,0)</f>
        <v>200030271</v>
      </c>
      <c r="Q104" s="66">
        <f t="shared" si="14"/>
        <v>0</v>
      </c>
    </row>
    <row r="105" spans="1:17" s="65" customFormat="1" ht="28.5" x14ac:dyDescent="0.2">
      <c r="A105" s="56">
        <f t="shared" si="15"/>
        <v>6</v>
      </c>
      <c r="B105" s="57" t="s">
        <v>187</v>
      </c>
      <c r="C105" s="58" t="s">
        <v>86</v>
      </c>
      <c r="D105" s="214"/>
      <c r="E105" s="214"/>
      <c r="F105" s="214"/>
      <c r="G105" s="214"/>
      <c r="H105" s="214"/>
      <c r="I105" s="61"/>
      <c r="J105" s="59"/>
      <c r="K105" s="62"/>
      <c r="L105" s="62"/>
      <c r="M105" s="59"/>
      <c r="N105" s="63"/>
      <c r="O105" s="64">
        <f t="shared" si="13"/>
        <v>0</v>
      </c>
      <c r="P105" s="65">
        <f>+VLOOKUP(B105,'[1]m codes'!$A:$B,2,0)</f>
        <v>200030272</v>
      </c>
      <c r="Q105" s="66">
        <f t="shared" si="14"/>
        <v>0</v>
      </c>
    </row>
    <row r="106" spans="1:17" s="65" customFormat="1" ht="28.5" x14ac:dyDescent="0.2">
      <c r="A106" s="56">
        <f t="shared" si="15"/>
        <v>7</v>
      </c>
      <c r="B106" s="57" t="s">
        <v>188</v>
      </c>
      <c r="C106" s="58" t="s">
        <v>86</v>
      </c>
      <c r="D106" s="214"/>
      <c r="E106" s="214"/>
      <c r="F106" s="214"/>
      <c r="G106" s="214"/>
      <c r="H106" s="214"/>
      <c r="I106" s="61"/>
      <c r="J106" s="59"/>
      <c r="K106" s="62"/>
      <c r="L106" s="62"/>
      <c r="M106" s="59"/>
      <c r="N106" s="63"/>
      <c r="O106" s="64">
        <f t="shared" si="13"/>
        <v>0</v>
      </c>
      <c r="P106" s="65">
        <f>+VLOOKUP(B106,'[1]m codes'!$A:$B,2,0)</f>
        <v>200030274</v>
      </c>
      <c r="Q106" s="66">
        <f t="shared" si="14"/>
        <v>0</v>
      </c>
    </row>
    <row r="107" spans="1:17" ht="20.25" customHeight="1" x14ac:dyDescent="0.25">
      <c r="A107" s="86" t="s">
        <v>189</v>
      </c>
      <c r="B107" s="87" t="s">
        <v>190</v>
      </c>
      <c r="C107" s="87"/>
      <c r="D107" s="214"/>
      <c r="E107" s="214"/>
      <c r="F107" s="214"/>
      <c r="G107" s="214"/>
      <c r="H107" s="214"/>
      <c r="I107" s="61"/>
      <c r="J107" s="91"/>
      <c r="K107" s="90"/>
      <c r="L107" s="90"/>
      <c r="M107" s="91"/>
      <c r="N107" s="92"/>
      <c r="O107" s="99"/>
      <c r="Q107" s="55"/>
    </row>
    <row r="108" spans="1:17" s="103" customFormat="1" ht="30.75" customHeight="1" x14ac:dyDescent="0.2">
      <c r="A108" s="102">
        <v>1</v>
      </c>
      <c r="B108" s="57" t="s">
        <v>191</v>
      </c>
      <c r="C108" s="58" t="s">
        <v>86</v>
      </c>
      <c r="D108" s="214" t="s">
        <v>265</v>
      </c>
      <c r="E108" s="214"/>
      <c r="F108" s="214"/>
      <c r="G108" s="214"/>
      <c r="H108" s="214"/>
      <c r="I108" s="61">
        <v>21</v>
      </c>
      <c r="J108" s="59"/>
      <c r="K108" s="62"/>
      <c r="L108" s="62"/>
      <c r="M108" s="59"/>
      <c r="N108" s="63"/>
      <c r="O108" s="96">
        <f>SUM(K108:N108)</f>
        <v>0</v>
      </c>
      <c r="P108" s="103">
        <f>+VLOOKUP(B108,'[1]m codes'!$A:$B,2,0)</f>
        <v>200030277</v>
      </c>
      <c r="Q108" s="66">
        <f>+O108-F108</f>
        <v>0</v>
      </c>
    </row>
    <row r="109" spans="1:17" s="65" customFormat="1" ht="14.25" x14ac:dyDescent="0.2">
      <c r="A109" s="56">
        <f>+A108+1</f>
        <v>2</v>
      </c>
      <c r="B109" s="57" t="s">
        <v>192</v>
      </c>
      <c r="C109" s="58" t="s">
        <v>86</v>
      </c>
      <c r="D109" s="214"/>
      <c r="E109" s="214"/>
      <c r="F109" s="214"/>
      <c r="G109" s="214"/>
      <c r="H109" s="214"/>
      <c r="I109" s="61"/>
      <c r="J109" s="59"/>
      <c r="K109" s="62"/>
      <c r="L109" s="62"/>
      <c r="M109" s="59"/>
      <c r="N109" s="63"/>
      <c r="O109" s="64">
        <f>SUM(K109:N109)</f>
        <v>0</v>
      </c>
      <c r="P109" s="65">
        <f>+VLOOKUP(B109,'[1]m codes'!$A:$B,2,0)</f>
        <v>200030278</v>
      </c>
      <c r="Q109" s="66">
        <f>+O109-F109</f>
        <v>0</v>
      </c>
    </row>
    <row r="110" spans="1:17" s="65" customFormat="1" ht="14.25" x14ac:dyDescent="0.2">
      <c r="A110" s="56">
        <f t="shared" ref="A110:A112" si="16">+A109+1</f>
        <v>3</v>
      </c>
      <c r="B110" s="57" t="s">
        <v>193</v>
      </c>
      <c r="C110" s="58" t="s">
        <v>86</v>
      </c>
      <c r="D110" s="214"/>
      <c r="E110" s="214"/>
      <c r="F110" s="214"/>
      <c r="G110" s="214"/>
      <c r="H110" s="214"/>
      <c r="I110" s="61"/>
      <c r="J110" s="59"/>
      <c r="K110" s="62"/>
      <c r="L110" s="62"/>
      <c r="M110" s="59"/>
      <c r="N110" s="63"/>
      <c r="O110" s="64">
        <f>SUM(K110:N110)</f>
        <v>0</v>
      </c>
      <c r="P110" s="65">
        <f>+VLOOKUP(B110,'[1]m codes'!$A:$B,2,0)</f>
        <v>200030279</v>
      </c>
      <c r="Q110" s="66">
        <f>+O110-F110</f>
        <v>0</v>
      </c>
    </row>
    <row r="111" spans="1:17" s="65" customFormat="1" ht="14.25" x14ac:dyDescent="0.2">
      <c r="A111" s="56">
        <f t="shared" si="16"/>
        <v>4</v>
      </c>
      <c r="B111" s="57" t="s">
        <v>194</v>
      </c>
      <c r="C111" s="58" t="s">
        <v>86</v>
      </c>
      <c r="D111" s="214"/>
      <c r="E111" s="214"/>
      <c r="F111" s="214"/>
      <c r="G111" s="214"/>
      <c r="H111" s="214"/>
      <c r="I111" s="61"/>
      <c r="J111" s="59"/>
      <c r="K111" s="62"/>
      <c r="L111" s="62"/>
      <c r="M111" s="59"/>
      <c r="N111" s="63"/>
      <c r="O111" s="64">
        <f>SUM(K111:N111)</f>
        <v>0</v>
      </c>
      <c r="P111" s="65">
        <f>+VLOOKUP(B111,'[1]m codes'!$A:$B,2,0)</f>
        <v>200030280</v>
      </c>
      <c r="Q111" s="66">
        <f>+O111-F111</f>
        <v>0</v>
      </c>
    </row>
    <row r="112" spans="1:17" s="65" customFormat="1" ht="14.25" x14ac:dyDescent="0.2">
      <c r="A112" s="56">
        <f t="shared" si="16"/>
        <v>5</v>
      </c>
      <c r="B112" s="57" t="s">
        <v>195</v>
      </c>
      <c r="C112" s="58" t="s">
        <v>86</v>
      </c>
      <c r="D112" s="214"/>
      <c r="E112" s="214"/>
      <c r="F112" s="214"/>
      <c r="G112" s="214"/>
      <c r="H112" s="214"/>
      <c r="I112" s="61"/>
      <c r="J112" s="59"/>
      <c r="K112" s="62"/>
      <c r="L112" s="62"/>
      <c r="M112" s="59"/>
      <c r="N112" s="63"/>
      <c r="O112" s="64">
        <f>SUM(K112:N112)</f>
        <v>0</v>
      </c>
      <c r="P112" s="65">
        <f>+VLOOKUP(B112,'[1]m codes'!$A:$B,2,0)</f>
        <v>200030282</v>
      </c>
      <c r="Q112" s="66">
        <f>+O112-F112</f>
        <v>0</v>
      </c>
    </row>
    <row r="113" spans="1:17" x14ac:dyDescent="0.25">
      <c r="A113" s="112"/>
      <c r="B113" s="113"/>
      <c r="C113" s="113"/>
      <c r="D113" s="112"/>
      <c r="E113" s="112"/>
      <c r="F113" s="112"/>
      <c r="G113" s="112"/>
      <c r="H113" s="112"/>
      <c r="I113" s="114"/>
      <c r="J113" s="113"/>
      <c r="K113" s="115"/>
      <c r="L113" s="116"/>
      <c r="M113" s="116"/>
      <c r="N113" s="117"/>
      <c r="O113" s="113"/>
      <c r="Q113" s="118"/>
    </row>
    <row r="114" spans="1:17" x14ac:dyDescent="0.25">
      <c r="A114" s="112"/>
      <c r="B114" s="113"/>
      <c r="C114" s="113"/>
      <c r="D114" s="112"/>
      <c r="E114" s="112"/>
      <c r="F114" s="112"/>
      <c r="G114" s="112"/>
      <c r="H114" s="112"/>
      <c r="I114" s="114"/>
      <c r="J114" s="113"/>
      <c r="K114" s="115"/>
      <c r="L114" s="116"/>
      <c r="M114" s="116"/>
      <c r="N114" s="117"/>
      <c r="O114" s="113"/>
      <c r="Q114" s="118"/>
    </row>
    <row r="115" spans="1:17" x14ac:dyDescent="0.25">
      <c r="A115" s="112"/>
      <c r="B115" s="113"/>
      <c r="C115" s="113"/>
      <c r="D115" s="112"/>
      <c r="E115" s="112"/>
      <c r="F115" s="112"/>
      <c r="G115" s="112"/>
      <c r="H115" s="112"/>
      <c r="I115" s="114"/>
      <c r="J115" s="113"/>
      <c r="K115" s="115"/>
      <c r="L115" s="116"/>
      <c r="M115" s="116"/>
      <c r="N115" s="117"/>
      <c r="O115" s="113"/>
      <c r="Q115" s="118"/>
    </row>
    <row r="116" spans="1:17" s="123" customFormat="1" ht="14.25" x14ac:dyDescent="0.25">
      <c r="A116" s="200" t="s">
        <v>217</v>
      </c>
      <c r="B116" s="200"/>
      <c r="C116" s="200"/>
      <c r="D116" s="200"/>
      <c r="E116" s="200"/>
      <c r="F116" s="200"/>
      <c r="G116" s="200"/>
      <c r="H116" s="200"/>
      <c r="I116" s="200"/>
      <c r="J116" s="200"/>
      <c r="K116" s="119"/>
      <c r="L116" s="120"/>
      <c r="M116" s="120"/>
      <c r="N116" s="121"/>
      <c r="O116" s="122"/>
      <c r="Q116" s="124"/>
    </row>
    <row r="119" spans="1:17" x14ac:dyDescent="0.25">
      <c r="B119" s="125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26" t="s">
        <v>218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25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25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25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25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25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25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25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25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25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25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25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25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25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25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25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25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25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25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25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25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25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25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25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25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25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25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25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25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25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25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25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25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25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25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25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25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25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25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25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25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</mergeCells>
  <conditionalFormatting sqref="C46:C51 H1:I3 I6 H113:I1048576 D10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CHOUMARI</vt:lpstr>
      <vt:lpstr>Recon Sheet</vt:lpstr>
      <vt:lpstr>Details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2024-02-22T05:26:07Z</dcterms:modified>
</cp:coreProperties>
</file>