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ttarsand AK" sheetId="3" r:id="rId1"/>
    <sheet name="Recon Sheet" sheetId="5" r:id="rId2"/>
    <sheet name="Details" sheetId="6" r:id="rId3"/>
    <sheet name="Atarsand- AK E" sheetId="2" r:id="rId4"/>
    <sheet name="Sheet1" sheetId="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s>
  <definedNames>
    <definedName name="\0">#REF!</definedName>
    <definedName name="\1">#REF!</definedName>
    <definedName name="\a">'[4]SUMMARY(E)'!#REF!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[5]mech!#REF!</definedName>
    <definedName name="\p">#REF!</definedName>
    <definedName name="\q">#N/A</definedName>
    <definedName name="\R">[5]mech!#REF!</definedName>
    <definedName name="\s">#N/A</definedName>
    <definedName name="\t">#REF!</definedName>
    <definedName name="\V">[5]mech!#REF!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'[6]ANAL-PUMP HOUSE'!$I$55</definedName>
    <definedName name="__________________________AWM10">#REF!</definedName>
    <definedName name="__________________________AWM40">#REF!</definedName>
    <definedName name="__________________________AWM6">#REF!</definedName>
    <definedName name="__________________________BTV300">'[6]ANAL-PUMP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'[6]Pipe trench'!$V$23</definedName>
    <definedName name="__________________________HRC2">'[6]Pipe trench'!$V$24</definedName>
    <definedName name="__________________________HSE1">'[6]Pipe trench'!$V$11</definedName>
    <definedName name="__________________________III7">"$C4.$#REF!$#REF!"</definedName>
    <definedName name="__________________________MIX10">#REF!</definedName>
    <definedName name="__________________________MIX15">#REF!</definedName>
    <definedName name="__________________________MIX15150">'[7]Mix Design'!#REF!</definedName>
    <definedName name="__________________________MIX1540">'[7]Mix Design'!$P$11</definedName>
    <definedName name="__________________________MIX1580">'[7]Mix Design'!#REF!</definedName>
    <definedName name="__________________________MIX2">'[8]Mix Design'!$P$12</definedName>
    <definedName name="__________________________MIX20">#REF!</definedName>
    <definedName name="__________________________MIX2020">'[7]Mix Design'!$P$12</definedName>
    <definedName name="__________________________MIX2040">'[7]Mix Design'!$P$13</definedName>
    <definedName name="__________________________MIX25">#REF!</definedName>
    <definedName name="__________________________MIX2540">'[7]Mix Design'!$P$15</definedName>
    <definedName name="__________________________Mix255">'[9]Mix Design'!$P$13</definedName>
    <definedName name="__________________________MIX30">#REF!</definedName>
    <definedName name="__________________________MIX35">#REF!</definedName>
    <definedName name="__________________________MIX40">#REF!</definedName>
    <definedName name="__________________________MIX45">'[7]Mix Design'!#REF!</definedName>
    <definedName name="__________________________MUR5">#REF!</definedName>
    <definedName name="__________________________MUR8">#REF!</definedName>
    <definedName name="__________________________OPC43">#REF!</definedName>
    <definedName name="__________________________ORC1">'[6]Pipe trench'!$V$17</definedName>
    <definedName name="__________________________ORC2">'[6]Pipe trench'!$V$18</definedName>
    <definedName name="__________________________OSE1">'[6]Pipe trench'!$V$8</definedName>
    <definedName name="__________________________SLV20025">'[6]ANAL-PUMP HOUSE'!$I$58</definedName>
    <definedName name="__________________________SLV80010">'[6]ANAL-PUMP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'[7]Mix Design'!#REF!</definedName>
    <definedName name="_________________________MIX1540">'[7]Mix Design'!$P$11</definedName>
    <definedName name="_________________________MIX1580">'[7]Mix Design'!#REF!</definedName>
    <definedName name="_________________________MIX2">'[8]Mix Design'!$P$12</definedName>
    <definedName name="_________________________MIX20">#REF!</definedName>
    <definedName name="_________________________MIX2020">'[7]Mix Design'!$P$12</definedName>
    <definedName name="_________________________MIX2040">'[7]Mix Design'!$P$13</definedName>
    <definedName name="_________________________MIX25">#REF!</definedName>
    <definedName name="_________________________MIX2540">'[7]Mix Design'!$P$15</definedName>
    <definedName name="_________________________Mix255">'[9]Mix Design'!$P$13</definedName>
    <definedName name="_________________________MIX30">#REF!</definedName>
    <definedName name="_________________________MIX35">#REF!</definedName>
    <definedName name="_________________________MIX40">#REF!</definedName>
    <definedName name="_________________________MIX45">'[7]Mix Design'!#REF!</definedName>
    <definedName name="_________________________MUR5">#REF!</definedName>
    <definedName name="_________________________MUR8">#REF!</definedName>
    <definedName name="_________________________OPC43">#REF!</definedName>
    <definedName name="_________________________SLV10025">'[10]ANAL-PIPE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'[7]Mix Design'!#REF!</definedName>
    <definedName name="________________________MIX1540">'[7]Mix Design'!$P$11</definedName>
    <definedName name="________________________MIX1580">'[7]Mix Design'!#REF!</definedName>
    <definedName name="________________________MIX2">'[8]Mix Design'!$P$12</definedName>
    <definedName name="________________________MIX20">#REF!</definedName>
    <definedName name="________________________MIX2020">'[7]Mix Design'!$P$12</definedName>
    <definedName name="________________________MIX2040">'[7]Mix Design'!$P$13</definedName>
    <definedName name="________________________MIX25">#REF!</definedName>
    <definedName name="________________________MIX2540">'[7]Mix Design'!$P$15</definedName>
    <definedName name="________________________Mix255">'[9]Mix Design'!$P$13</definedName>
    <definedName name="________________________MIX30">#REF!</definedName>
    <definedName name="________________________MIX35">#REF!</definedName>
    <definedName name="________________________MIX40">#REF!</definedName>
    <definedName name="________________________MIX45">'[7]Mix Design'!#REF!</definedName>
    <definedName name="________________________MUR5">#REF!</definedName>
    <definedName name="________________________MUR8">#REF!</definedName>
    <definedName name="________________________OPC43">#REF!</definedName>
    <definedName name="________________________SLV10025">'[11]ANAL-PIPE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'[7]Mix Design'!#REF!</definedName>
    <definedName name="_______________________MIX1540">'[7]Mix Design'!$P$11</definedName>
    <definedName name="_______________________MIX1580">'[7]Mix Design'!#REF!</definedName>
    <definedName name="_______________________MIX2">'[8]Mix Design'!$P$12</definedName>
    <definedName name="_______________________MIX20">#REF!</definedName>
    <definedName name="_______________________MIX2020">'[7]Mix Design'!$P$12</definedName>
    <definedName name="_______________________MIX2040">'[7]Mix Design'!$P$13</definedName>
    <definedName name="_______________________MIX25">#REF!</definedName>
    <definedName name="_______________________MIX2540">'[7]Mix Design'!$P$15</definedName>
    <definedName name="_______________________Mix255">'[9]Mix Design'!$P$13</definedName>
    <definedName name="_______________________MIX30">#REF!</definedName>
    <definedName name="_______________________MIX35">#REF!</definedName>
    <definedName name="_______________________MIX40">#REF!</definedName>
    <definedName name="_______________________MIX45">'[7]Mix Design'!#REF!</definedName>
    <definedName name="_______________________MUR5">#REF!</definedName>
    <definedName name="_______________________MUR8">#REF!</definedName>
    <definedName name="_______________________OPC43">#REF!</definedName>
    <definedName name="_______________________SLV10025">'[11]ANAL-PIPE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'[12]Rate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'[7]Mix Design'!#REF!</definedName>
    <definedName name="______________________MIX1540">'[7]Mix Design'!$P$11</definedName>
    <definedName name="______________________MIX1580">'[7]Mix Design'!#REF!</definedName>
    <definedName name="______________________MIX2">'[8]Mix Design'!$P$12</definedName>
    <definedName name="______________________MIX20">#REF!</definedName>
    <definedName name="______________________MIX2020">'[7]Mix Design'!$P$12</definedName>
    <definedName name="______________________MIX2040">'[7]Mix Design'!$P$13</definedName>
    <definedName name="______________________MIX25">#REF!</definedName>
    <definedName name="______________________MIX2540">'[7]Mix Design'!$P$15</definedName>
    <definedName name="______________________Mix255">'[9]Mix Design'!$P$13</definedName>
    <definedName name="______________________MIX30">#REF!</definedName>
    <definedName name="______________________MIX35">#REF!</definedName>
    <definedName name="______________________MIX40">#REF!</definedName>
    <definedName name="______________________MIX45">'[7]Mix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'[11]ANAL-PIPE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'[13]Rate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'[7]Mix Design'!#REF!</definedName>
    <definedName name="_____________________MIX1540">'[7]Mix Design'!$P$11</definedName>
    <definedName name="_____________________MIX1580">'[7]Mix Design'!#REF!</definedName>
    <definedName name="_____________________MIX2">'[8]Mix Design'!$P$12</definedName>
    <definedName name="_____________________MIX20">#REF!</definedName>
    <definedName name="_____________________MIX2020">'[7]Mix Design'!$P$12</definedName>
    <definedName name="_____________________MIX2040">'[7]Mix Design'!$P$13</definedName>
    <definedName name="_____________________MIX25">#REF!</definedName>
    <definedName name="_____________________MIX2540">'[7]Mix Design'!$P$15</definedName>
    <definedName name="_____________________Mix255">'[9]Mix Design'!$P$13</definedName>
    <definedName name="_____________________MIX30">#REF!</definedName>
    <definedName name="_____________________MIX35">#REF!</definedName>
    <definedName name="_____________________MIX40">#REF!</definedName>
    <definedName name="_____________________MIX45">'[7]Mix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'[14]Rate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'[11]ANAL-PIPE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'[13]Rate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'[7]Mix Design'!#REF!</definedName>
    <definedName name="____________________MIX1540">'[7]Mix Design'!$P$11</definedName>
    <definedName name="____________________MIX1580">'[7]Mix Design'!#REF!</definedName>
    <definedName name="____________________MIX2">'[8]Mix Design'!$P$12</definedName>
    <definedName name="____________________MIX20">#REF!</definedName>
    <definedName name="____________________MIX2020">'[7]Mix Design'!$P$12</definedName>
    <definedName name="____________________MIX2040">'[7]Mix Design'!$P$13</definedName>
    <definedName name="____________________MIX25">#REF!</definedName>
    <definedName name="____________________MIX2540">'[7]Mix Design'!$P$15</definedName>
    <definedName name="____________________Mix255">'[9]Mix Design'!$P$13</definedName>
    <definedName name="____________________MIX30">#REF!</definedName>
    <definedName name="____________________MIX35">#REF!</definedName>
    <definedName name="____________________MIX40">#REF!</definedName>
    <definedName name="____________________MIX45">'[7]Mix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'[15]Rate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'[11]ANAL-PIPE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[16]ANAL!#REF!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[17]PROCTOR!#REF!</definedName>
    <definedName name="___________________CAN486">[17]PROCTOR!#REF!</definedName>
    <definedName name="___________________CAN487">[17]PROCTOR!#REF!</definedName>
    <definedName name="___________________CAN488">[17]PROCTOR!#REF!</definedName>
    <definedName name="___________________CAN489">[17]PROCTOR!#REF!</definedName>
    <definedName name="___________________CAN490">[17]PROCTOR!#REF!</definedName>
    <definedName name="___________________CAN491">[17]PROCTOR!#REF!</definedName>
    <definedName name="___________________CAN492">[17]PROCTOR!#REF!</definedName>
    <definedName name="___________________CAN493">[17]PROCTOR!#REF!</definedName>
    <definedName name="___________________CAN494">[17]PROCTOR!#REF!</definedName>
    <definedName name="___________________CAN495">[17]PROCTOR!#REF!</definedName>
    <definedName name="___________________CAN496">[17]PROCTOR!#REF!</definedName>
    <definedName name="___________________CAN497">[17]PROCTOR!#REF!</definedName>
    <definedName name="___________________CAN498">[17]PROCTOR!#REF!</definedName>
    <definedName name="___________________CAN499">[17]PROCTOR!#REF!</definedName>
    <definedName name="___________________CAN500">[17]PROCTOR!#REF!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'[13]Rate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'[7]Mix Design'!#REF!</definedName>
    <definedName name="___________________MIX1540">'[7]Mix Design'!$P$11</definedName>
    <definedName name="___________________MIX1580">'[7]Mix Design'!#REF!</definedName>
    <definedName name="___________________MIX2">'[8]Mix Design'!$P$12</definedName>
    <definedName name="___________________MIX20">#REF!</definedName>
    <definedName name="___________________MIX2020">'[7]Mix Design'!$P$12</definedName>
    <definedName name="___________________MIX2040">'[7]Mix Design'!$P$13</definedName>
    <definedName name="___________________MIX25">#REF!</definedName>
    <definedName name="___________________MIX2540">'[7]Mix Design'!$P$15</definedName>
    <definedName name="___________________Mix255">'[9]Mix Design'!$P$13</definedName>
    <definedName name="___________________MIX30">#REF!</definedName>
    <definedName name="___________________MIX35">#REF!</definedName>
    <definedName name="___________________MIX40">#REF!</definedName>
    <definedName name="___________________MIX45">'[7]Mix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'[15]Rate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'[11]ANAL-PIPE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'[18]ANAL-PUMP HOUSE'!$I$55</definedName>
    <definedName name="__________________ash1">[19]ANAL!#REF!</definedName>
    <definedName name="__________________AWM10">#REF!</definedName>
    <definedName name="__________________AWM40">#REF!</definedName>
    <definedName name="__________________AWM6">#REF!</definedName>
    <definedName name="__________________BTV300">'[18]ANAL-PUMP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[20]PROCTOR!#REF!</definedName>
    <definedName name="__________________CAN486">[20]PROCTOR!#REF!</definedName>
    <definedName name="__________________CAN487">[20]PROCTOR!#REF!</definedName>
    <definedName name="__________________CAN488">[20]PROCTOR!#REF!</definedName>
    <definedName name="__________________CAN489">[20]PROCTOR!#REF!</definedName>
    <definedName name="__________________CAN490">[20]PROCTOR!#REF!</definedName>
    <definedName name="__________________CAN491">[20]PROCTOR!#REF!</definedName>
    <definedName name="__________________CAN492">[20]PROCTOR!#REF!</definedName>
    <definedName name="__________________CAN493">[20]PROCTOR!#REF!</definedName>
    <definedName name="__________________CAN494">[20]PROCTOR!#REF!</definedName>
    <definedName name="__________________CAN495">[20]PROCTOR!#REF!</definedName>
    <definedName name="__________________CAN496">[20]PROCTOR!#REF!</definedName>
    <definedName name="__________________CAN497">[20]PROCTOR!#REF!</definedName>
    <definedName name="__________________CAN498">[20]PROCTOR!#REF!</definedName>
    <definedName name="__________________CAN499">[20]PROCTOR!#REF!</definedName>
    <definedName name="__________________CAN500">[20]PROCTOR!#REF!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'[13]Rate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'[18]Pipe trench'!$V$23</definedName>
    <definedName name="__________________HRC2">'[18]Pipe trench'!$V$24</definedName>
    <definedName name="__________________HSE1">'[18]Pipe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'[7]Mix Design'!#REF!</definedName>
    <definedName name="__________________MIX1540">'[7]Mix Design'!$P$11</definedName>
    <definedName name="__________________MIX1580">'[7]Mix Design'!#REF!</definedName>
    <definedName name="__________________MIX2">'[8]Mix Design'!$P$12</definedName>
    <definedName name="__________________MIX20">#REF!</definedName>
    <definedName name="__________________MIX2020">'[7]Mix Design'!$P$12</definedName>
    <definedName name="__________________MIX2040">'[7]Mix Design'!$P$13</definedName>
    <definedName name="__________________MIX25">#REF!</definedName>
    <definedName name="__________________MIX2540">'[7]Mix Design'!$P$15</definedName>
    <definedName name="__________________Mix255">'[9]Mix Design'!$P$13</definedName>
    <definedName name="__________________MIX30">#REF!</definedName>
    <definedName name="__________________MIX35">#REF!</definedName>
    <definedName name="__________________MIX40">#REF!</definedName>
    <definedName name="__________________MIX45">'[7]Mix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'[18]Pipe trench'!$V$17</definedName>
    <definedName name="__________________ORC2">'[18]Pipe trench'!$V$18</definedName>
    <definedName name="__________________OSE1">'[18]Pipe trench'!$V$8</definedName>
    <definedName name="__________________PPC53">'[15]Rate Analysis '!$E$19</definedName>
    <definedName name="__________________sh1">90</definedName>
    <definedName name="__________________sh2">120</definedName>
    <definedName name="__________________sh3">150</definedName>
    <definedName name="__________________sh4">180</definedName>
    <definedName name="__________________SLV10025">'[11]ANAL-PIPE LINE'!#REF!</definedName>
    <definedName name="__________________SLV20025">'[18]ANAL-PUMP HOUSE'!$I$58</definedName>
    <definedName name="__________________SLV80010">'[18]ANAL-PUMP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[16]ANAL!#REF!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[17]PROCTOR!#REF!</definedName>
    <definedName name="_________________CAN486">[17]PROCTOR!#REF!</definedName>
    <definedName name="_________________CAN487">[17]PROCTOR!#REF!</definedName>
    <definedName name="_________________CAN488">[17]PROCTOR!#REF!</definedName>
    <definedName name="_________________CAN489">[17]PROCTOR!#REF!</definedName>
    <definedName name="_________________CAN490">[17]PROCTOR!#REF!</definedName>
    <definedName name="_________________CAN491">[17]PROCTOR!#REF!</definedName>
    <definedName name="_________________CAN492">[17]PROCTOR!#REF!</definedName>
    <definedName name="_________________CAN493">[17]PROCTOR!#REF!</definedName>
    <definedName name="_________________CAN494">[17]PROCTOR!#REF!</definedName>
    <definedName name="_________________CAN495">[17]PROCTOR!#REF!</definedName>
    <definedName name="_________________CAN496">[17]PROCTOR!#REF!</definedName>
    <definedName name="_________________CAN497">[17]PROCTOR!#REF!</definedName>
    <definedName name="_________________CAN498">[17]PROCTOR!#REF!</definedName>
    <definedName name="_________________CAN499">[17]PROCTOR!#REF!</definedName>
    <definedName name="_________________CAN500">[17]PROCTOR!#REF!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'[13]Rate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'[7]Mix Design'!#REF!</definedName>
    <definedName name="_________________MIX1540">'[7]Mix Design'!$P$11</definedName>
    <definedName name="_________________MIX1580">'[7]Mix Design'!#REF!</definedName>
    <definedName name="_________________MIX2">'[8]Mix Design'!$P$12</definedName>
    <definedName name="_________________MIX20">#REF!</definedName>
    <definedName name="_________________MIX2020">'[7]Mix Design'!$P$12</definedName>
    <definedName name="_________________MIX2040">'[7]Mix Design'!$P$13</definedName>
    <definedName name="_________________MIX25">#REF!</definedName>
    <definedName name="_________________MIX2540">'[7]Mix Design'!$P$15</definedName>
    <definedName name="_________________Mix255">'[9]Mix Design'!$P$13</definedName>
    <definedName name="_________________MIX30">#REF!</definedName>
    <definedName name="_________________MIX35">#REF!</definedName>
    <definedName name="_________________MIX40">#REF!</definedName>
    <definedName name="_________________MIX45">'[7]Mix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'[15]Rate Analysis '!$E$19</definedName>
    <definedName name="_________________sh1">90</definedName>
    <definedName name="_________________sh2">120</definedName>
    <definedName name="_________________sh3">150</definedName>
    <definedName name="_________________sh4">180</definedName>
    <definedName name="_________________SLV10025">'[21]ANAL-PIPE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[16]ANAL!#REF!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[17]PROCTOR!#REF!</definedName>
    <definedName name="________________CAN486">[17]PROCTOR!#REF!</definedName>
    <definedName name="________________CAN487">[17]PROCTOR!#REF!</definedName>
    <definedName name="________________CAN488">[17]PROCTOR!#REF!</definedName>
    <definedName name="________________CAN489">[17]PROCTOR!#REF!</definedName>
    <definedName name="________________CAN490">[17]PROCTOR!#REF!</definedName>
    <definedName name="________________CAN491">[17]PROCTOR!#REF!</definedName>
    <definedName name="________________CAN492">[17]PROCTOR!#REF!</definedName>
    <definedName name="________________CAN493">[17]PROCTOR!#REF!</definedName>
    <definedName name="________________CAN494">[17]PROCTOR!#REF!</definedName>
    <definedName name="________________CAN495">[17]PROCTOR!#REF!</definedName>
    <definedName name="________________CAN496">[17]PROCTOR!#REF!</definedName>
    <definedName name="________________CAN497">[17]PROCTOR!#REF!</definedName>
    <definedName name="________________CAN498">[17]PROCTOR!#REF!</definedName>
    <definedName name="________________CAN499">[17]PROCTOR!#REF!</definedName>
    <definedName name="________________CAN500">[17]PROCTOR!#REF!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'[13]Rate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'[7]Mix Design'!#REF!</definedName>
    <definedName name="________________MIX1540">'[7]Mix Design'!$P$11</definedName>
    <definedName name="________________MIX1580">'[7]Mix Design'!#REF!</definedName>
    <definedName name="________________MIX2">'[8]Mix Design'!$P$12</definedName>
    <definedName name="________________MIX20">#REF!</definedName>
    <definedName name="________________MIX2020">'[7]Mix Design'!$P$12</definedName>
    <definedName name="________________MIX2040">'[7]Mix Design'!$P$13</definedName>
    <definedName name="________________MIX25">#REF!</definedName>
    <definedName name="________________MIX2540">'[7]Mix Design'!$P$15</definedName>
    <definedName name="________________Mix255">'[9]Mix Design'!$P$13</definedName>
    <definedName name="________________MIX30">#REF!</definedName>
    <definedName name="________________MIX35">#REF!</definedName>
    <definedName name="________________MIX40">#REF!</definedName>
    <definedName name="________________MIX45">'[7]Mix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'[15]Rate Analysis '!$E$19</definedName>
    <definedName name="________________sh1">90</definedName>
    <definedName name="________________sh2">120</definedName>
    <definedName name="________________sh3">150</definedName>
    <definedName name="________________sh4">180</definedName>
    <definedName name="________________SLV10025">'[11]ANAL-PIPE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[16]ANAL!#REF!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[22]PROCTOR!#REF!</definedName>
    <definedName name="_______________CAN486">[22]PROCTOR!#REF!</definedName>
    <definedName name="_______________CAN487">[22]PROCTOR!#REF!</definedName>
    <definedName name="_______________CAN488">[22]PROCTOR!#REF!</definedName>
    <definedName name="_______________CAN489">[22]PROCTOR!#REF!</definedName>
    <definedName name="_______________CAN490">[22]PROCTOR!#REF!</definedName>
    <definedName name="_______________CAN491">[22]PROCTOR!#REF!</definedName>
    <definedName name="_______________CAN492">[22]PROCTOR!#REF!</definedName>
    <definedName name="_______________CAN493">[22]PROCTOR!#REF!</definedName>
    <definedName name="_______________CAN494">[22]PROCTOR!#REF!</definedName>
    <definedName name="_______________CAN495">[22]PROCTOR!#REF!</definedName>
    <definedName name="_______________CAN496">[22]PROCTOR!#REF!</definedName>
    <definedName name="_______________CAN497">[22]PROCTOR!#REF!</definedName>
    <definedName name="_______________CAN498">[22]PROCTOR!#REF!</definedName>
    <definedName name="_______________CAN499">[22]PROCTOR!#REF!</definedName>
    <definedName name="_______________CAN500">[22]PROCTOR!#REF!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'[13]Rate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'[7]Mix Design'!#REF!</definedName>
    <definedName name="_______________MIX1540">'[7]Mix Design'!$P$11</definedName>
    <definedName name="_______________MIX1580">'[7]Mix Design'!#REF!</definedName>
    <definedName name="_______________MIX2">'[8]Mix Design'!$P$12</definedName>
    <definedName name="_______________MIX20">#REF!</definedName>
    <definedName name="_______________MIX2020">'[7]Mix Design'!$P$12</definedName>
    <definedName name="_______________MIX2040">'[7]Mix Design'!$P$13</definedName>
    <definedName name="_______________MIX25">#REF!</definedName>
    <definedName name="_______________MIX2540">'[7]Mix Design'!$P$15</definedName>
    <definedName name="_______________Mix255">'[9]Mix Design'!$P$13</definedName>
    <definedName name="_______________MIX30">#REF!</definedName>
    <definedName name="_______________MIX35">#REF!</definedName>
    <definedName name="_______________MIX40">#REF!</definedName>
    <definedName name="_______________MIX45">'[7]Mix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'[15]Rate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'[23]ANAL-PUMP HOUSE'!$I$55</definedName>
    <definedName name="______________ash1">[24]ANAL!#REF!</definedName>
    <definedName name="______________AWM10">#REF!</definedName>
    <definedName name="______________AWM40">#REF!</definedName>
    <definedName name="______________AWM6">#REF!</definedName>
    <definedName name="______________b111121">#REF!</definedName>
    <definedName name="______________BTV300">'[23]ANAL-PUMP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[17]PROCTOR!#REF!</definedName>
    <definedName name="______________CAN486">[17]PROCTOR!#REF!</definedName>
    <definedName name="______________CAN487">[17]PROCTOR!#REF!</definedName>
    <definedName name="______________CAN488">[17]PROCTOR!#REF!</definedName>
    <definedName name="______________CAN489">[17]PROCTOR!#REF!</definedName>
    <definedName name="______________CAN490">[17]PROCTOR!#REF!</definedName>
    <definedName name="______________CAN491">[17]PROCTOR!#REF!</definedName>
    <definedName name="______________CAN492">[17]PROCTOR!#REF!</definedName>
    <definedName name="______________CAN493">[17]PROCTOR!#REF!</definedName>
    <definedName name="______________CAN494">[17]PROCTOR!#REF!</definedName>
    <definedName name="______________CAN495">[17]PROCTOR!#REF!</definedName>
    <definedName name="______________CAN496">[17]PROCTOR!#REF!</definedName>
    <definedName name="______________CAN497">[17]PROCTOR!#REF!</definedName>
    <definedName name="______________CAN498">[17]PROCTOR!#REF!</definedName>
    <definedName name="______________CAN499">[17]PROCTOR!#REF!</definedName>
    <definedName name="______________CAN500">[17]PROCTOR!#REF!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'[13]Rate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'[23]Pipe trench'!$V$23</definedName>
    <definedName name="______________HRC2">'[23]Pipe trench'!$V$24</definedName>
    <definedName name="______________HSE1">'[23]Pipe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'[7]Mix Design'!#REF!</definedName>
    <definedName name="______________MIX1540">'[7]Mix Design'!$P$11</definedName>
    <definedName name="______________MIX1580">'[7]Mix Design'!#REF!</definedName>
    <definedName name="______________MIX2">'[8]Mix Design'!$P$12</definedName>
    <definedName name="______________MIX20">#REF!</definedName>
    <definedName name="______________MIX2020">'[7]Mix Design'!$P$12</definedName>
    <definedName name="______________MIX2040">'[7]Mix Design'!$P$13</definedName>
    <definedName name="______________MIX25">#REF!</definedName>
    <definedName name="______________MIX2540">'[7]Mix Design'!$P$15</definedName>
    <definedName name="______________Mix255">'[9]Mix Design'!$P$13</definedName>
    <definedName name="______________MIX30">#REF!</definedName>
    <definedName name="______________MIX35">#REF!</definedName>
    <definedName name="______________MIX40">#REF!</definedName>
    <definedName name="______________MIX45">'[7]Mix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'[23]Pipe trench'!$V$17</definedName>
    <definedName name="______________ORC2">'[23]Pipe trench'!$V$18</definedName>
    <definedName name="______________OSE1">'[23]Pipe trench'!$V$8</definedName>
    <definedName name="______________PB1">#REF!</definedName>
    <definedName name="______________PPC53">'[15]Rate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'[11]ANAL-PIPE LINE'!#REF!</definedName>
    <definedName name="______________SLV20025">'[23]ANAL-PUMP HOUSE'!$I$58</definedName>
    <definedName name="______________SLV80010">'[23]ANAL-PUMP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[16]ANAL!#REF!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[17]PROCTOR!#REF!</definedName>
    <definedName name="_____________CAN486">[17]PROCTOR!#REF!</definedName>
    <definedName name="_____________CAN487">[17]PROCTOR!#REF!</definedName>
    <definedName name="_____________CAN488">[17]PROCTOR!#REF!</definedName>
    <definedName name="_____________CAN489">[17]PROCTOR!#REF!</definedName>
    <definedName name="_____________CAN490">[17]PROCTOR!#REF!</definedName>
    <definedName name="_____________CAN491">[17]PROCTOR!#REF!</definedName>
    <definedName name="_____________CAN492">[17]PROCTOR!#REF!</definedName>
    <definedName name="_____________CAN493">[17]PROCTOR!#REF!</definedName>
    <definedName name="_____________CAN494">[17]PROCTOR!#REF!</definedName>
    <definedName name="_____________CAN495">[17]PROCTOR!#REF!</definedName>
    <definedName name="_____________CAN496">[17]PROCTOR!#REF!</definedName>
    <definedName name="_____________CAN497">[17]PROCTOR!#REF!</definedName>
    <definedName name="_____________CAN498">[17]PROCTOR!#REF!</definedName>
    <definedName name="_____________CAN499">[17]PROCTOR!#REF!</definedName>
    <definedName name="_____________CAN500">[17]PROCTOR!#REF!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'[7]Mix Design'!#REF!</definedName>
    <definedName name="_____________MIX1540">'[7]Mix Design'!$P$11</definedName>
    <definedName name="_____________MIX1580">'[7]Mix Design'!#REF!</definedName>
    <definedName name="_____________MIX2">'[8]Mix Design'!$P$12</definedName>
    <definedName name="_____________MIX20">#REF!</definedName>
    <definedName name="_____________MIX2020">'[7]Mix Design'!$P$12</definedName>
    <definedName name="_____________MIX2040">'[7]Mix Design'!$P$13</definedName>
    <definedName name="_____________MIX25">#REF!</definedName>
    <definedName name="_____________MIX2540">'[7]Mix Design'!$P$15</definedName>
    <definedName name="_____________Mix255">'[9]Mix Design'!$P$13</definedName>
    <definedName name="_____________MIX30">#REF!</definedName>
    <definedName name="_____________MIX35">#REF!</definedName>
    <definedName name="_____________MIX40">#REF!</definedName>
    <definedName name="_____________MIX45">'[7]Mix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'[25]Rate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[16]ANAL!#REF!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[22]PROCTOR!#REF!</definedName>
    <definedName name="____________CAN486">[22]PROCTOR!#REF!</definedName>
    <definedName name="____________CAN487">[22]PROCTOR!#REF!</definedName>
    <definedName name="____________CAN488">[22]PROCTOR!#REF!</definedName>
    <definedName name="____________CAN489">[22]PROCTOR!#REF!</definedName>
    <definedName name="____________CAN490">[22]PROCTOR!#REF!</definedName>
    <definedName name="____________CAN491">[22]PROCTOR!#REF!</definedName>
    <definedName name="____________CAN492">[22]PROCTOR!#REF!</definedName>
    <definedName name="____________CAN493">[22]PROCTOR!#REF!</definedName>
    <definedName name="____________CAN494">[22]PROCTOR!#REF!</definedName>
    <definedName name="____________CAN495">[22]PROCTOR!#REF!</definedName>
    <definedName name="____________CAN496">[22]PROCTOR!#REF!</definedName>
    <definedName name="____________CAN497">[22]PROCTOR!#REF!</definedName>
    <definedName name="____________CAN498">[22]PROCTOR!#REF!</definedName>
    <definedName name="____________CAN499">[22]PROCTOR!#REF!</definedName>
    <definedName name="____________CAN500">[22]PROCTOR!#REF!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'[26]21-Rate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'[7]Mix Design'!#REF!</definedName>
    <definedName name="____________MIX1540">'[7]Mix Design'!$P$11</definedName>
    <definedName name="____________MIX1580">'[7]Mix Design'!#REF!</definedName>
    <definedName name="____________MIX2">'[8]Mix Design'!$P$12</definedName>
    <definedName name="____________MIX20">#REF!</definedName>
    <definedName name="____________MIX2020">'[7]Mix Design'!$P$12</definedName>
    <definedName name="____________MIX2040">'[7]Mix Design'!$P$13</definedName>
    <definedName name="____________MIX25">#REF!</definedName>
    <definedName name="____________MIX2540">'[7]Mix Design'!$P$15</definedName>
    <definedName name="____________Mix255">'[9]Mix Design'!$P$13</definedName>
    <definedName name="____________MIX30">#REF!</definedName>
    <definedName name="____________MIX35">#REF!</definedName>
    <definedName name="____________MIX40">#REF!</definedName>
    <definedName name="____________MIX45">'[7]Mix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'[26]21-Rate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'[23]ANAL-PUMP HOUSE'!$I$55</definedName>
    <definedName name="___________ash1">[24]ANAL!#REF!</definedName>
    <definedName name="___________AWM10">#REF!</definedName>
    <definedName name="___________AWM40">#REF!</definedName>
    <definedName name="___________AWM6">#REF!</definedName>
    <definedName name="___________b111121">#REF!</definedName>
    <definedName name="___________BTV300">'[23]ANAL-PUMP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[22]PROCTOR!#REF!</definedName>
    <definedName name="___________CAN486">[22]PROCTOR!#REF!</definedName>
    <definedName name="___________CAN487">[22]PROCTOR!#REF!</definedName>
    <definedName name="___________CAN488">[22]PROCTOR!#REF!</definedName>
    <definedName name="___________CAN489">[22]PROCTOR!#REF!</definedName>
    <definedName name="___________CAN490">[22]PROCTOR!#REF!</definedName>
    <definedName name="___________CAN491">[22]PROCTOR!#REF!</definedName>
    <definedName name="___________CAN492">[22]PROCTOR!#REF!</definedName>
    <definedName name="___________CAN493">[22]PROCTOR!#REF!</definedName>
    <definedName name="___________CAN494">[22]PROCTOR!#REF!</definedName>
    <definedName name="___________CAN495">[22]PROCTOR!#REF!</definedName>
    <definedName name="___________CAN496">[22]PROCTOR!#REF!</definedName>
    <definedName name="___________CAN497">[22]PROCTOR!#REF!</definedName>
    <definedName name="___________CAN498">[22]PROCTOR!#REF!</definedName>
    <definedName name="___________CAN499">[22]PROCTOR!#REF!</definedName>
    <definedName name="___________CAN500">[22]PROCTOR!#REF!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'[26]21-Rate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'[23]Pipe trench'!$V$23</definedName>
    <definedName name="___________HRC2">'[23]Pipe trench'!$V$24</definedName>
    <definedName name="___________HSE1">'[23]Pipe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'[7]Mix Design'!#REF!</definedName>
    <definedName name="___________MIX1540">'[7]Mix Design'!$P$11</definedName>
    <definedName name="___________MIX1580">'[7]Mix Design'!#REF!</definedName>
    <definedName name="___________MIX2">'[8]Mix Design'!$P$12</definedName>
    <definedName name="___________MIX20">#REF!</definedName>
    <definedName name="___________MIX2020">'[7]Mix Design'!$P$12</definedName>
    <definedName name="___________MIX2040">'[7]Mix Design'!$P$13</definedName>
    <definedName name="___________MIX25">#REF!</definedName>
    <definedName name="___________MIX2540">'[7]Mix Design'!$P$15</definedName>
    <definedName name="___________Mix255">'[9]Mix Design'!$P$13</definedName>
    <definedName name="___________MIX30">#REF!</definedName>
    <definedName name="___________MIX35">#REF!</definedName>
    <definedName name="___________MIX40">#REF!</definedName>
    <definedName name="___________MIX45">'[7]Mix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'[23]Pipe trench'!$V$17</definedName>
    <definedName name="___________ORC2">'[23]Pipe trench'!$V$18</definedName>
    <definedName name="___________OSE1">'[23]Pipe trench'!$V$8</definedName>
    <definedName name="___________PB1">#REF!</definedName>
    <definedName name="___________PPC53">'[26]21-Rate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'[23]ANAL-PUMP HOUSE'!$I$58</definedName>
    <definedName name="___________SLV80010">'[23]ANAL-PUMP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'[23]ANAL-PUMP HOUSE'!$I$55</definedName>
    <definedName name="__________ash1">[24]ANAL!#REF!</definedName>
    <definedName name="__________AWM10">#REF!</definedName>
    <definedName name="__________AWM40">#REF!</definedName>
    <definedName name="__________AWM6">#REF!</definedName>
    <definedName name="__________b111121">#REF!</definedName>
    <definedName name="__________BTV300">'[23]ANAL-PUMP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[22]PROCTOR!#REF!</definedName>
    <definedName name="__________CAN486">[22]PROCTOR!#REF!</definedName>
    <definedName name="__________CAN487">[22]PROCTOR!#REF!</definedName>
    <definedName name="__________CAN488">[22]PROCTOR!#REF!</definedName>
    <definedName name="__________CAN489">[22]PROCTOR!#REF!</definedName>
    <definedName name="__________CAN490">[22]PROCTOR!#REF!</definedName>
    <definedName name="__________CAN491">[22]PROCTOR!#REF!</definedName>
    <definedName name="__________CAN492">[22]PROCTOR!#REF!</definedName>
    <definedName name="__________CAN493">[22]PROCTOR!#REF!</definedName>
    <definedName name="__________CAN494">[22]PROCTOR!#REF!</definedName>
    <definedName name="__________CAN495">[22]PROCTOR!#REF!</definedName>
    <definedName name="__________CAN496">[22]PROCTOR!#REF!</definedName>
    <definedName name="__________CAN497">[22]PROCTOR!#REF!</definedName>
    <definedName name="__________CAN498">[22]PROCTOR!#REF!</definedName>
    <definedName name="__________CAN499">[22]PROCTOR!#REF!</definedName>
    <definedName name="__________CAN500">[22]PROCTOR!#REF!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'[26]21-Rate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'[23]Pipe trench'!$V$23</definedName>
    <definedName name="__________HRC2">'[23]Pipe trench'!$V$24</definedName>
    <definedName name="__________HSE1">'[23]Pipe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'[7]Mix Design'!#REF!</definedName>
    <definedName name="__________MIX1540">'[7]Mix Design'!$P$11</definedName>
    <definedName name="__________MIX1580">'[7]Mix Design'!#REF!</definedName>
    <definedName name="__________MIX2">'[8]Mix Design'!$P$12</definedName>
    <definedName name="__________MIX20">#REF!</definedName>
    <definedName name="__________MIX2020">'[7]Mix Design'!$P$12</definedName>
    <definedName name="__________MIX2040">'[7]Mix Design'!$P$13</definedName>
    <definedName name="__________MIX25">#REF!</definedName>
    <definedName name="__________MIX2540">'[7]Mix Design'!$P$15</definedName>
    <definedName name="__________Mix255">'[9]Mix Design'!$P$13</definedName>
    <definedName name="__________MIX30">#REF!</definedName>
    <definedName name="__________MIX35">#REF!</definedName>
    <definedName name="__________MIX40">#REF!</definedName>
    <definedName name="__________MIX45">'[7]Mix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'[23]Pipe trench'!$V$17</definedName>
    <definedName name="__________ORC2">'[23]Pipe trench'!$V$18</definedName>
    <definedName name="__________OSE1">'[23]Pipe trench'!$V$8</definedName>
    <definedName name="__________PB1">#REF!</definedName>
    <definedName name="__________PPC53">'[26]21-Rate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'[23]ANAL-PUMP HOUSE'!$I$58</definedName>
    <definedName name="__________SLV80010">'[23]ANAL-PUMP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'[26]21-Rate Analysis-1'!$E$22</definedName>
    <definedName name="_________AGG40">#REF!</definedName>
    <definedName name="_________AGG6">#REF!</definedName>
    <definedName name="_________ARV8040">'[23]ANAL-PUMP HOUSE'!$I$55</definedName>
    <definedName name="_________ash1">[24]ANAL!#REF!</definedName>
    <definedName name="_________AWM10">#REF!</definedName>
    <definedName name="_________AWM40">#REF!</definedName>
    <definedName name="_________AWM6">#REF!</definedName>
    <definedName name="_________b111121">#REF!</definedName>
    <definedName name="_________BTV300">'[23]ANAL-PUMP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[22]PROCTOR!#REF!</definedName>
    <definedName name="_________CAN486">[22]PROCTOR!#REF!</definedName>
    <definedName name="_________CAN487">[22]PROCTOR!#REF!</definedName>
    <definedName name="_________CAN488">[22]PROCTOR!#REF!</definedName>
    <definedName name="_________CAN489">[22]PROCTOR!#REF!</definedName>
    <definedName name="_________CAN490">[22]PROCTOR!#REF!</definedName>
    <definedName name="_________CAN491">[22]PROCTOR!#REF!</definedName>
    <definedName name="_________CAN492">[22]PROCTOR!#REF!</definedName>
    <definedName name="_________CAN493">[22]PROCTOR!#REF!</definedName>
    <definedName name="_________CAN494">[22]PROCTOR!#REF!</definedName>
    <definedName name="_________CAN495">[22]PROCTOR!#REF!</definedName>
    <definedName name="_________CAN496">[22]PROCTOR!#REF!</definedName>
    <definedName name="_________CAN497">[22]PROCTOR!#REF!</definedName>
    <definedName name="_________CAN498">[22]PROCTOR!#REF!</definedName>
    <definedName name="_________CAN499">[22]PROCTOR!#REF!</definedName>
    <definedName name="_________CAN500">[22]PROCTOR!#REF!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'[23]Pipe trench'!$V$23</definedName>
    <definedName name="_________HRC2">'[23]Pipe trench'!$V$24</definedName>
    <definedName name="_________HSE1">'[23]Pipe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'[7]Mix Design'!#REF!</definedName>
    <definedName name="_________MIX1540">'[7]Mix Design'!$P$11</definedName>
    <definedName name="_________MIX1580">'[7]Mix Design'!#REF!</definedName>
    <definedName name="_________MIX2">'[8]Mix Design'!$P$12</definedName>
    <definedName name="_________MIX20">#REF!</definedName>
    <definedName name="_________MIX2020">'[7]Mix Design'!$P$12</definedName>
    <definedName name="_________MIX2040">'[7]Mix Design'!$P$13</definedName>
    <definedName name="_________MIX25">#REF!</definedName>
    <definedName name="_________MIX2540">'[7]Mix Design'!$P$15</definedName>
    <definedName name="_________Mix255">'[9]Mix Design'!$P$13</definedName>
    <definedName name="_________MIX30">#REF!</definedName>
    <definedName name="_________MIX35">#REF!</definedName>
    <definedName name="_________MIX40">#REF!</definedName>
    <definedName name="_________MIX45">'[7]Mix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'[23]Pipe trench'!$V$17</definedName>
    <definedName name="_________ORC2">'[23]Pipe trench'!$V$18</definedName>
    <definedName name="_________OSE1">'[23]Pipe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'[27]ANAL-PIPE LINE'!#REF!</definedName>
    <definedName name="_________SLV20025">'[23]ANAL-PUMP HOUSE'!$I$58</definedName>
    <definedName name="_________SLV80010">'[23]ANAL-PUMP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'[26]21-Rate Analysis-1'!$E$22</definedName>
    <definedName name="________AGG40">#REF!</definedName>
    <definedName name="________AGG6">#REF!</definedName>
    <definedName name="________ARV8040">'[23]ANAL-PUMP HOUSE'!$I$55</definedName>
    <definedName name="________ash1">[24]ANAL!#REF!</definedName>
    <definedName name="________AWM10">#REF!</definedName>
    <definedName name="________AWM40">#REF!</definedName>
    <definedName name="________AWM6">#REF!</definedName>
    <definedName name="________b111121">#REF!</definedName>
    <definedName name="________BTV300">'[23]ANAL-PUMP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[17]PROCTOR!#REF!</definedName>
    <definedName name="________CAN486">[17]PROCTOR!#REF!</definedName>
    <definedName name="________CAN487">[17]PROCTOR!#REF!</definedName>
    <definedName name="________CAN488">[17]PROCTOR!#REF!</definedName>
    <definedName name="________CAN489">[17]PROCTOR!#REF!</definedName>
    <definedName name="________CAN490">[17]PROCTOR!#REF!</definedName>
    <definedName name="________CAN491">[17]PROCTOR!#REF!</definedName>
    <definedName name="________CAN492">[17]PROCTOR!#REF!</definedName>
    <definedName name="________CAN493">[17]PROCTOR!#REF!</definedName>
    <definedName name="________CAN494">[17]PROCTOR!#REF!</definedName>
    <definedName name="________CAN495">[17]PROCTOR!#REF!</definedName>
    <definedName name="________CAN496">[17]PROCTOR!#REF!</definedName>
    <definedName name="________CAN497">[17]PROCTOR!#REF!</definedName>
    <definedName name="________CAN498">[17]PROCTOR!#REF!</definedName>
    <definedName name="________CAN499">[17]PROCTOR!#REF!</definedName>
    <definedName name="________CAN500">[17]PROCTOR!#REF!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'[23]Pipe trench'!$V$23</definedName>
    <definedName name="________HRC2">'[23]Pipe trench'!$V$24</definedName>
    <definedName name="________HSE1">'[23]Pipe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'[7]Mix Design'!#REF!</definedName>
    <definedName name="________MIX1540">'[7]Mix Design'!$P$11</definedName>
    <definedName name="________MIX1580">'[7]Mix Design'!#REF!</definedName>
    <definedName name="________MIX2">'[8]Mix Design'!$P$12</definedName>
    <definedName name="________MIX20">#REF!</definedName>
    <definedName name="________MIX2020">'[7]Mix Design'!$P$12</definedName>
    <definedName name="________MIX2040">'[7]Mix Design'!$P$13</definedName>
    <definedName name="________MIX25">#REF!</definedName>
    <definedName name="________MIX2540">'[7]Mix Design'!$P$15</definedName>
    <definedName name="________Mix255">'[9]Mix Design'!$P$13</definedName>
    <definedName name="________MIX30">#REF!</definedName>
    <definedName name="________MIX35">#REF!</definedName>
    <definedName name="________MIX40">#REF!</definedName>
    <definedName name="________MIX45">'[7]Mix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'[23]Pipe trench'!$V$17</definedName>
    <definedName name="________ORC2">'[23]Pipe trench'!$V$18</definedName>
    <definedName name="________OSE1">'[23]Pipe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'[28]ANAL-PIPE LINE'!#REF!</definedName>
    <definedName name="________SLV20025">'[23]ANAL-PUMP HOUSE'!$I$58</definedName>
    <definedName name="________SLV80010">'[23]ANAL-PUMP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'[26]21-Rate Analysis-1'!$E$22</definedName>
    <definedName name="_______AGG40">#REF!</definedName>
    <definedName name="_______AGG6">#REF!</definedName>
    <definedName name="_______ash1">[16]ANAL!#REF!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[17]PROCTOR!#REF!</definedName>
    <definedName name="_______CAN486">[17]PROCTOR!#REF!</definedName>
    <definedName name="_______CAN487">[17]PROCTOR!#REF!</definedName>
    <definedName name="_______CAN488">[17]PROCTOR!#REF!</definedName>
    <definedName name="_______CAN489">[17]PROCTOR!#REF!</definedName>
    <definedName name="_______CAN490">[17]PROCTOR!#REF!</definedName>
    <definedName name="_______CAN491">[17]PROCTOR!#REF!</definedName>
    <definedName name="_______CAN492">[17]PROCTOR!#REF!</definedName>
    <definedName name="_______CAN493">[17]PROCTOR!#REF!</definedName>
    <definedName name="_______CAN494">[17]PROCTOR!#REF!</definedName>
    <definedName name="_______CAN495">[17]PROCTOR!#REF!</definedName>
    <definedName name="_______CAN496">[17]PROCTOR!#REF!</definedName>
    <definedName name="_______CAN497">[17]PROCTOR!#REF!</definedName>
    <definedName name="_______CAN498">[17]PROCTOR!#REF!</definedName>
    <definedName name="_______CAN499">[17]PROCTOR!#REF!</definedName>
    <definedName name="_______CAN500">[17]PROCTOR!#REF!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'[29]21-Rate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'[7]Mix Design'!#REF!</definedName>
    <definedName name="_______MIX1540">'[7]Mix Design'!$P$11</definedName>
    <definedName name="_______MIX1580">'[7]Mix Design'!#REF!</definedName>
    <definedName name="_______MIX2">'[8]Mix Design'!$P$12</definedName>
    <definedName name="_______MIX20">#REF!</definedName>
    <definedName name="_______MIX2020">'[7]Mix Design'!$P$12</definedName>
    <definedName name="_______MIX2040">'[7]Mix Design'!$P$13</definedName>
    <definedName name="_______MIX25">#REF!</definedName>
    <definedName name="_______MIX2540">'[7]Mix Design'!$P$15</definedName>
    <definedName name="_______Mix255">'[9]Mix Design'!$P$13</definedName>
    <definedName name="_______MIX30">#REF!</definedName>
    <definedName name="_______MIX35">#REF!</definedName>
    <definedName name="_______MIX40">#REF!</definedName>
    <definedName name="_______MIX45">'[7]Mix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'[29]21-Rate Analysis '!$E$19</definedName>
    <definedName name="_______sh1">90</definedName>
    <definedName name="_______sh2">120</definedName>
    <definedName name="_______sh3">150</definedName>
    <definedName name="_______sh4">180</definedName>
    <definedName name="_______SH5">#REF!</definedName>
    <definedName name="_______SLV10025">'[28]ANAL-PIPE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'[26]21-Rate Analysis-1'!$E$22</definedName>
    <definedName name="______AGG40">#REF!</definedName>
    <definedName name="______AGG6">#REF!</definedName>
    <definedName name="______ash1">[16]ANAL!#REF!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[17]PROCTOR!#REF!</definedName>
    <definedName name="______CAN486">[17]PROCTOR!#REF!</definedName>
    <definedName name="______CAN487">[17]PROCTOR!#REF!</definedName>
    <definedName name="______CAN488">[17]PROCTOR!#REF!</definedName>
    <definedName name="______CAN489">[17]PROCTOR!#REF!</definedName>
    <definedName name="______CAN490">[17]PROCTOR!#REF!</definedName>
    <definedName name="______CAN491">[17]PROCTOR!#REF!</definedName>
    <definedName name="______CAN492">[17]PROCTOR!#REF!</definedName>
    <definedName name="______CAN493">[17]PROCTOR!#REF!</definedName>
    <definedName name="______CAN494">[17]PROCTOR!#REF!</definedName>
    <definedName name="______CAN495">[17]PROCTOR!#REF!</definedName>
    <definedName name="______CAN496">[17]PROCTOR!#REF!</definedName>
    <definedName name="______CAN497">[17]PROCTOR!#REF!</definedName>
    <definedName name="______CAN498">[17]PROCTOR!#REF!</definedName>
    <definedName name="______CAN499">[17]PROCTOR!#REF!</definedName>
    <definedName name="______CAN500">[17]PROCTOR!#REF!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'[26]21-Rate Analysis-1'!$E$53</definedName>
    <definedName name="______EXC20">'[30]21-Rate Analysis '!$E$50</definedName>
    <definedName name="______EXC7">'[26]21-Rate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'[7]Mix Design'!#REF!</definedName>
    <definedName name="______MIX1540">'[7]Mix Design'!$P$11</definedName>
    <definedName name="______MIX1580">'[7]Mix Design'!#REF!</definedName>
    <definedName name="______MIX2">'[8]Mix Design'!$P$12</definedName>
    <definedName name="______MIX20">#REF!</definedName>
    <definedName name="______MIX2020">'[7]Mix Design'!$P$12</definedName>
    <definedName name="______MIX2040">'[7]Mix Design'!$P$13</definedName>
    <definedName name="______MIX25">#REF!</definedName>
    <definedName name="______MIX2540">'[7]Mix Design'!$P$15</definedName>
    <definedName name="______Mix255">'[9]Mix Design'!$P$13</definedName>
    <definedName name="______MIX30">#REF!</definedName>
    <definedName name="______MIX35">#REF!</definedName>
    <definedName name="______MIX40">#REF!</definedName>
    <definedName name="______MIX45">'[7]Mix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'[30]21-Rate Analysis '!$E$19</definedName>
    <definedName name="______sh1">90</definedName>
    <definedName name="______sh2">120</definedName>
    <definedName name="______sh3">150</definedName>
    <definedName name="______sh4">180</definedName>
    <definedName name="______SH5">#REF!</definedName>
    <definedName name="______SLV10025">'[31]ANAL-PIPE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[16]ANAL!#REF!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[17]PROCTOR!#REF!</definedName>
    <definedName name="_____CAN486">[17]PROCTOR!#REF!</definedName>
    <definedName name="_____CAN487">[17]PROCTOR!#REF!</definedName>
    <definedName name="_____CAN488">[17]PROCTOR!#REF!</definedName>
    <definedName name="_____CAN489">[17]PROCTOR!#REF!</definedName>
    <definedName name="_____CAN490">[17]PROCTOR!#REF!</definedName>
    <definedName name="_____CAN491">[17]PROCTOR!#REF!</definedName>
    <definedName name="_____CAN492">[17]PROCTOR!#REF!</definedName>
    <definedName name="_____CAN493">[17]PROCTOR!#REF!</definedName>
    <definedName name="_____CAN494">[17]PROCTOR!#REF!</definedName>
    <definedName name="_____CAN495">[17]PROCTOR!#REF!</definedName>
    <definedName name="_____CAN496">[17]PROCTOR!#REF!</definedName>
    <definedName name="_____CAN497">[17]PROCTOR!#REF!</definedName>
    <definedName name="_____CAN498">[17]PROCTOR!#REF!</definedName>
    <definedName name="_____CAN499">[17]PROCTOR!#REF!</definedName>
    <definedName name="_____CAN500">[17]PROCTOR!#REF!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'[26]21-Rate Analysis-1'!$E$53</definedName>
    <definedName name="_____EXC20">'[30]21-Rate Analysis '!$E$50</definedName>
    <definedName name="_____EXC7">'[26]21-Rate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'[7]Mix Design'!#REF!</definedName>
    <definedName name="_____MIX1540">'[7]Mix Design'!$P$11</definedName>
    <definedName name="_____MIX1580">'[7]Mix Design'!#REF!</definedName>
    <definedName name="_____MIX2">'[8]Mix Design'!$P$12</definedName>
    <definedName name="_____MIX20">#REF!</definedName>
    <definedName name="_____MIX2020">'[7]Mix Design'!$P$12</definedName>
    <definedName name="_____MIX2040">'[7]Mix Design'!$P$13</definedName>
    <definedName name="_____MIX25">#REF!</definedName>
    <definedName name="_____MIX2540">'[7]Mix Design'!$P$15</definedName>
    <definedName name="_____Mix255">'[9]Mix Design'!$P$13</definedName>
    <definedName name="_____MIX30">#REF!</definedName>
    <definedName name="_____MIX35">#REF!</definedName>
    <definedName name="_____MIX40">#REF!</definedName>
    <definedName name="_____MIX45">'[7]Mix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'[30]21-Rate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[16]ANAL!#REF!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[17]PROCTOR!#REF!</definedName>
    <definedName name="____CAN486">[17]PROCTOR!#REF!</definedName>
    <definedName name="____CAN487">[17]PROCTOR!#REF!</definedName>
    <definedName name="____CAN488">[17]PROCTOR!#REF!</definedName>
    <definedName name="____CAN489">[17]PROCTOR!#REF!</definedName>
    <definedName name="____CAN490">[17]PROCTOR!#REF!</definedName>
    <definedName name="____CAN491">[17]PROCTOR!#REF!</definedName>
    <definedName name="____CAN492">[17]PROCTOR!#REF!</definedName>
    <definedName name="____CAN493">[17]PROCTOR!#REF!</definedName>
    <definedName name="____CAN494">[17]PROCTOR!#REF!</definedName>
    <definedName name="____CAN495">[17]PROCTOR!#REF!</definedName>
    <definedName name="____CAN496">[17]PROCTOR!#REF!</definedName>
    <definedName name="____CAN497">[17]PROCTOR!#REF!</definedName>
    <definedName name="____CAN498">[17]PROCTOR!#REF!</definedName>
    <definedName name="____CAN499">[17]PROCTOR!#REF!</definedName>
    <definedName name="____CAN500">[17]PROCTOR!#REF!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'[26]21-Rate Analysis-1'!$E$53</definedName>
    <definedName name="____EXC20">'[32]21-Rate Analysis-1'!$E$50</definedName>
    <definedName name="____EXC7">'[26]21-Rate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'[7]Mix Design'!#REF!</definedName>
    <definedName name="____MIX1540">'[7]Mix Design'!$P$11</definedName>
    <definedName name="____MIX1580">'[7]Mix Design'!#REF!</definedName>
    <definedName name="____MIX2">'[8]Mix Design'!$P$12</definedName>
    <definedName name="____MIX20">#REF!</definedName>
    <definedName name="____MIX2020">'[7]Mix Design'!$P$12</definedName>
    <definedName name="____MIX2040">'[7]Mix Design'!$P$13</definedName>
    <definedName name="____MIX25">#REF!</definedName>
    <definedName name="____MIX2540">'[7]Mix Design'!$P$15</definedName>
    <definedName name="____Mix255">'[9]Mix Design'!$P$13</definedName>
    <definedName name="____MIX30">#REF!</definedName>
    <definedName name="____MIX35">#REF!</definedName>
    <definedName name="____MIX40">#REF!</definedName>
    <definedName name="____MIX45">'[7]Mix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'[32]21-Rate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[16]ANAL!#REF!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[17]PROCTOR!#REF!</definedName>
    <definedName name="___CAN486">[17]PROCTOR!#REF!</definedName>
    <definedName name="___CAN487">[17]PROCTOR!#REF!</definedName>
    <definedName name="___CAN488">[17]PROCTOR!#REF!</definedName>
    <definedName name="___CAN489">[17]PROCTOR!#REF!</definedName>
    <definedName name="___CAN490">[17]PROCTOR!#REF!</definedName>
    <definedName name="___CAN491">[17]PROCTOR!#REF!</definedName>
    <definedName name="___CAN492">[17]PROCTOR!#REF!</definedName>
    <definedName name="___CAN493">[17]PROCTOR!#REF!</definedName>
    <definedName name="___CAN494">[17]PROCTOR!#REF!</definedName>
    <definedName name="___CAN495">[17]PROCTOR!#REF!</definedName>
    <definedName name="___CAN496">[17]PROCTOR!#REF!</definedName>
    <definedName name="___CAN497">[17]PROCTOR!#REF!</definedName>
    <definedName name="___CAN498">[17]PROCTOR!#REF!</definedName>
    <definedName name="___CAN499">[17]PROCTOR!#REF!</definedName>
    <definedName name="___CAN500">[17]PROCTOR!#REF!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'[26]21-Rate Analysis-1'!$E$53</definedName>
    <definedName name="___EXC20">'[26]21-Rate Analysis-1'!$E$51</definedName>
    <definedName name="___EXC7">'[26]21-Rate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'[7]Mix Design'!#REF!</definedName>
    <definedName name="___MIX1540">'[7]Mix Design'!$P$11</definedName>
    <definedName name="___MIX1580">'[7]Mix Design'!#REF!</definedName>
    <definedName name="___MIX2">'[8]Mix Design'!$P$12</definedName>
    <definedName name="___MIX20">#REF!</definedName>
    <definedName name="___MIX2020">'[7]Mix Design'!$P$12</definedName>
    <definedName name="___MIX2040">'[7]Mix Design'!$P$13</definedName>
    <definedName name="___MIX25">#REF!</definedName>
    <definedName name="___MIX2540">'[7]Mix Design'!$P$15</definedName>
    <definedName name="___Mix255">'[9]Mix Design'!$P$13</definedName>
    <definedName name="___MIX30">#REF!</definedName>
    <definedName name="___MIX35">#REF!</definedName>
    <definedName name="___MIX40">#REF!</definedName>
    <definedName name="___MIX45">'[7]Mix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'[26]21-Rate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[33]TTL!$G$31:$AU$31</definedName>
    <definedName name="__123Graph_B" hidden="1">'[34]P-Ins &amp; Bonds'!#REF!</definedName>
    <definedName name="__123Graph_C" hidden="1">[33]TTL!$G$37:$AU$37</definedName>
    <definedName name="__123Graph_D" hidden="1">'[34]P-Ins &amp; Bonds'!#REF!</definedName>
    <definedName name="__123Graph_E" hidden="1">'[34]P-Ins &amp; Bonds'!#REF!</definedName>
    <definedName name="__123Graph_F" hidden="1">'[34]P-Ins &amp; Bonds'!#REF!</definedName>
    <definedName name="__123Graph_X" hidden="1">[33]TTL!$G$6:$AU$6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[16]ANAL!#REF!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[17]PROCTOR!#REF!</definedName>
    <definedName name="__CAN486">[17]PROCTOR!#REF!</definedName>
    <definedName name="__CAN487">[17]PROCTOR!#REF!</definedName>
    <definedName name="__CAN488">[17]PROCTOR!#REF!</definedName>
    <definedName name="__CAN489">[17]PROCTOR!#REF!</definedName>
    <definedName name="__CAN490">[17]PROCTOR!#REF!</definedName>
    <definedName name="__CAN491">[17]PROCTOR!#REF!</definedName>
    <definedName name="__CAN492">[17]PROCTOR!#REF!</definedName>
    <definedName name="__CAN493">[17]PROCTOR!#REF!</definedName>
    <definedName name="__CAN494">[17]PROCTOR!#REF!</definedName>
    <definedName name="__CAN495">[17]PROCTOR!#REF!</definedName>
    <definedName name="__CAN496">[17]PROCTOR!#REF!</definedName>
    <definedName name="__CAN497">[17]PROCTOR!#REF!</definedName>
    <definedName name="__CAN498">[17]PROCTOR!#REF!</definedName>
    <definedName name="__CAN499">[17]PROCTOR!#REF!</definedName>
    <definedName name="__CAN500">[17]PROCTOR!#REF!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'[35]Rate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'[7]Mix Design'!#REF!</definedName>
    <definedName name="__MIX1540">'[7]Mix Design'!$P$11</definedName>
    <definedName name="__MIX1580">'[7]Mix Design'!#REF!</definedName>
    <definedName name="__MIX2">'[8]Mix Design'!$P$12</definedName>
    <definedName name="__MIX20">#REF!</definedName>
    <definedName name="__MIX2020">'[7]Mix Design'!$P$12</definedName>
    <definedName name="__MIX2040">'[7]Mix Design'!$P$13</definedName>
    <definedName name="__MIX25">#REF!</definedName>
    <definedName name="__MIX2540">'[7]Mix Design'!$P$15</definedName>
    <definedName name="__Mix255">'[9]Mix Design'!$P$13</definedName>
    <definedName name="__MIX30">#REF!</definedName>
    <definedName name="__MIX35">#REF!</definedName>
    <definedName name="__MIX40">#REF!</definedName>
    <definedName name="__MIX45">'[7]Mix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'[36]Rate Analysis '!$E$19</definedName>
    <definedName name="__RNG150">'[37]Valve Cl'!$A$8:$W$32</definedName>
    <definedName name="__RNG1500">'[37]Valve Cl'!$A$152:$W$176</definedName>
    <definedName name="__RNG2500">'[37]Valve Cl'!$A$181:$W$205</definedName>
    <definedName name="__RNG300">'[37]Valve Cl'!$A$37:$W$61</definedName>
    <definedName name="__RNG400">'[37]Valve Cl'!$A$66:$W$90</definedName>
    <definedName name="__RNG4500">'[37]Valve Cl'!$A$209:$W$233</definedName>
    <definedName name="__RNG600">'[37]Valve Cl'!$A$95:$W$119</definedName>
    <definedName name="__RNG900">'[37]Valve Cl'!$A$124:$W$148</definedName>
    <definedName name="__sh1">90</definedName>
    <definedName name="__SH10">'[38]Executive Summary -Thermal'!$A$4:$G$118</definedName>
    <definedName name="__SH11">'[38]Executive Summary -Thermal'!$A$4:$H$167</definedName>
    <definedName name="__sh2">120</definedName>
    <definedName name="__sh3">150</definedName>
    <definedName name="__sh4">180</definedName>
    <definedName name="__SH5">'[38]Executive Summary -Thermal'!$A$4:$H$96</definedName>
    <definedName name="__SH6">'[38]Executive Summary -Thermal'!$A$4:$H$95</definedName>
    <definedName name="__SH7">'[38]Executive Summary -Thermal'!$A$4:$H$163</definedName>
    <definedName name="__SH8">'[38]Executive Summary -Thermal'!$A$4:$H$133</definedName>
    <definedName name="__SH9">'[38]Executive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[39]당초!#REF!</definedName>
    <definedName name="_1_">[40]예가표!#REF!</definedName>
    <definedName name="_10__123Graph_DCHART_1" hidden="1">[41]Cash2!$K$16:$K$36</definedName>
    <definedName name="_11">#N/A</definedName>
    <definedName name="_11F" hidden="1">[42]산근!#REF!</definedName>
    <definedName name="_12_0">[40]예가표!#REF!</definedName>
    <definedName name="_13_0\LA">[43]공문!#REF!</definedName>
    <definedName name="_13_ページング_電話関係">#REF!</definedName>
    <definedName name="_14_0\MID">[43]공문!#REF!</definedName>
    <definedName name="_15_0\SM">[43]공문!#REF!</definedName>
    <definedName name="_16_0_0__123Grap" hidden="1">[44]공문!#REF!</definedName>
    <definedName name="_17_0_0_F" hidden="1">#REF!</definedName>
    <definedName name="_18_0ME">[43]공문!#REF!</definedName>
    <definedName name="_19_0ME">[43]공문!#REF!</definedName>
    <definedName name="_2">[39]당초!#REF!</definedName>
    <definedName name="_2\LA">[43]공문!#REF!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'[34]P-Site fac'!#REF!</definedName>
    <definedName name="_2A3">'[34]P-Site fac'!#REF!</definedName>
    <definedName name="_2A4">'[34]P-Site fac'!#REF!</definedName>
    <definedName name="_3">#REF!</definedName>
    <definedName name="_3\MID">[43]공문!#REF!</definedName>
    <definedName name="_30_9">#REF!</definedName>
    <definedName name="_31G_0Extr">#REF!</definedName>
    <definedName name="_32G_0Extract">#REF!</definedName>
    <definedName name="_33G__Extr">#REF!</definedName>
    <definedName name="_34G__Extract">#REF!</definedName>
    <definedName name="_35ME">[43]공문!#REF!</definedName>
    <definedName name="_36ME">[43]공문!#REF!</definedName>
    <definedName name="_37Y_0Crite">[45]jobhist!#REF!</definedName>
    <definedName name="_38Y_0Extr">[45]jobhist!#REF!</definedName>
    <definedName name="_3B1">'[34]P-Ins &amp; Bonds'!#REF!</definedName>
    <definedName name="_3B2">'[34]P-Ins &amp; Bonds'!#REF!</definedName>
    <definedName name="_3B3">[46]PRELIM5!$F$17</definedName>
    <definedName name="_4">#REF!</definedName>
    <definedName name="_4\SM">[43]공문!#REF!</definedName>
    <definedName name="_5.0_Hire_and_running_charges_of_winch___grab">[47]SOR!#REF!</definedName>
    <definedName name="_5_123Grap" hidden="1">[44]공문!#REF!</definedName>
    <definedName name="_5B5">'[34]P-Clients fac'!#REF!</definedName>
    <definedName name="_5B6">'[34]P-Clients fac'!#REF!</definedName>
    <definedName name="_5B7">'[34]P-Clients fac'!#REF!</definedName>
    <definedName name="_6__123Graph_ACHART_1" hidden="1">[41]Cash2!$G$16:$G$31</definedName>
    <definedName name="_6B8">#REF!</definedName>
    <definedName name="_6B9">#REF!</definedName>
    <definedName name="_7__123Graph_ACHART_2" hidden="1">[41]Z!$T$179:$AH$179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[41]Z!$T$180:$AH$180</definedName>
    <definedName name="_9__123Graph_CCHART_1" hidden="1">[41]Cash2!$J$16:$J$36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[16]ANAL!#REF!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[17]PROCTOR!#REF!</definedName>
    <definedName name="_CAN486">[17]PROCTOR!#REF!</definedName>
    <definedName name="_CAN487">[17]PROCTOR!#REF!</definedName>
    <definedName name="_CAN488">[17]PROCTOR!#REF!</definedName>
    <definedName name="_CAN489">[17]PROCTOR!#REF!</definedName>
    <definedName name="_CAN490">[17]PROCTOR!#REF!</definedName>
    <definedName name="_CAN491">[17]PROCTOR!#REF!</definedName>
    <definedName name="_CAN492">[17]PROCTOR!#REF!</definedName>
    <definedName name="_CAN493">[17]PROCTOR!#REF!</definedName>
    <definedName name="_CAN494">[17]PROCTOR!#REF!</definedName>
    <definedName name="_CAN495">[17]PROCTOR!#REF!</definedName>
    <definedName name="_CAN496">[17]PROCTOR!#REF!</definedName>
    <definedName name="_CAN497">[17]PROCTOR!#REF!</definedName>
    <definedName name="_CAN498">[17]PROCTOR!#REF!</definedName>
    <definedName name="_CAN499">[17]PROCTOR!#REF!</definedName>
    <definedName name="_CAN500">[17]PROCTOR!#REF!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'[48]dongia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'[49]RA Civil'!$E$50</definedName>
    <definedName name="_ExV200">#REF!</definedName>
    <definedName name="_f2">#REF!</definedName>
    <definedName name="_F3">#REF!</definedName>
    <definedName name="_FF3">#REF!</definedName>
    <definedName name="_Fill" hidden="1">[50]BHANDUP!#REF!</definedName>
    <definedName name="_Fill1" hidden="1">[50]BHANDUP!#REF!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[51]설산1.나!$A$8:$J$53</definedName>
    <definedName name="_hh2">[51]본사S!$B$10:$P$103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[52]PIPING!$AJ$7:$AJ$221</definedName>
    <definedName name="_Mat2">[52]PIPING!$AK$7:$AK$221</definedName>
    <definedName name="_MIX10">#REF!</definedName>
    <definedName name="_MIX15">#REF!</definedName>
    <definedName name="_MIX15150">'[7]Mix Design'!#REF!</definedName>
    <definedName name="_MIX1540">'[7]Mix Design'!$P$11</definedName>
    <definedName name="_MIX1580">'[7]Mix Design'!#REF!</definedName>
    <definedName name="_MIX2">'[8]Mix Design'!$P$12</definedName>
    <definedName name="_MIX20">#REF!</definedName>
    <definedName name="_MIX2020">'[7]Mix Design'!$P$12</definedName>
    <definedName name="_MIX2040">'[7]Mix Design'!$P$13</definedName>
    <definedName name="_MIX25">#REF!</definedName>
    <definedName name="_MIX2540">'[7]Mix Design'!$P$15</definedName>
    <definedName name="_Mix255">'[9]Mix Design'!$P$13</definedName>
    <definedName name="_MIX30">#REF!</definedName>
    <definedName name="_MIX35">#REF!</definedName>
    <definedName name="_MIX40">#REF!</definedName>
    <definedName name="_MIX45">'[7]Mix Design'!#REF!</definedName>
    <definedName name="_mm1">#REF!</definedName>
    <definedName name="_mm2">#REF!</definedName>
    <definedName name="_mm3">#REF!</definedName>
    <definedName name="_MUR5">#REF!</definedName>
    <definedName name="_MUR8">#REF!</definedName>
    <definedName name="_new1">[53]Original!$V$8</definedName>
    <definedName name="_OPC43">#REF!</definedName>
    <definedName name="_Order1" hidden="1">255</definedName>
    <definedName name="_Order2" hidden="1">0</definedName>
    <definedName name="_p1">#REF!</definedName>
    <definedName name="_Parse_In" hidden="1">#REF!</definedName>
    <definedName name="_Parse_Out" hidden="1">[54]갑지!#REF!</definedName>
    <definedName name="_PB1">#REF!</definedName>
    <definedName name="_PIN1">#REF!</definedName>
    <definedName name="_PPC53">'[49]RA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'[37]Valve Cl'!$A$8:$W$32</definedName>
    <definedName name="_RNG1500">'[37]Valve Cl'!$A$152:$W$176</definedName>
    <definedName name="_RNG2500">'[37]Valve Cl'!$A$181:$W$205</definedName>
    <definedName name="_RNG300">'[37]Valve Cl'!$A$37:$W$61</definedName>
    <definedName name="_RNG400">'[37]Valve Cl'!$A$66:$W$90</definedName>
    <definedName name="_RNG4500">'[37]Valve Cl'!$A$209:$W$233</definedName>
    <definedName name="_RNG600">'[37]Valve Cl'!$A$95:$W$119</definedName>
    <definedName name="_RNG900">'[37]Valve Cl'!$A$124:$W$148</definedName>
    <definedName name="_sh1">90</definedName>
    <definedName name="_SH10">'[38]Executive Summary -Thermal'!$A$4:$G$118</definedName>
    <definedName name="_SH11">'[38]Executive Summary -Thermal'!$A$4:$H$167</definedName>
    <definedName name="_sh2">120</definedName>
    <definedName name="_sh3">150</definedName>
    <definedName name="_sh4">180</definedName>
    <definedName name="_SH5">'[38]Executive Summary -Thermal'!$A$4:$H$96</definedName>
    <definedName name="_SH6">'[38]Executive Summary -Thermal'!$A$4:$H$95</definedName>
    <definedName name="_SH7">'[38]Executive Summary -Thermal'!$A$4:$H$163</definedName>
    <definedName name="_SH8">'[38]Executive Summary -Thermal'!$A$4:$H$133</definedName>
    <definedName name="_SH9">'[38]Executive Summary -Thermal'!$A$4:$H$194</definedName>
    <definedName name="_SLV10025">'[55]ANAL-PIPE LINE'!#REF!</definedName>
    <definedName name="_SMG1">#N/A</definedName>
    <definedName name="_SMG2">#N/A</definedName>
    <definedName name="_Sort" hidden="1">#REF!</definedName>
    <definedName name="_ssr1">'[56]scour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[57]Voucher!$B$1</definedName>
    <definedName name="_V2">[57]Voucher!$R$1</definedName>
    <definedName name="√">"SQRT"</definedName>
    <definedName name="◈002MONO현황">#REF!</definedName>
    <definedName name="a">[58]Culvert!$H$112</definedName>
    <definedName name="a._Trimmer">[47]SOR!#REF!</definedName>
    <definedName name="a___0">#REF!</definedName>
    <definedName name="a___13">#REF!</definedName>
    <definedName name="a__Labour_charges_for_cutting_bending__welding_including_materials.">[47]SOR!#REF!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[59]PROCTOR!#REF!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'[60]Cost of O &amp; O'!$F$13</definedName>
    <definedName name="ae">#REF!</definedName>
    <definedName name="AEA">[61]ANALYSIS!$C$18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[62]ANAL!#REF!</definedName>
    <definedName name="AGGT">[62]ANAL!$E$14</definedName>
    <definedName name="AGGT1012">'[55]ANAL-PIPE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[63]CABLERET!$B$10</definedName>
    <definedName name="alfa">#REF!</definedName>
    <definedName name="alfa1">#REF!</definedName>
    <definedName name="alload">[63]CABLERET!$D$13:$D$128</definedName>
    <definedName name="ALMARGIN">[63]CABLERET!$D$7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[64]ANALYSER!#REF!</definedName>
    <definedName name="Architect">#REF!</definedName>
    <definedName name="area">[65]MixBed!#REF!</definedName>
    <definedName name="AREA_CODE">#REF!</definedName>
    <definedName name="area1">[65]MixBed!#REF!</definedName>
    <definedName name="ARGON">[52]PIPING!$U$6:$U$105</definedName>
    <definedName name="arunan">#N/A</definedName>
    <definedName name="asd">#REF!</definedName>
    <definedName name="asdf">[40]예가표!#REF!</definedName>
    <definedName name="asdfs" hidden="1">[41]Cash2!$G$16:$G$31</definedName>
    <definedName name="ASH">#REF!</definedName>
    <definedName name="ASHOKA">#REF!</definedName>
    <definedName name="ASPAV">#REF!</definedName>
    <definedName name="assdf" hidden="1">[41]Z!$T$179:$AH$179</definedName>
    <definedName name="At">#REF!</definedName>
    <definedName name="Attachment_C_3">#REF!</definedName>
    <definedName name="autofill_data">#REF!</definedName>
    <definedName name="AVIBRA">'[60]Cost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[66]FINOLEX!$W$17</definedName>
    <definedName name="basew">#REF!</definedName>
    <definedName name="BATCH">#REF!</definedName>
    <definedName name="BATCH20">#REF!</definedName>
    <definedName name="BATCH30">#REF!</definedName>
    <definedName name="Batching_hot_mix_plant">[47]SOR!#REF!</definedName>
    <definedName name="BBOF">#REF!</definedName>
    <definedName name="BC">#REF!</definedName>
    <definedName name="bcc">[16]ANAL!#REF!</definedName>
    <definedName name="Bcw">[67]basdat!$D$5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OR(ISBLANK([68]Collab!$D1),ISBLANK([68]Collab!$I1))</definedName>
    <definedName name="Blank11">OR(ISBLANK([68]Transport!$D1),ISBLANK([68]Transport!$G1))</definedName>
    <definedName name="Blank12">OR(ISBLANK('[68]Civil 1'!$D1),ISBLANK('[68]Civil 1'!$K1))</definedName>
    <definedName name="Blank13">OR(ISBLANK('[68]Civil 2'!$D1),ISBLANK('[68]Civil 2'!$K1))</definedName>
    <definedName name="Blank14">OR(ISBLANK('[68]Civil 3'!$D1),ISBLANK('[68]Civil 3'!$K1))</definedName>
    <definedName name="Blank15">OR(ISBLANK('[68]Site 1'!$D1),ISBLANK('[68]Site 1'!$K1))</definedName>
    <definedName name="Blank16">OR(ISBLANK('[68]Site 2'!$D1),ISBLANK('[68]Site 2'!$K1))</definedName>
    <definedName name="Blank17">OR(ISBLANK('[68]Site 3'!$D1),ISBLANK('[68]Site 3'!$K1))</definedName>
    <definedName name="Blank18">OR(ISBLANK('[68]Site Faci'!$D1),ISBLANK('[68]Site Faci'!$K1))</definedName>
    <definedName name="Blank19">OR(N([68]Cont!#REF!)=0,N([68]Cont!$G1)=0)</definedName>
    <definedName name="Blank20">OR(N([68]Cont!#REF!)=0,N([68]Cont!$M1)=0)</definedName>
    <definedName name="Blank21">OR(ISBLANK('[68]Engg-Exec-1'!$D1),ISBLANK('[68]Engg-Exec-1'!$H1))</definedName>
    <definedName name="Blank22">OR(ISBLANK('[68]Site-Precom-1'!$D1),ISBLANK('[68]Site-Precom-1'!$H1))</definedName>
    <definedName name="Blank23">OR(ISBLANK('[68]Site-Precom-Vendor'!$D1),ISBLANK('[68]Site-Precom-Vendor'!$I1))</definedName>
    <definedName name="Blank24">OR(ISBLANK('[68]Risk-Anal'!$D1),ISBLANK('[68]Risk-Anal'!$I1),ISBLANK('[68]Risk-Anal'!$J1),ISBLANK('[68]Risk-Anal'!$K1),ISBLANK('[68]Risk-Anal'!$L1))</definedName>
    <definedName name="Blank25">OR(N([68]Cont!#REF!)=0,N([68]Cont!$P1)=0)</definedName>
    <definedName name="Block01_1">#REF!</definedName>
    <definedName name="Block02">'[69]form-c4'!#REF!</definedName>
    <definedName name="Block13">OR(ISBLANK('[68]Civil 2'!$D1),ISBLANK('[68]Civil 2'!$K1))</definedName>
    <definedName name="bm" hidden="1">{"'Sheet1'!$L$16"}</definedName>
    <definedName name="bn" hidden="1">{"'Sheet1'!$L$16"}</definedName>
    <definedName name="bol">#REF!</definedName>
    <definedName name="Bold">'[49]RA Civil'!$E$30</definedName>
    <definedName name="BOLT">#REF!</definedName>
    <definedName name="boml">#REF!</definedName>
    <definedName name="Bonus_E">'[70]SITE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[71]BP!#REF!</definedName>
    <definedName name="Breaks">#REF!</definedName>
    <definedName name="BRIBAT">'[49]RA Civil'!$E$38</definedName>
    <definedName name="BRICKS">#REF!</definedName>
    <definedName name="BROM">#REF!</definedName>
    <definedName name="broom">#REF!</definedName>
    <definedName name="btoe">#REF!</definedName>
    <definedName name="bua">#REF!</definedName>
    <definedName name="BUDDHA">#REF!</definedName>
    <definedName name="building">'[72]DETAILED  BOQ'!$A$2</definedName>
    <definedName name="building___0">#REF!</definedName>
    <definedName name="building___11">#REF!</definedName>
    <definedName name="building___12">#REF!</definedName>
    <definedName name="BuiltIn_Print_Area___0">#REF!</definedName>
    <definedName name="BuiltIn_Print_Area___0___0___0___0___0">[73]procurement!#REF!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[74]INPUT!$G$127*1.5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[63]CABLERET!$B$13:$B$128</definedName>
    <definedName name="CABLE_A">'[75]LOCAL RATES'!$B$5:$G$19</definedName>
    <definedName name="CABLE_G">'[75]LOCAL RATES'!$A$5:$H$18</definedName>
    <definedName name="CABLE1">#REF!</definedName>
    <definedName name="CalcAgencyPrice">#REF!</definedName>
    <definedName name="cant">'[76]Staff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'[77]purpose&amp;input'!$E$143:'[77]purpose&amp;input'!$F$143</definedName>
    <definedName name="CCBP">#REF!</definedName>
    <definedName name="cccc">'[49]RA Civil'!$E$57</definedName>
    <definedName name="CCRUSH">#REF!</definedName>
    <definedName name="cdds">#REF!</definedName>
    <definedName name="CDOZ">#REF!</definedName>
    <definedName name="cdsdim">[78]csdim!$A$2:$A$1375</definedName>
    <definedName name="cdsloadrange">[78]cdsload!$A$3:$A$70</definedName>
    <definedName name="CDT">#REF!</definedName>
    <definedName name="CDWSSM">[79]R2!$H$21:$H$27</definedName>
    <definedName name="CDWSSP">[79]R2!$I$21:$I$27</definedName>
    <definedName name="CE">#REF!</definedName>
    <definedName name="cem">#REF!</definedName>
    <definedName name="Cement">#REF!</definedName>
    <definedName name="cementpaint">#REF!</definedName>
    <definedName name="CEXC">#REF!</definedName>
    <definedName name="CFTi">'[49]RA Civil'!$E$41</definedName>
    <definedName name="CGRD">#REF!</definedName>
    <definedName name="CGW">#REF!</definedName>
    <definedName name="CHAINAGE">#REF!</definedName>
    <definedName name="CHAINAGEM">[80]HYDRAULICS!$H$2</definedName>
    <definedName name="Chandramauli">#REF!</definedName>
    <definedName name="chandramauli1">#REF!</definedName>
    <definedName name="CHANDRAMAULI2">[81]FACE!#REF!</definedName>
    <definedName name="chandramauli3">#REF!</definedName>
    <definedName name="Charges_of_road_roller">[47]SOR!#REF!</definedName>
    <definedName name="check">#REF!</definedName>
    <definedName name="checked">#REF!</definedName>
    <definedName name="CHMP">#REF!</definedName>
    <definedName name="chsdim">[78]csdim!$A$1376:$A$2509</definedName>
    <definedName name="chsloadrange">[78]chsload!$A$3:$A$62</definedName>
    <definedName name="CHW">#REF!</definedName>
    <definedName name="CJCB">#REF!</definedName>
    <definedName name="ck">#REF!</definedName>
    <definedName name="cl">150</definedName>
    <definedName name="Class_end">[68]Ranges!#REF!</definedName>
    <definedName name="Class_start">[68]Ranges!#REF!</definedName>
    <definedName name="CLAY">#REF!</definedName>
    <definedName name="CLEAR">[82]!CLEAR</definedName>
    <definedName name="clearspan1">[81]FACE!#REF!</definedName>
    <definedName name="clearspan11">#REF!</definedName>
    <definedName name="CLOAD">#REF!</definedName>
    <definedName name="cmain">#REF!</definedName>
    <definedName name="CMIX">#REF!</definedName>
    <definedName name="cmort3">'[25]Rates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[52]PIPING!$AI$7:$AI$221</definedName>
    <definedName name="CODES">[79]R2!$C$39:$C$86</definedName>
    <definedName name="col">#REF!</definedName>
    <definedName name="col___0">#REF!</definedName>
    <definedName name="col___11">#REF!</definedName>
    <definedName name="col___12">#REF!</definedName>
    <definedName name="Collaborator">[68]User!#REF!</definedName>
    <definedName name="Columns">#REF!</definedName>
    <definedName name="COM">#REF!</definedName>
    <definedName name="Commission">#REF!</definedName>
    <definedName name="COMMPART">[78]CLAMP!$A$2:$D$605</definedName>
    <definedName name="COMP">#REF!</definedName>
    <definedName name="Company">#REF!</definedName>
    <definedName name="COMPARISON">{#N/A,#N/A,FALSE,"mpph1";#N/A,#N/A,FALSE,"mpmseb";#N/A,#N/A,FALSE,"mpph2"}</definedName>
    <definedName name="ConBlks">'[83]RA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[47]SOR!#REF!</definedName>
    <definedName name="Cost_of_water_including_filling_the_tanker">[47]SOR!#REF!</definedName>
    <definedName name="costcod">#REF!</definedName>
    <definedName name="costcode">#REF!</definedName>
    <definedName name="costing">#REF!</definedName>
    <definedName name="COU">#REF!</definedName>
    <definedName name="COU___0">#REF!</definedName>
    <definedName name="COU___13">#REF!</definedName>
    <definedName name="Country">'[84]GM 000'!$I$4</definedName>
    <definedName name="Cover_blocks">[47]SOR!#REF!</definedName>
    <definedName name="CPFM">#REF!</definedName>
    <definedName name="CPFS">#REF!</definedName>
    <definedName name="CPHEEO">'[85]boq ht'!#REF!</definedName>
    <definedName name="CPLG">#REF!</definedName>
    <definedName name="CPM">#REF!</definedName>
    <definedName name="CPUMP">#REF!</definedName>
    <definedName name="CP새단가">#REF!</definedName>
    <definedName name="_xlnm.Criteria">[86]八幡!$L$200</definedName>
    <definedName name="Criteria_MI">[87]estm_mech!#REF!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[63]CABLERET!$B$9</definedName>
    <definedName name="cuload">[63]CABLERET!$E$13:$E$128</definedName>
    <definedName name="CUMARGIN">[63]CABLERET!$E$7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[78]csdim!$A$2510:$A$3147</definedName>
    <definedName name="cvsloadrange">[78]cvsload!$A$3:$A$66</definedName>
    <definedName name="cw">20</definedName>
    <definedName name="CWMM">#REF!</definedName>
    <definedName name="CWTi">'[49]RA Civil'!$E$42</definedName>
    <definedName name="czvnzcvnz">#REF!</definedName>
    <definedName name="d">#REF!</definedName>
    <definedName name="d._Staging_to_keep_deflactometer___hire_charges_of_deflectometer">[47]SOR!#REF!</definedName>
    <definedName name="D.L.R.B.___Km.8.395_of_Left_Main_Canal">#REF!</definedName>
    <definedName name="D_">#REF!</definedName>
    <definedName name="d___0">#REF!</definedName>
    <definedName name="d___13">#REF!</definedName>
    <definedName name="d_jp" hidden="1">{"'Sheet1'!$A$4386:$N$4591"}</definedName>
    <definedName name="D_T">'[88]Discom Details'!$F$721</definedName>
    <definedName name="D65536A1">#REF!</definedName>
    <definedName name="DA">[52]PIPING!$W$6:$W$105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'[89]BLR 1'!$S:$S</definedName>
    <definedName name="DATA_10">[89]GEN!$R:$R</definedName>
    <definedName name="DATA_11">[89]GAS!$R:$R</definedName>
    <definedName name="DATA_12">[89]DEAE!$S:$S</definedName>
    <definedName name="DATA_2">[89]BLR2!$S:$S</definedName>
    <definedName name="DATA_3">[89]BLR3!$S:$S</definedName>
    <definedName name="DATA_4">[89]BLR4!$S:$S</definedName>
    <definedName name="DATA_5">[89]BLR5!$S:$S</definedName>
    <definedName name="DATA_6">[89]DEM!$R:$R</definedName>
    <definedName name="DATA_7">[89]SAM!$R:$R</definedName>
    <definedName name="DATA_8">[89]CHEM!$R:$R</definedName>
    <definedName name="DATA_9">[89]COP!$R:$R</definedName>
    <definedName name="DATA_SCH">[90]DATA!$A$4:$AZ$54</definedName>
    <definedName name="DATA1">#REF!</definedName>
    <definedName name="data2">#REF!</definedName>
    <definedName name="_xlnm.Database">#REF!</definedName>
    <definedName name="Database_MI">[87]estm_mech!#REF!</definedName>
    <definedName name="databaseii">[91]대비내역!$A$2:$G$1137</definedName>
    <definedName name="datalist">#REF!</definedName>
    <definedName name="date">[92]Cover!$D$22</definedName>
    <definedName name="dates">'[93]ETC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[58]Culvert!$H$112</definedName>
    <definedName name="dceff">#REF!</definedName>
    <definedName name="DCLAY">'[7]Cost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[94]Analysis!$C$9</definedName>
    <definedName name="DDD">#REF!</definedName>
    <definedName name="DDDD" hidden="1">{"form-D1",#N/A,FALSE,"FORM-D1";"form-D1_amt",#N/A,FALSE,"FORM-D1"}</definedName>
    <definedName name="DDDDDD">[82]!CLEAR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[82]!CLEAR</definedName>
    <definedName name="dfgddz">#REF!</definedName>
    <definedName name="dfghs">#REF!</definedName>
    <definedName name="DFINE">'[7]Cost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'[95]SITE OVERHEADS'!#REF!</definedName>
    <definedName name="DISCOUNTAL">[63]CABLERET!$D$3</definedName>
    <definedName name="DISCOUNTCU">[63]CABLERET!$E$3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'[7]Cost of O &amp; O'!$F$17</definedName>
    <definedName name="DMUR">#REF!</definedName>
    <definedName name="Do">#REF!</definedName>
    <definedName name="DOC_Title">'[84]GM 000'!$C$1</definedName>
    <definedName name="docu">#REF!</definedName>
    <definedName name="DOW_CORNING_789_SILICONE_SEALANT">#REF!</definedName>
    <definedName name="down">'[96]6-2차'!#REF!</definedName>
    <definedName name="DOZ">#REF!</definedName>
    <definedName name="dozer">'[97]Cost of O &amp; O'!$F$15</definedName>
    <definedName name="dq">#REF!</definedName>
    <definedName name="drain_trap">#REF!</definedName>
    <definedName name="DRES">#REF!</definedName>
    <definedName name="DRILL">#REF!</definedName>
    <definedName name="DRIP">'[7]Cost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'[98]PRECAST lightconc-II'!$K$20</definedName>
    <definedName name="e_margin">#REF!</definedName>
    <definedName name="E_span">#REF!</definedName>
    <definedName name="EAGG">#REF!</definedName>
    <definedName name="EAR">'[49]RA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[81]FACE!#REF!</definedName>
    <definedName name="EFINE">'[7]Cost of O &amp; O'!$F$7</definedName>
    <definedName name="eg">#REF!</definedName>
    <definedName name="egbe">#REF!</definedName>
    <definedName name="EGSB">#REF!</definedName>
    <definedName name="EHM">#REF!</definedName>
    <definedName name="EHROCK">#REF!</definedName>
    <definedName name="ELEC_AMT">[52]PIPING!$T$6:$T$105</definedName>
    <definedName name="ELEC_QTY">[52]PIPING!$R$6:$R$105</definedName>
    <definedName name="ELEC_RATE">[52]PIPING!$AU$7:$AV$39</definedName>
    <definedName name="ELEC_SPEC">[52]PIPING!$Q$6:$Q$105</definedName>
    <definedName name="ELEMENT_CODE">#REF!</definedName>
    <definedName name="Em">#REF!</definedName>
    <definedName name="Em___0">#REF!</definedName>
    <definedName name="Em___13">#REF!</definedName>
    <definedName name="EMB">#REF!</definedName>
    <definedName name="EMDIST">#REF!</definedName>
    <definedName name="EMOL">[99]Sheet1!$C$400:$F$409</definedName>
    <definedName name="EMUCK">'[7]Cost of O &amp; O'!$F$9</definedName>
    <definedName name="EMUL">#REF!</definedName>
    <definedName name="EMUR">#REF!</definedName>
    <definedName name="enter">#REF!</definedName>
    <definedName name="EOL">#REF!</definedName>
    <definedName name="eq.">[100]A!#REF!</definedName>
    <definedName name="eq_index">#REF!</definedName>
    <definedName name="EQ_JTS">[52]PIPING!$AA$6:$AA$105</definedName>
    <definedName name="eq_name">[101]eq_data!$C$5:$C$54</definedName>
    <definedName name="EQMOB">#REF!</definedName>
    <definedName name="equip">[97]Analysis!#REF!</definedName>
    <definedName name="equip.">[100]A!#REF!</definedName>
    <definedName name="EQUIPLIST">#REF!</definedName>
    <definedName name="ERECT">#REF!</definedName>
    <definedName name="ERIP">'[7]Cost of O &amp; O'!$F$10</definedName>
    <definedName name="EROCK">#REF!</definedName>
    <definedName name="ErrName162821590" hidden="1">[41]Cash2!$K$16:$K$36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'[49]RA Civil'!$E$51</definedName>
    <definedName name="EXC20BPOL">'[49]RA Civil'!$F$51</definedName>
    <definedName name="EXC20POL">'[49]RA Civil'!$F$50</definedName>
    <definedName name="EXCAVATION">[63]CABLERET!$I$3</definedName>
    <definedName name="excavcl">#REF!</definedName>
    <definedName name="EXICEAL">[63]CABLERET!$D$2</definedName>
    <definedName name="EXICECU">[63]CABLERET!$E$2</definedName>
    <definedName name="_xlnm.Extract">#REF!</definedName>
    <definedName name="Extract_MI">[87]estm_mech!#REF!</definedName>
    <definedName name="EXTRW">[79]R2!$C$20</definedName>
    <definedName name="EXW">[102]SUMMARY!$F$137:$F$140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[81]FACE!#REF!</definedName>
    <definedName name="FBLclearspan11">#REF!</definedName>
    <definedName name="FBLeffectivespan">[81]FACE!#REF!</definedName>
    <definedName name="FBLeffectivespan12">#REF!</definedName>
    <definedName name="FBLoverallspan">[81]FACE!#REF!</definedName>
    <definedName name="FBLoverallspan13">#REF!</definedName>
    <definedName name="fc">#REF!</definedName>
    <definedName name="FCK">[103]Below_Earth!$H$12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'[104]scour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'[49]RA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[102]SUMMARY!$F$73:$F$82</definedName>
    <definedName name="form">#REF!</definedName>
    <definedName name="formu">#REF!</definedName>
    <definedName name="formula">#REF!</definedName>
    <definedName name="FOS">#REF!</definedName>
    <definedName name="fp">'[105]Boiler&amp;TG'!#REF!</definedName>
    <definedName name="francis">#REF!</definedName>
    <definedName name="FROM__BUSAN_KOREA">#REF!</definedName>
    <definedName name="fs" hidden="1">{"'Sheet1'!$L$16"}</definedName>
    <definedName name="FSLbearing14">#REF!</definedName>
    <definedName name="FSLclearspan">[81]FACE!#REF!</definedName>
    <definedName name="FSLclearspan11">#REF!</definedName>
    <definedName name="FSLeffectivespan">[81]FACE!#REF!</definedName>
    <definedName name="FSLeffectivespan12">#REF!</definedName>
    <definedName name="FSLoverallspan">[81]FACE!#REF!</definedName>
    <definedName name="FSLoverallspan13">#REF!</definedName>
    <definedName name="FST.">#REF!</definedName>
    <definedName name="fullview">#REF!</definedName>
    <definedName name="funds" hidden="1">{"'Sheet1'!$A$4386:$N$4591"}</definedName>
    <definedName name="fv">#REF!</definedName>
    <definedName name="FW_AMT">[52]PIPING!$P$6:$P$105</definedName>
    <definedName name="FW_QTY">[52]PIPING!$N$6:$N$105</definedName>
    <definedName name="FW_RATE">[52]PIPING!$AR$7:$AS$30</definedName>
    <definedName name="FW_SPEC">[52]PIPING!$M$6:$M$105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[79]R2!$F$21:$F$32</definedName>
    <definedName name="gdfg" hidden="1">[41]Z!$T$180:$AH$180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'[7]Cost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[106]TOEC!#REF!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'[107]purpose&amp;input'!#REF!</definedName>
    <definedName name="Hcw">'[107]purpose&amp;input'!#REF!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[108]ABSTRACT!$G$4</definedName>
    <definedName name="hf">#REF!</definedName>
    <definedName name="HFOHSD">'[38]Executive Summary -Thermal'!$A$4:$H$96</definedName>
    <definedName name="hh">#REF!</definedName>
    <definedName name="hh___0">#REF!</definedName>
    <definedName name="hh___13">#REF!</definedName>
    <definedName name="Hhpc">'[107]purpose&amp;input'!#REF!</definedName>
    <definedName name="hhr">'[109]Pier Design(with offset)'!#REF!</definedName>
    <definedName name="hi">#REF!</definedName>
    <definedName name="HINDHUSTAN">#REF!</definedName>
    <definedName name="HIns">#REF!</definedName>
    <definedName name="Hipc">'[107]purpose&amp;input'!#REF!</definedName>
    <definedName name="Hiway">[57]Voucher!$R$1</definedName>
    <definedName name="hj" hidden="1">{"'Sheet1'!$L$16"}</definedName>
    <definedName name="HJK">[110]DETAILED!$J$6</definedName>
    <definedName name="Hlp">'[107]purpose&amp;input'!#REF!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'[109]Pier Design(with offset)'!#REF!</definedName>
    <definedName name="Hs">#REF!</definedName>
    <definedName name="hS___0">#REF!</definedName>
    <definedName name="hS___13">#REF!</definedName>
    <definedName name="Hs_atm">'[111]purpose&amp;input'!#REF!</definedName>
    <definedName name="HSD">'[49]RA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'[112]Pier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'[107]purpose&amp;input'!#REF!</definedName>
    <definedName name="hxb">#REF!</definedName>
    <definedName name="hxi">#REF!</definedName>
    <definedName name="HYSD">'[113]LOCAL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[52]PIPING!$I$6:$I$105</definedName>
    <definedName name="Index">[114]FIRST!$H$1</definedName>
    <definedName name="INPUT_VALVE">#REF!</definedName>
    <definedName name="InputData">[115]Testing!$E$8:$E$12,[115]Testing!$E$15:$E$18,[115]Testing!$E$21:$E$23,[115]Testing!$E$26:$E$27,[115]Testing!$E$30:$E$33,[115]Testing!$E$35:$E$37,[115]Testing!$D$43:$F$47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'[116]water prop.'!$A$1</definedName>
    <definedName name="issue_summary1">'[117]purpose&amp;input'!#REF!</definedName>
    <definedName name="it" hidden="1">{"'Sheet1'!$L$16"}</definedName>
    <definedName name="ITEM">#REF!</definedName>
    <definedName name="iteration">[118]!iteration</definedName>
    <definedName name="ITNUM">#N/A</definedName>
    <definedName name="ITRY">#REF!</definedName>
    <definedName name="ITRY1">#REF!</definedName>
    <definedName name="J">#REF!</definedName>
    <definedName name="j_filler">#REF!</definedName>
    <definedName name="JACK">'[7]Cost of O &amp; O'!$F$32</definedName>
    <definedName name="jartj">#REF!</definedName>
    <definedName name="JCB">#REF!</definedName>
    <definedName name="JCBPOL">'[49]RA Civil'!$F$48</definedName>
    <definedName name="jdrjd">#REF!</definedName>
    <definedName name="JDTRH">[119]DETAILED!$J$6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[120]FORM7!$R$3:$S$7</definedName>
    <definedName name="JOI_RATE">#REF!</definedName>
    <definedName name="js">#REF!</definedName>
    <definedName name="JUMBO">'[7]Cost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'[38]Executive Summary -Thermal'!$H$4:$I$31</definedName>
    <definedName name="KEIIU">'[38]Executive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'[49]RA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[121]S2groupcode!$G$2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[122]PLAN_FEB97!$A$2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'[123]steam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[67]basdat!$D$4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[79]R2!$G$39:$G$86</definedName>
    <definedName name="LMPO1">[79]R2!$C$10</definedName>
    <definedName name="LMPRT">[79]R2!$F$39:$F$86</definedName>
    <definedName name="LMPSUM">[79]R2!$G$87</definedName>
    <definedName name="LMPTOT">[79]R2!$C$5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'[7]Cost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'[109]Pier Design(with offset)'!#REF!</definedName>
    <definedName name="ltr">'[112]Pier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[124]!LWHの送信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'[7]Mix Design'!#REF!</definedName>
    <definedName name="m4.5agl">#REF!</definedName>
    <definedName name="m4.5bgl">#REF!</definedName>
    <definedName name="M40cement">#REF!</definedName>
    <definedName name="M50cement">#REF!</definedName>
    <definedName name="m7.32agl">#REF!</definedName>
    <definedName name="m7.32bgl">#REF!</definedName>
    <definedName name="Ma">'[107]purpose&amp;input'!#REF!</definedName>
    <definedName name="Ma_v">'[107]purpose&amp;input'!#REF!</definedName>
    <definedName name="mac">75</definedName>
    <definedName name="machinery">[94]Analysis!$C$18</definedName>
    <definedName name="man">#REF!</definedName>
    <definedName name="man___0">#REF!</definedName>
    <definedName name="man___11">#REF!</definedName>
    <definedName name="man___12">#REF!</definedName>
    <definedName name="MAN_DAY">[52]PIPING!$L$6:$L$105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'[85]boq ht'!#REF!</definedName>
    <definedName name="mason">'[25]Rates Basic'!$D$3</definedName>
    <definedName name="materials">#REF!</definedName>
    <definedName name="MATL">[52]PIPING!$AL$7:$AN$221</definedName>
    <definedName name="MATL_CLASS">[52]PIPING!$AC$6:$AC$105</definedName>
    <definedName name="MATL1">'[37]CODE-STR'!$A$3:$B$40</definedName>
    <definedName name="MaxSNo">[57]Data!$J$3</definedName>
    <definedName name="MAZ">#REF!</definedName>
    <definedName name="Mb">'[107]purpose&amp;input'!#REF!</definedName>
    <definedName name="Mb_v">'[107]purpose&amp;input'!#REF!</definedName>
    <definedName name="MBIT">#REF!</definedName>
    <definedName name="Mc">#REF!</definedName>
    <definedName name="Mc_v">#REF!</definedName>
    <definedName name="MCAR">'[7]Cost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[61]ANALYSIS!$C$9</definedName>
    <definedName name="METAL">#REF!</definedName>
    <definedName name="Metal12mm">'[125]LOCAL RATES'!$H$28</definedName>
    <definedName name="Metal20mm">'[125]LOCAL RATES'!$H$27</definedName>
    <definedName name="Metal40mm">'[125]LOCAL RATES'!$H$26</definedName>
    <definedName name="Metal6mm">'[125]LOCAL RATES'!$H$29</definedName>
    <definedName name="MF">'[126]scour depth'!#REF!</definedName>
    <definedName name="MF___0">#REF!</definedName>
    <definedName name="MF___13">#REF!</definedName>
    <definedName name="Mf_v">#REF!</definedName>
    <definedName name="mfg_process">[127]MFG_TAG!$A$1:$X$27</definedName>
    <definedName name="MFG_TAG">[128]Sheet1!$A$1:$X$27</definedName>
    <definedName name="Mg">#REF!</definedName>
    <definedName name="Mg_v">#REF!</definedName>
    <definedName name="Mh">#REF!</definedName>
    <definedName name="Mh_v">#REF!</definedName>
    <definedName name="Mhpc">'[107]purpose&amp;input'!#REF!:'[107]purpose&amp;input'!#REF!</definedName>
    <definedName name="Mhpipd">'[107]purpose&amp;input'!#REF!</definedName>
    <definedName name="Mhps">'[107]purpose&amp;input'!#REF!</definedName>
    <definedName name="MILD">#REF!</definedName>
    <definedName name="MinSNo">[57]Data!$J$2</definedName>
    <definedName name="Mipc">'[107]purpose&amp;input'!#REF!:'[107]purpose&amp;input'!#REF!</definedName>
    <definedName name="Mips">'[107]purpose&amp;input'!#REF!</definedName>
    <definedName name="MISADN">[79]R2!$C$14</definedName>
    <definedName name="MIST">#REF!</definedName>
    <definedName name="MIX">#REF!</definedName>
    <definedName name="Mix_15">'[9]Mix Design'!$P$11</definedName>
    <definedName name="Mix_30">'[9]Mix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'[107]purpose&amp;input'!#REF!</definedName>
    <definedName name="Mlpd">'[107]purpose&amp;input'!#REF!</definedName>
    <definedName name="Mlps">'[107]purpose&amp;input'!#REF!</definedName>
    <definedName name="mm">'[25]Rates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'[49]RA Civil'!$E$8</definedName>
    <definedName name="MUNION">#REF!</definedName>
    <definedName name="MUNON">#REF!</definedName>
    <definedName name="MUR">#REF!</definedName>
    <definedName name="MUTP">#REF!</definedName>
    <definedName name="N">[17]PROCTOR!#REF!</definedName>
    <definedName name="N___0">#REF!</definedName>
    <definedName name="N___13">#REF!</definedName>
    <definedName name="Name">[121]Index!$C$2</definedName>
    <definedName name="NEED">#REF!</definedName>
    <definedName name="needle">#REF!</definedName>
    <definedName name="NET_TAX">[63]CABLERET!$D$6</definedName>
    <definedName name="new">[53]Original!$T$8</definedName>
    <definedName name="NEWNAME" hidden="1">{#N/A,#N/A,FALSE,"CCTV"}</definedName>
    <definedName name="NIPP">#REF!</definedName>
    <definedName name="NN">#REF!</definedName>
    <definedName name="NN___0">#REF!</definedName>
    <definedName name="NN___13">#REF!</definedName>
    <definedName name="No">#REF!</definedName>
    <definedName name="NO_JTS">[52]PIPING!$G$6:$G$105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[52]PIPING!$V$6:$V$105</definedName>
    <definedName name="O11FAC">[79]R2!$C$6</definedName>
    <definedName name="O11SUM">[79]R2!$C$7</definedName>
    <definedName name="O12SUM">[79]R2!$C$9</definedName>
    <definedName name="O1SPFAC">[79]R2!#REF!</definedName>
    <definedName name="O1SPMGN">[79]R2!$C$12</definedName>
    <definedName name="O2FAC">[79]R2!$C$11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[63]CABLERET!$D$5</definedName>
    <definedName name="ODH" hidden="1">#REF!</definedName>
    <definedName name="OH_PM">#REF!</definedName>
    <definedName name="olct">'[112]Pier Design(with offset)'!#REF!</definedName>
    <definedName name="olt">'[109]Pier Design(with offset)'!#REF!</definedName>
    <definedName name="OMAS">#REF!</definedName>
    <definedName name="OPC">'[129]Rate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[81]FACE!#REF!</definedName>
    <definedName name="overallspan13">'[130]SLAB DESIGN'!$E$41</definedName>
    <definedName name="OVERHEADS">#REF!</definedName>
    <definedName name="OVRFAC">[79]R2!$C$16</definedName>
    <definedName name="Owner">#REF!</definedName>
    <definedName name="p">[110]DETAILED!$J$6</definedName>
    <definedName name="p___0">#REF!</definedName>
    <definedName name="p___13">#REF!</definedName>
    <definedName name="P_AREA">#REF!</definedName>
    <definedName name="p_shape">#REF!</definedName>
    <definedName name="p_sizes">[37]Tables!$H$10:$H$45</definedName>
    <definedName name="P_SYS">#REF!</definedName>
    <definedName name="p_w_sizes">[37]Tables!$H$10:$J$45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[52]PAINTING!$B$241:$N$264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'[7]Cost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[78]pipe!$A$3:$A$33</definedName>
    <definedName name="Pipeline_diagram">#REF!</definedName>
    <definedName name="Piping2222">OR(ISBLANK(#REF!),ISBLANK(#REF!))</definedName>
    <definedName name="PJACK">#REF!</definedName>
    <definedName name="PLAST">#REF!</definedName>
    <definedName name="PLUG">#REF!</definedName>
    <definedName name="pm_size">[37]Tables!$AE$8:$AE$43</definedName>
    <definedName name="pm_w_size">[37]Tables!$AA$8:$AF$43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'[131]RATE-ANAY.'!$A$152:$H$756</definedName>
    <definedName name="PriceCode">#REF!</definedName>
    <definedName name="_xlnm.Print_Area" localSheetId="3">'Atarsand- AK E'!$B$2:$G$95</definedName>
    <definedName name="_xlnm.Print_Area" localSheetId="0">'Attarsand AK'!$B$34:$L$69</definedName>
    <definedName name="_xlnm.Print_Area" localSheetId="2">Details!$A$1:$Q$120</definedName>
    <definedName name="_xlnm.Print_Area" localSheetId="1">'Recon Sheet'!$A$1:$O$163</definedName>
    <definedName name="_xlnm.Print_Area">#REF!</definedName>
    <definedName name="Print_Area_MI">#REF!</definedName>
    <definedName name="PRINT_AREA_MI___0">#REF!</definedName>
    <definedName name="print_title">[132]Cul_detail!$A$2:$IV$5</definedName>
    <definedName name="_xlnm.Print_Titles">#N/A</definedName>
    <definedName name="PRINT_TITLES_MI">#REF!</definedName>
    <definedName name="PRN">#REF!</definedName>
    <definedName name="proj">#REF!</definedName>
    <definedName name="proj_id">'[133]Project Management Main'!$D$9</definedName>
    <definedName name="proj_mgr">'[133]Project Management Main'!$D$12</definedName>
    <definedName name="proj_nm">'[133]Project Management Main'!$D$10</definedName>
    <definedName name="project">#REF!</definedName>
    <definedName name="Project_Name">'[84]GM 000'!$I$2</definedName>
    <definedName name="projecttitle">'[134]CABLE BULK'!#REF!</definedName>
    <definedName name="PROLL">#REF!</definedName>
    <definedName name="proom">#REF!</definedName>
    <definedName name="proom5x4">#REF!</definedName>
    <definedName name="PS">#REF!</definedName>
    <definedName name="PS___0">#REF!</definedName>
    <definedName name="PS___13">#REF!</definedName>
    <definedName name="PUMP">'[7]Cost of O &amp; O'!$F$27</definedName>
    <definedName name="Q">'[135]FORM-W3'!#REF!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[79]R2!$D$39:$D$86</definedName>
    <definedName name="Qty_as_on_apr">#REF!</definedName>
    <definedName name="Qv">#REF!</definedName>
    <definedName name="qw">#REF!</definedName>
    <definedName name="R_">#REF!</definedName>
    <definedName name="r_date">'[93]ETC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'[136]Rate Ana'!$A$6:$D$392</definedName>
    <definedName name="rate0">[137]SUMMARY!$A$3:$E$1159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'[138]LOCAL RATES'!#REF!</definedName>
    <definedName name="RCCpipe600">'[138]LOCAL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'[70]SITE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'[37]Valve Cl'!$A$381:$W$405</definedName>
    <definedName name="RNG150S">'[37]Valve Cl'!$A$238:$W$262</definedName>
    <definedName name="RNG2500S">'[37]Valve Cl'!$A$409:$W$433</definedName>
    <definedName name="RNG300S">'[37]Valve Cl'!$A$266:$W$290</definedName>
    <definedName name="RNG400S">'[37]Valve Cl'!$A$294:$W$318</definedName>
    <definedName name="RNG4500S">'[37]Valve Cl'!$A$438:$W$462</definedName>
    <definedName name="RNG600S">'[37]Valve Cl'!$A$323:$W$347</definedName>
    <definedName name="RNG900S">'[37]Valve Cl'!$A$352:$W$376</definedName>
    <definedName name="robot">#REF!</definedName>
    <definedName name="ROCE">#REF!</definedName>
    <definedName name="ROCK">#REF!</definedName>
    <definedName name="rockk">[97]Analysis!#REF!</definedName>
    <definedName name="RokSpl">#REF!</definedName>
    <definedName name="ROLL">#REF!</definedName>
    <definedName name="Rooms">#REF!</definedName>
    <definedName name="rosid">#REF!</definedName>
    <definedName name="ROTA">#REF!</definedName>
    <definedName name="ROTARY">'[7]Cost of O &amp; O'!$F$28</definedName>
    <definedName name="rout_t">#REF!</definedName>
    <definedName name="row">'[37]Valve Cl'!$AC$8:$AC$32</definedName>
    <definedName name="ROW_STRESS">'[37]CODE-STR'!$Z$3:$Z$21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[139]dummy!$A$2:$I$48</definedName>
    <definedName name="saf">[40]예가표!#REF!</definedName>
    <definedName name="Salaries1010">'[70]SITE OVERHEADS'!#REF!</definedName>
    <definedName name="Salaries1010_A">'[70]SITE OVERHEADS'!#REF!</definedName>
    <definedName name="SALESPLAN">#REF!</definedName>
    <definedName name="SAND">#REF!</definedName>
    <definedName name="sand1">#REF!</definedName>
    <definedName name="SANDA">[62]ANAL!$E$17</definedName>
    <definedName name="SANDB">#REF!</definedName>
    <definedName name="sandd">#REF!</definedName>
    <definedName name="sandfill">#REF!</definedName>
    <definedName name="SANDR">#REF!</definedName>
    <definedName name="SBC">#REF!</definedName>
    <definedName name="SC">#REF!</definedName>
    <definedName name="scaffolding">[140]!scaffolding</definedName>
    <definedName name="scale">#REF!</definedName>
    <definedName name="scbc">#REF!</definedName>
    <definedName name="SCH">[37]Tables!$A$10:$D$377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[106]TOEC!#REF!</definedName>
    <definedName name="schedules">[37]Tables!$H$51:$I$66</definedName>
    <definedName name="schools">#REF!</definedName>
    <definedName name="SCON">#REF!</definedName>
    <definedName name="SCRAP">#REF!</definedName>
    <definedName name="SD">'[49]RA Civil'!$E$12</definedName>
    <definedName name="Sdate">#REF!</definedName>
    <definedName name="SDEPTH">#REF!</definedName>
    <definedName name="sdfg" hidden="1">[41]Cash2!$J$16:$J$36</definedName>
    <definedName name="sdfwdd">'[117]purpose&amp;input'!#REF!</definedName>
    <definedName name="SDMLPW">#REF!</definedName>
    <definedName name="SDXAS">'[141]scour depth'!#REF!</definedName>
    <definedName name="se">#REF!</definedName>
    <definedName name="SEAL">#REF!</definedName>
    <definedName name="SEAL1">#REF!</definedName>
    <definedName name="SECTION">#REF!</definedName>
    <definedName name="sencount" hidden="1">1</definedName>
    <definedName name="SepRRFinal">[53]Original!$T$8</definedName>
    <definedName name="sertert">#REF!</definedName>
    <definedName name="SERVICE">#REF!</definedName>
    <definedName name="SF">#REF!</definedName>
    <definedName name="SFDASDASFD">[106]TOEC!#REF!</definedName>
    <definedName name="sgsgbsbgg">#REF!</definedName>
    <definedName name="SH">#REF!</definedName>
    <definedName name="shaeff">'[7]Cost of O &amp; O'!$F$42</definedName>
    <definedName name="Sheet_names">#REF!</definedName>
    <definedName name="sheet1">#REF!</definedName>
    <definedName name="sheet1___0">#REF!</definedName>
    <definedName name="sheet1___13">#REF!</definedName>
    <definedName name="shis">[139]dummy!$A$51:$G$74</definedName>
    <definedName name="SHM">#REF!</definedName>
    <definedName name="SHOT">'[7]Cost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[37]Tables!$C$10:$F$18</definedName>
    <definedName name="size025">[37]Tables!$C$19:$F$27</definedName>
    <definedName name="size0375">[37]Tables!$C$28:$F$36</definedName>
    <definedName name="size05">[37]Tables!$C$37:$F$48</definedName>
    <definedName name="size075">[37]Tables!$C$49:$F$60</definedName>
    <definedName name="size1">[37]Tables!$C$61:$F$72</definedName>
    <definedName name="size10">[37]Tables!$C$197:$F$213</definedName>
    <definedName name="size12">[37]Tables!$C$214:$F$230</definedName>
    <definedName name="size125">[37]Tables!$C$74:$F$84</definedName>
    <definedName name="size14">[37]Tables!$C$231:$F$245</definedName>
    <definedName name="size15">[37]Tables!$C$85:$F$96</definedName>
    <definedName name="size16">[37]Tables!$C$246:$F$260</definedName>
    <definedName name="size18">[37]Tables!$C$261:$F$275</definedName>
    <definedName name="size2">[37]Tables!$C$97:$F$108</definedName>
    <definedName name="size20">[37]Tables!$C$276:$F$290</definedName>
    <definedName name="size22">[37]Tables!$C$291:$F$304</definedName>
    <definedName name="size24">[37]Tables!$C$305:$F$319</definedName>
    <definedName name="size25">[37]Tables!$C$109:$F$120</definedName>
    <definedName name="size26">[37]Tables!$C$320:$F$324</definedName>
    <definedName name="size28">[37]Tables!$C$325:$F$330</definedName>
    <definedName name="size3">[37]Tables!$C$121:$F$132</definedName>
    <definedName name="size30">[37]Tables!$C$331:$F$338</definedName>
    <definedName name="size32">[37]Tables!$C$339:$F$345</definedName>
    <definedName name="size34">[37]Tables!$C$346:$F$352</definedName>
    <definedName name="size35">[37]Tables!$C$133:$F$142</definedName>
    <definedName name="size36">[37]Tables!$C$353:$F$359</definedName>
    <definedName name="size38">[37]Tables!$C$360:$F$362</definedName>
    <definedName name="size4">[37]Tables!$C$143:$F$155</definedName>
    <definedName name="size40">[37]Tables!$C$363:$F$365</definedName>
    <definedName name="size42">[37]Tables!$C$366:$F$368</definedName>
    <definedName name="size44">[37]Tables!$C$369:$F$371</definedName>
    <definedName name="size46">[37]Tables!$C$372:$F$374</definedName>
    <definedName name="size48">[37]Tables!$C$375:$F$377</definedName>
    <definedName name="size5">[37]Tables!$C$156:$F$167</definedName>
    <definedName name="size6">[37]Tables!$C$168:$F$179</definedName>
    <definedName name="size8">[37]Tables!$C$180:$F$196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'[97]Cost of O &amp; O'!#REF!</definedName>
    <definedName name="slope">#REF!</definedName>
    <definedName name="SLSAMT">[79]R2!$I$39:$I$86</definedName>
    <definedName name="SLSRT">[79]R2!$H$39:$H$86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'[130]SLAB DESIGN'!$E$40</definedName>
    <definedName name="SPAVER">'[60]Cost of O &amp; O'!$F$21</definedName>
    <definedName name="SPEC_1">'[89]BLR 1'!$L:$L</definedName>
    <definedName name="SPEC_10">[89]GEN!$K:$K</definedName>
    <definedName name="SPEC_11">[89]GAS!$K:$K</definedName>
    <definedName name="SPEC_12">[89]DEAE!$L:$L</definedName>
    <definedName name="SPEC_2">[89]BLR2!$L:$L</definedName>
    <definedName name="SPEC_3">[89]BLR3!$L:$L</definedName>
    <definedName name="SPEC_4">[89]BLR4!$L:$L</definedName>
    <definedName name="SPEC_5">[89]BLR5!$L:$L</definedName>
    <definedName name="SPEC_6">[89]DEM!$K:$K</definedName>
    <definedName name="SPEC_7">[89]SAM!$K:$K</definedName>
    <definedName name="SPEC_8">[89]CHEM!$K:$K</definedName>
    <definedName name="SPEC_9">[89]COP!$K:$K</definedName>
    <definedName name="SPEC12">'[142]DB_ET200(R. A)'!$S:$S</definedName>
    <definedName name="SPEC2">#REF!</definedName>
    <definedName name="SPECI">#REF!</definedName>
    <definedName name="SPFAC">[79]R2!$G$21:$G$32</definedName>
    <definedName name="SPFIN">[79]R2!$C$15</definedName>
    <definedName name="SPINK">#REF!</definedName>
    <definedName name="SPRINK">'[7]Cost of O &amp; O'!$F$23</definedName>
    <definedName name="SPSUM">[79]R2!$C$13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'[113]LOCAL RATES'!$H$38</definedName>
    <definedName name="SSR">'[143]scour depth'!#REF!</definedName>
    <definedName name="SSSS">[59]PROCTOR!#REF!</definedName>
    <definedName name="SSSSSS">[59]PROCTOR!#REF!</definedName>
    <definedName name="sst">#REF!</definedName>
    <definedName name="STAADappslabthk">'[144]ABUT MASTER'!$K$57</definedName>
    <definedName name="StaffApr_D">'[95]SITE OVERHEADS'!#REF!</definedName>
    <definedName name="Staircase">#REF!</definedName>
    <definedName name="Start1">#REF!</definedName>
    <definedName name="Start10">#REF!</definedName>
    <definedName name="Start11">'[114]Side walls (earth)'!$H$1</definedName>
    <definedName name="Start12">'[114]AFFLUX CALC'!$H$1</definedName>
    <definedName name="Start13">[114]PROTECTION!$H$1</definedName>
    <definedName name="Start14">'[114]AFF DRAW'!$H$1</definedName>
    <definedName name="Start15">'[114]TEL CALC'!$H$1</definedName>
    <definedName name="Start16">'[114]NALA-LS'!$H$1</definedName>
    <definedName name="Start17">'[114]X-BOX HYD'!$H$1</definedName>
    <definedName name="Start18">'[114]X-TRAIL PIT DETAILS'!$H$1</definedName>
    <definedName name="Start19">'[114]X-BLOCK LEVELS'!$H$1</definedName>
    <definedName name="Start2">[114]INSTRUCT!$H$1</definedName>
    <definedName name="Start20">'[114]MACRO-BACK UP'!$H$1</definedName>
    <definedName name="Start21">'[114]Side walls (earth)'!$H$1</definedName>
    <definedName name="Start27">#REF!</definedName>
    <definedName name="Start28">#REF!</definedName>
    <definedName name="Start29">[145]Sheet11!#REF!</definedName>
    <definedName name="Start3">'[146]0+655'!#REF!</definedName>
    <definedName name="Start6">'[114]DS HFL '!$H$1</definedName>
    <definedName name="Start7">'[114]VENT DESIGN '!$H$1</definedName>
    <definedName name="Start8">'[114]Side walls-Slab'!$H$1</definedName>
    <definedName name="Start9">[114]TRANSITIONS!$H$1</definedName>
    <definedName name="StartDate">[147]Menu!$E$7</definedName>
    <definedName name="steam_props">#REF!</definedName>
    <definedName name="steam_trap">#REF!</definedName>
    <definedName name="STEEL">#REF!</definedName>
    <definedName name="Stg_Sub">#REF!</definedName>
    <definedName name="Stg_Super">#REF!</definedName>
    <definedName name="STRESS">'[37]CODE-STR'!$A$3:$V$40</definedName>
    <definedName name="StrID">#REF!</definedName>
    <definedName name="structure">#REF!</definedName>
    <definedName name="STS">#REF!</definedName>
    <definedName name="STSJ">#REF!</definedName>
    <definedName name="SUB">#REF!</definedName>
    <definedName name="Sub_class1">[68]User!$D$9:$R$9</definedName>
    <definedName name="Sub_class10">[68]User!$D$18:$R$18</definedName>
    <definedName name="Sub_class11">[68]User!$D$19:$R$19</definedName>
    <definedName name="Sub_class12">[68]User!$D$20:$R$20</definedName>
    <definedName name="Sub_class13">[68]User!$D$21:$R$21</definedName>
    <definedName name="Sub_class14">[68]User!$D$22:$R$22</definedName>
    <definedName name="Sub_class15">[68]User!$D$23:$R$23</definedName>
    <definedName name="Sub_class2">[68]User!$D$10:$R$10</definedName>
    <definedName name="Sub_class3">[68]User!$D$11:$R$11</definedName>
    <definedName name="Sub_class4">[68]User!$D$12:$R$12</definedName>
    <definedName name="Sub_class5">[68]User!$D$13:$R$13</definedName>
    <definedName name="Sub_class6">[68]User!$D$14:$R$14</definedName>
    <definedName name="Sub_class7">[68]User!$D$15:$R$15</definedName>
    <definedName name="Sub_class8">[68]User!$D$16:$R$16</definedName>
    <definedName name="Sub_class9">[68]User!$D$17:$R$17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'[134]CABLE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'[148]ASME B 36.10 M'!$D$3:$W$48</definedName>
    <definedName name="Table">[57]Cal!$P$2:$Q$28</definedName>
    <definedName name="TABLE_4">#REF!</definedName>
    <definedName name="table1">#REF!</definedName>
    <definedName name="TABLE2">#REF!</definedName>
    <definedName name="TABLE3">[149]Calc1!$B$63:$G$97</definedName>
    <definedName name="TABLE4">[149]Calc1!$C$103:$E$139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'[109]Pier Design(with offset)'!#REF!</definedName>
    <definedName name="TCJH">'[49]RA Civil'!$E$56</definedName>
    <definedName name="TCJHPOL">'[49]RA Civil'!$F$56</definedName>
    <definedName name="TCON">#REF!</definedName>
    <definedName name="tcr">#REF!</definedName>
    <definedName name="tct">'[112]Pier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'[37]CODE-STR'!$AA$3:$AA$21</definedName>
    <definedName name="temp1">#REF!</definedName>
    <definedName name="Ten">#REF!</definedName>
    <definedName name="TENDERING">[128]Sheet1!$A$9:$L$32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'[49]RA Civil'!$E$54</definedName>
    <definedName name="TIPPOL">'[49]RA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'[85]boq ht'!#REF!</definedName>
    <definedName name="TOTAL_NO_OF_MH">#REF!</definedName>
    <definedName name="TOTCDWSSM">[79]R2!$H$33</definedName>
    <definedName name="TOTCDWSSP">[79]R2!$I$33</definedName>
    <definedName name="TOWER">'[7]Cost of O &amp; O'!$F$37</definedName>
    <definedName name="TR">#REF!</definedName>
    <definedName name="TraComp">#REF!</definedName>
    <definedName name="TRACT">#REF!</definedName>
    <definedName name="TractPOL">'[49]RA Civil'!$F$55</definedName>
    <definedName name="Transport">#REF!</definedName>
    <definedName name="TRBPOL">'[49]RA Civil'!$F$57</definedName>
    <definedName name="TRI">'[84]GM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'[84]GM 000'!$I$3</definedName>
    <definedName name="Type1">#REF!</definedName>
    <definedName name="Type2">#REF!</definedName>
    <definedName name="U">[106]TOEC!#REF!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[62]ANAL!$E$8</definedName>
    <definedName name="USLM">[62]ANAL!$E$7</definedName>
    <definedName name="Ut">#REF!</definedName>
    <definedName name="V">#N/A</definedName>
    <definedName name="v1o">'[112]Pier Design(with offset)'!#REF!</definedName>
    <definedName name="v1oo">'[109]Pier Design(with offset)'!#REF!</definedName>
    <definedName name="va">#REF!</definedName>
    <definedName name="va___0">#REF!</definedName>
    <definedName name="va___13">#REF!</definedName>
    <definedName name="VALVES_STATEMENT">#REF!</definedName>
    <definedName name="van">[65]CondPol!$F$69</definedName>
    <definedName name="VANDEMATARAM">#REF!</definedName>
    <definedName name="vani">[65]MixBed!#REF!</definedName>
    <definedName name="vani1">[65]MixBed!#REF!</definedName>
    <definedName name="VB">#REF!</definedName>
    <definedName name="vbzxcbd">#REF!</definedName>
    <definedName name="vcat">[65]CondPol!$F$68</definedName>
    <definedName name="vcati">[65]MixBed!#REF!</definedName>
    <definedName name="vcati1">[65]MixBed!#REF!</definedName>
    <definedName name="VD">#REF!</definedName>
    <definedName name="velocity1">[37]FLUID_INFO!$A$4:$H$14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[65]CondPol!$F$70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[65]CondPol!$F$71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'[7]Cost of O &amp; O'!$F$31</definedName>
    <definedName name="Waiting">"Picture 1"</definedName>
    <definedName name="wall0125">[37]Tables!$E$10:$E$18</definedName>
    <definedName name="wall025">[37]Tables!$E$19:$E$27</definedName>
    <definedName name="wall0375">[37]Tables!$E$28:$E$36</definedName>
    <definedName name="wall05">[37]Tables!$E$37:$E$48</definedName>
    <definedName name="wall075">[37]Tables!$E$49:$E$60</definedName>
    <definedName name="wall1">[37]Tables!$E$61:$E$72</definedName>
    <definedName name="wall10">[37]Tables!$E$197:$E$213</definedName>
    <definedName name="wall12">[37]Tables!$E$214:$E$230</definedName>
    <definedName name="wall125">[37]Tables!$E$73:$E$84</definedName>
    <definedName name="wall14">[37]Tables!$E$231:$E$245</definedName>
    <definedName name="wall15">[37]Tables!$E$85:$E$96</definedName>
    <definedName name="wall16">[37]Tables!$E$246:$E$260</definedName>
    <definedName name="wall18">[37]Tables!$E$261:$E$275</definedName>
    <definedName name="wall2">[37]Tables!$E$97:$E$108</definedName>
    <definedName name="wall20">[37]Tables!$E$276:$E$290</definedName>
    <definedName name="wall22">[37]Tables!$E$291:$E$304</definedName>
    <definedName name="wall24">[37]Tables!$E$305:$E$319</definedName>
    <definedName name="wall25">[37]Tables!$E$109:$E$120</definedName>
    <definedName name="wall26">[37]Tables!$E$320:$E$324</definedName>
    <definedName name="wall28">[37]Tables!$E$325:$E$330</definedName>
    <definedName name="wall3">[37]Tables!$E$121:$E$132</definedName>
    <definedName name="wall30">[37]Tables!$E$331:$E$338</definedName>
    <definedName name="wall32">[37]Tables!$E$339:$E$345</definedName>
    <definedName name="wall34">[37]Tables!$E$346:$E$352</definedName>
    <definedName name="wall35">[37]Tables!$E$133:$E$142</definedName>
    <definedName name="wall36">[37]Tables!$E$353:$E$359</definedName>
    <definedName name="wall38">[37]Tables!$E$360:$E$362</definedName>
    <definedName name="wall4">[37]Tables!$E$143:$E$155</definedName>
    <definedName name="wall40">[37]Tables!$E$363:$E$365</definedName>
    <definedName name="wall42">[37]Tables!$E$366:$E$368</definedName>
    <definedName name="wall44">[37]Tables!$E$369:$E$371</definedName>
    <definedName name="wall46">[37]Tables!$E$372:$E$374</definedName>
    <definedName name="wall48">[37]Tables!$E$375:$E$377</definedName>
    <definedName name="wall5">[37]Tables!$E$156:$E$167</definedName>
    <definedName name="wall6">[37]Tables!$E$168:$E$179</definedName>
    <definedName name="wall8">[37]Tables!$E$180:$E$196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'[109]Pier Design(with offset)'!#REF!</definedName>
    <definedName name="wct">'[112]Pier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[67]basdat!$D$8</definedName>
    <definedName name="wktable">#REF!</definedName>
    <definedName name="WLP">#REF!</definedName>
    <definedName name="WMMP">#REF!</definedName>
    <definedName name="WMP">#REF!</definedName>
    <definedName name="WOL">#REF!</definedName>
    <definedName name="word">[75]Sheet1!$A$50:$C$161</definedName>
    <definedName name="work">#REF!</definedName>
    <definedName name="WP">#REF!</definedName>
    <definedName name="WPcomp">'[150]21-Rate Analysis-1'!$E$29</definedName>
    <definedName name="wr">'[109]Pier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'[112]Pier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IF('[68]Engg-Exec-2'!#REF!&gt;=[68]User!$AS$8,4,IF('[68]Engg-Exec-2'!#REF!&gt;=[68]User!$AR$8,3,IF('[68]Engg-Exec-2'!#REF!&gt;=[68]User!$AQ$8,2,1)))</definedName>
    <definedName name="YG">#REF!</definedName>
    <definedName name="yi" hidden="1">{"'Sheet1'!$L$16"}</definedName>
    <definedName name="yRNG">[37]Tables!$U$8:$W$13</definedName>
    <definedName name="yRNG1">[37]Tables!$T$8:$W$13</definedName>
    <definedName name="yy">#REF!</definedName>
    <definedName name="z">'[151]Analy_7-10'!#REF!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[82]!モドス</definedName>
    <definedName name="건축">#REF!</definedName>
    <definedName name="구분">#REF!</definedName>
    <definedName name="기계">#REF!</definedName>
    <definedName name="기구자재선택">[152]코드관리!$V$4:$V$103</definedName>
    <definedName name="기타">[153]당초!#REF!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[154]LAB!#REF!</definedName>
    <definedName name="ㅂㅈㅂㅈ">[154]LAB!#REF!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[154]LAB!#REF!</definedName>
    <definedName name="주요물량비교">#N/A</definedName>
    <definedName name="주택사업본부">#REF!</definedName>
    <definedName name="중기">#REF!</definedName>
    <definedName name="집계SHEET">[155]당초!#REF!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I10" i="6" l="1"/>
  <c r="Q112" i="6"/>
  <c r="P112" i="6"/>
  <c r="O112" i="6"/>
  <c r="I112" i="6"/>
  <c r="P111" i="6"/>
  <c r="O111" i="6"/>
  <c r="Q111" i="6" s="1"/>
  <c r="I111" i="6"/>
  <c r="P110" i="6"/>
  <c r="O110" i="6"/>
  <c r="Q110" i="6" s="1"/>
  <c r="I110" i="6"/>
  <c r="A110" i="6"/>
  <c r="A111" i="6" s="1"/>
  <c r="A112" i="6" s="1"/>
  <c r="Q109" i="6"/>
  <c r="P109" i="6"/>
  <c r="O109" i="6"/>
  <c r="I109" i="6"/>
  <c r="A109" i="6"/>
  <c r="P108" i="6"/>
  <c r="O108" i="6"/>
  <c r="Q108" i="6" s="1"/>
  <c r="I108" i="6"/>
  <c r="I107" i="6"/>
  <c r="Q106" i="6"/>
  <c r="P106" i="6"/>
  <c r="O106" i="6"/>
  <c r="I106" i="6"/>
  <c r="Q105" i="6"/>
  <c r="P105" i="6"/>
  <c r="O105" i="6"/>
  <c r="I105" i="6"/>
  <c r="Q104" i="6"/>
  <c r="P104" i="6"/>
  <c r="O104" i="6"/>
  <c r="I104" i="6"/>
  <c r="Q103" i="6"/>
  <c r="P103" i="6"/>
  <c r="O103" i="6"/>
  <c r="I103" i="6"/>
  <c r="P102" i="6"/>
  <c r="O102" i="6"/>
  <c r="Q102" i="6" s="1"/>
  <c r="I102" i="6"/>
  <c r="P101" i="6"/>
  <c r="O101" i="6"/>
  <c r="Q101" i="6" s="1"/>
  <c r="I101" i="6"/>
  <c r="A101" i="6"/>
  <c r="A102" i="6" s="1"/>
  <c r="A103" i="6" s="1"/>
  <c r="A104" i="6" s="1"/>
  <c r="A105" i="6" s="1"/>
  <c r="A106" i="6" s="1"/>
  <c r="Q100" i="6"/>
  <c r="P100" i="6"/>
  <c r="O100" i="6"/>
  <c r="I100" i="6"/>
  <c r="I99" i="6"/>
  <c r="P98" i="6"/>
  <c r="O98" i="6"/>
  <c r="Q98" i="6" s="1"/>
  <c r="I98" i="6"/>
  <c r="Q97" i="6"/>
  <c r="P97" i="6"/>
  <c r="O97" i="6"/>
  <c r="I97" i="6"/>
  <c r="Q96" i="6"/>
  <c r="P96" i="6"/>
  <c r="O96" i="6"/>
  <c r="I96" i="6"/>
  <c r="P95" i="6"/>
  <c r="O95" i="6"/>
  <c r="Q95" i="6" s="1"/>
  <c r="I95" i="6"/>
  <c r="Q94" i="6"/>
  <c r="P94" i="6"/>
  <c r="O94" i="6"/>
  <c r="I94" i="6"/>
  <c r="P93" i="6"/>
  <c r="O93" i="6"/>
  <c r="Q93" i="6" s="1"/>
  <c r="I93" i="6"/>
  <c r="Q92" i="6"/>
  <c r="P92" i="6"/>
  <c r="O92" i="6"/>
  <c r="I92" i="6"/>
  <c r="A92" i="6"/>
  <c r="A93" i="6" s="1"/>
  <c r="A94" i="6" s="1"/>
  <c r="A95" i="6" s="1"/>
  <c r="A96" i="6" s="1"/>
  <c r="A97" i="6" s="1"/>
  <c r="A98" i="6" s="1"/>
  <c r="Q91" i="6"/>
  <c r="P91" i="6"/>
  <c r="O91" i="6"/>
  <c r="I91" i="6"/>
  <c r="I90" i="6"/>
  <c r="P89" i="6"/>
  <c r="O89" i="6"/>
  <c r="Q89" i="6" s="1"/>
  <c r="I89" i="6"/>
  <c r="Q88" i="6"/>
  <c r="P88" i="6"/>
  <c r="O88" i="6"/>
  <c r="I88" i="6"/>
  <c r="Q87" i="6"/>
  <c r="P87" i="6"/>
  <c r="O87" i="6"/>
  <c r="I87" i="6"/>
  <c r="P86" i="6"/>
  <c r="O86" i="6"/>
  <c r="Q86" i="6" s="1"/>
  <c r="I86" i="6"/>
  <c r="Q85" i="6"/>
  <c r="P85" i="6"/>
  <c r="O85" i="6"/>
  <c r="I85" i="6"/>
  <c r="P84" i="6"/>
  <c r="O84" i="6"/>
  <c r="Q84" i="6" s="1"/>
  <c r="I84" i="6"/>
  <c r="Q83" i="6"/>
  <c r="P83" i="6"/>
  <c r="O83" i="6"/>
  <c r="I83" i="6"/>
  <c r="Q82" i="6"/>
  <c r="P82" i="6"/>
  <c r="O82" i="6"/>
  <c r="I82" i="6"/>
  <c r="P81" i="6"/>
  <c r="O81" i="6"/>
  <c r="Q81" i="6" s="1"/>
  <c r="I81" i="6"/>
  <c r="Q80" i="6"/>
  <c r="P80" i="6"/>
  <c r="O80" i="6"/>
  <c r="I80" i="6"/>
  <c r="Q79" i="6"/>
  <c r="P79" i="6"/>
  <c r="O79" i="6"/>
  <c r="I79" i="6"/>
  <c r="P78" i="6"/>
  <c r="O78" i="6"/>
  <c r="Q78" i="6" s="1"/>
  <c r="I78" i="6"/>
  <c r="Q77" i="6"/>
  <c r="P77" i="6"/>
  <c r="O77" i="6"/>
  <c r="I77" i="6"/>
  <c r="P76" i="6"/>
  <c r="O76" i="6"/>
  <c r="Q76" i="6" s="1"/>
  <c r="I76" i="6"/>
  <c r="P75" i="6"/>
  <c r="O75" i="6"/>
  <c r="Q75" i="6" s="1"/>
  <c r="I75" i="6"/>
  <c r="Q74" i="6"/>
  <c r="P74" i="6"/>
  <c r="O74" i="6"/>
  <c r="I74" i="6"/>
  <c r="P73" i="6"/>
  <c r="O73" i="6"/>
  <c r="Q73" i="6" s="1"/>
  <c r="I73" i="6"/>
  <c r="Q72" i="6"/>
  <c r="P72" i="6"/>
  <c r="O72" i="6"/>
  <c r="I72" i="6"/>
  <c r="Q71" i="6"/>
  <c r="P71" i="6"/>
  <c r="O71" i="6"/>
  <c r="I71" i="6"/>
  <c r="P70" i="6"/>
  <c r="O70" i="6"/>
  <c r="Q70" i="6" s="1"/>
  <c r="I70" i="6"/>
  <c r="Q69" i="6"/>
  <c r="P69" i="6"/>
  <c r="O69" i="6"/>
  <c r="I69" i="6"/>
  <c r="P68" i="6"/>
  <c r="O68" i="6"/>
  <c r="Q68" i="6" s="1"/>
  <c r="I68" i="6"/>
  <c r="P67" i="6"/>
  <c r="O67" i="6"/>
  <c r="Q67" i="6" s="1"/>
  <c r="I67" i="6"/>
  <c r="Q66" i="6"/>
  <c r="P66" i="6"/>
  <c r="O66" i="6"/>
  <c r="I66" i="6"/>
  <c r="P65" i="6"/>
  <c r="O65" i="6"/>
  <c r="Q65" i="6" s="1"/>
  <c r="I65" i="6"/>
  <c r="Q64" i="6"/>
  <c r="P64" i="6"/>
  <c r="O64" i="6"/>
  <c r="I64" i="6"/>
  <c r="A64" i="6"/>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Q63" i="6"/>
  <c r="P63" i="6"/>
  <c r="O63" i="6"/>
  <c r="I63" i="6"/>
  <c r="A63" i="6"/>
  <c r="P62" i="6"/>
  <c r="O62" i="6"/>
  <c r="Q62" i="6" s="1"/>
  <c r="I62" i="6"/>
  <c r="I61" i="6"/>
  <c r="Q60" i="6"/>
  <c r="P60" i="6"/>
  <c r="O60" i="6"/>
  <c r="I60" i="6"/>
  <c r="P59" i="6"/>
  <c r="O59" i="6"/>
  <c r="Q59" i="6" s="1"/>
  <c r="I59" i="6"/>
  <c r="P58" i="6"/>
  <c r="O58" i="6"/>
  <c r="Q58" i="6" s="1"/>
  <c r="I58" i="6"/>
  <c r="Q57" i="6"/>
  <c r="P57" i="6"/>
  <c r="O57" i="6"/>
  <c r="I57" i="6"/>
  <c r="P56" i="6"/>
  <c r="O56" i="6"/>
  <c r="Q56" i="6" s="1"/>
  <c r="I56" i="6"/>
  <c r="Q55" i="6"/>
  <c r="P55" i="6"/>
  <c r="O55" i="6"/>
  <c r="I55" i="6"/>
  <c r="A55" i="6"/>
  <c r="A56" i="6" s="1"/>
  <c r="A57" i="6" s="1"/>
  <c r="A58" i="6" s="1"/>
  <c r="A59" i="6" s="1"/>
  <c r="A60" i="6" s="1"/>
  <c r="Q54" i="6"/>
  <c r="P54" i="6"/>
  <c r="O54" i="6"/>
  <c r="I54" i="6"/>
  <c r="A54" i="6"/>
  <c r="P53" i="6"/>
  <c r="O53" i="6"/>
  <c r="Q53" i="6" s="1"/>
  <c r="I53" i="6"/>
  <c r="Q52" i="6"/>
  <c r="I52" i="6"/>
  <c r="Q51" i="6"/>
  <c r="P51" i="6"/>
  <c r="O51" i="6"/>
  <c r="I51" i="6"/>
  <c r="Q50" i="6"/>
  <c r="P50" i="6"/>
  <c r="O50" i="6"/>
  <c r="I50" i="6"/>
  <c r="P49" i="6"/>
  <c r="O49" i="6"/>
  <c r="Q49" i="6" s="1"/>
  <c r="I49" i="6"/>
  <c r="Q48" i="6"/>
  <c r="P48" i="6"/>
  <c r="O48" i="6"/>
  <c r="I48" i="6"/>
  <c r="P47" i="6"/>
  <c r="O47" i="6"/>
  <c r="Q47" i="6" s="1"/>
  <c r="I47" i="6"/>
  <c r="P46" i="6"/>
  <c r="O46" i="6"/>
  <c r="Q46" i="6" s="1"/>
  <c r="I46" i="6"/>
  <c r="Q45" i="6"/>
  <c r="P45" i="6"/>
  <c r="O45" i="6"/>
  <c r="I45" i="6"/>
  <c r="P44" i="6"/>
  <c r="O44" i="6"/>
  <c r="Q44" i="6" s="1"/>
  <c r="I44" i="6"/>
  <c r="Q43" i="6"/>
  <c r="P43" i="6"/>
  <c r="O43" i="6"/>
  <c r="I43" i="6"/>
  <c r="Q42" i="6"/>
  <c r="P42" i="6"/>
  <c r="O42" i="6"/>
  <c r="I42" i="6"/>
  <c r="P41" i="6"/>
  <c r="O41" i="6"/>
  <c r="Q41" i="6" s="1"/>
  <c r="I41" i="6"/>
  <c r="Q40" i="6"/>
  <c r="P40" i="6"/>
  <c r="O40" i="6"/>
  <c r="I40" i="6"/>
  <c r="P39" i="6"/>
  <c r="O39" i="6"/>
  <c r="Q39" i="6" s="1"/>
  <c r="I39" i="6"/>
  <c r="P38" i="6"/>
  <c r="O38" i="6"/>
  <c r="Q38" i="6" s="1"/>
  <c r="I38" i="6"/>
  <c r="Q37" i="6"/>
  <c r="P37" i="6"/>
  <c r="O37" i="6"/>
  <c r="I37" i="6"/>
  <c r="P36" i="6"/>
  <c r="O36" i="6"/>
  <c r="Q36" i="6" s="1"/>
  <c r="I36" i="6"/>
  <c r="Q35" i="6"/>
  <c r="P35" i="6"/>
  <c r="O35" i="6"/>
  <c r="I35" i="6"/>
  <c r="Q34" i="6"/>
  <c r="P34" i="6"/>
  <c r="O34" i="6"/>
  <c r="I34" i="6"/>
  <c r="P33" i="6"/>
  <c r="O33" i="6"/>
  <c r="Q33" i="6" s="1"/>
  <c r="I33" i="6"/>
  <c r="Q32" i="6"/>
  <c r="P32" i="6"/>
  <c r="O32" i="6"/>
  <c r="I32" i="6"/>
  <c r="P31" i="6"/>
  <c r="O31" i="6"/>
  <c r="Q31" i="6" s="1"/>
  <c r="I31" i="6"/>
  <c r="P30" i="6"/>
  <c r="O30" i="6"/>
  <c r="Q30" i="6" s="1"/>
  <c r="I30" i="6"/>
  <c r="P29" i="6"/>
  <c r="O29" i="6"/>
  <c r="Q29" i="6" s="1"/>
  <c r="I29" i="6"/>
  <c r="P28" i="6"/>
  <c r="O28" i="6"/>
  <c r="Q28" i="6" s="1"/>
  <c r="I28" i="6"/>
  <c r="Q27" i="6"/>
  <c r="P27" i="6"/>
  <c r="O27" i="6"/>
  <c r="I27" i="6"/>
  <c r="P26" i="6"/>
  <c r="O26" i="6"/>
  <c r="Q26" i="6" s="1"/>
  <c r="I26" i="6"/>
  <c r="P25" i="6"/>
  <c r="O25" i="6"/>
  <c r="Q25" i="6" s="1"/>
  <c r="I25" i="6"/>
  <c r="Q24" i="6"/>
  <c r="P24" i="6"/>
  <c r="O24" i="6"/>
  <c r="I24" i="6"/>
  <c r="P23" i="6"/>
  <c r="O23" i="6"/>
  <c r="Q23" i="6" s="1"/>
  <c r="I23" i="6"/>
  <c r="P22" i="6"/>
  <c r="O22" i="6"/>
  <c r="Q22" i="6" s="1"/>
  <c r="I22" i="6"/>
  <c r="P21" i="6"/>
  <c r="O21" i="6"/>
  <c r="Q21" i="6" s="1"/>
  <c r="I21" i="6"/>
  <c r="P20" i="6"/>
  <c r="O20" i="6"/>
  <c r="Q20" i="6" s="1"/>
  <c r="I20" i="6"/>
  <c r="A20" i="6"/>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Q19" i="6"/>
  <c r="P19" i="6"/>
  <c r="O19" i="6"/>
  <c r="I19" i="6"/>
  <c r="Q18" i="6"/>
  <c r="I18" i="6"/>
  <c r="U17" i="6"/>
  <c r="Q17" i="6"/>
  <c r="P17" i="6"/>
  <c r="O17" i="6"/>
  <c r="I17" i="6"/>
  <c r="U16" i="6"/>
  <c r="P16" i="6"/>
  <c r="O16" i="6"/>
  <c r="Q16" i="6" s="1"/>
  <c r="I16" i="6"/>
  <c r="U15" i="6"/>
  <c r="P15" i="6"/>
  <c r="O15" i="6"/>
  <c r="Q15" i="6" s="1"/>
  <c r="I15" i="6"/>
  <c r="U14" i="6"/>
  <c r="Q14" i="6"/>
  <c r="P14" i="6"/>
  <c r="O14" i="6"/>
  <c r="I14" i="6"/>
  <c r="U13" i="6"/>
  <c r="Q13" i="6"/>
  <c r="P13" i="6"/>
  <c r="O13" i="6"/>
  <c r="I13" i="6"/>
  <c r="U12" i="6"/>
  <c r="P12" i="6"/>
  <c r="O12" i="6"/>
  <c r="Q12" i="6" s="1"/>
  <c r="I12" i="6"/>
  <c r="U11" i="6"/>
  <c r="P11" i="6"/>
  <c r="O11" i="6"/>
  <c r="Q11" i="6" s="1"/>
  <c r="I11" i="6"/>
  <c r="A11" i="6"/>
  <c r="A12" i="6" s="1"/>
  <c r="A13" i="6" s="1"/>
  <c r="A14" i="6" s="1"/>
  <c r="A15" i="6" s="1"/>
  <c r="A16" i="6" s="1"/>
  <c r="A17" i="6" s="1"/>
  <c r="U10" i="6"/>
  <c r="Q10" i="6"/>
  <c r="P10" i="6"/>
  <c r="O10" i="6"/>
  <c r="O9" i="6"/>
  <c r="Q9" i="6" s="1"/>
  <c r="B142" i="3" l="1"/>
  <c r="D22" i="5"/>
  <c r="D79" i="5"/>
  <c r="D78" i="5"/>
  <c r="G10" i="5"/>
  <c r="G11" i="5"/>
  <c r="G12" i="5"/>
  <c r="G13" i="5"/>
  <c r="G14" i="5"/>
  <c r="G15" i="5"/>
  <c r="G16" i="5"/>
  <c r="G17" i="5"/>
  <c r="G18" i="5"/>
  <c r="G9" i="5"/>
  <c r="E15" i="5"/>
  <c r="E12" i="5"/>
  <c r="E11" i="5"/>
  <c r="E10" i="5"/>
  <c r="E9" i="5"/>
  <c r="P154" i="5"/>
  <c r="O154" i="5"/>
  <c r="Q154" i="5" s="1"/>
  <c r="P153" i="5"/>
  <c r="O153" i="5"/>
  <c r="Q153" i="5" s="1"/>
  <c r="P152" i="5"/>
  <c r="O152" i="5"/>
  <c r="Q152" i="5" s="1"/>
  <c r="P151" i="5"/>
  <c r="L151" i="5"/>
  <c r="O151" i="5" s="1"/>
  <c r="Q151" i="5" s="1"/>
  <c r="K151" i="5"/>
  <c r="P150" i="5"/>
  <c r="L150" i="5"/>
  <c r="K150" i="5"/>
  <c r="O150" i="5" s="1"/>
  <c r="Q150" i="5" s="1"/>
  <c r="P149" i="5"/>
  <c r="L149" i="5"/>
  <c r="K149" i="5"/>
  <c r="O149" i="5" s="1"/>
  <c r="Q149" i="5" s="1"/>
  <c r="P148" i="5"/>
  <c r="L148" i="5"/>
  <c r="K148" i="5"/>
  <c r="O148" i="5" s="1"/>
  <c r="Q148" i="5" s="1"/>
  <c r="P147" i="5"/>
  <c r="L147" i="5"/>
  <c r="O147" i="5" s="1"/>
  <c r="Q147" i="5" s="1"/>
  <c r="K147" i="5"/>
  <c r="Q146" i="5"/>
  <c r="P146" i="5"/>
  <c r="O146" i="5"/>
  <c r="P145" i="5"/>
  <c r="L145" i="5"/>
  <c r="K145" i="5"/>
  <c r="O145" i="5" s="1"/>
  <c r="Q145" i="5" s="1"/>
  <c r="P144" i="5"/>
  <c r="L144" i="5"/>
  <c r="O144" i="5" s="1"/>
  <c r="Q144" i="5" s="1"/>
  <c r="K144" i="5"/>
  <c r="Q143" i="5"/>
  <c r="P143" i="5"/>
  <c r="O143" i="5"/>
  <c r="Q142" i="5"/>
  <c r="P142" i="5"/>
  <c r="O142" i="5"/>
  <c r="Q141" i="5"/>
  <c r="P141" i="5"/>
  <c r="O141" i="5"/>
  <c r="Q140" i="5"/>
  <c r="P140" i="5"/>
  <c r="O140" i="5"/>
  <c r="Q139" i="5"/>
  <c r="P139" i="5"/>
  <c r="O139" i="5"/>
  <c r="Q138" i="5"/>
  <c r="P138" i="5"/>
  <c r="O138" i="5"/>
  <c r="Q137" i="5"/>
  <c r="P137" i="5"/>
  <c r="O137" i="5"/>
  <c r="P136" i="5"/>
  <c r="K136" i="5"/>
  <c r="O136" i="5" s="1"/>
  <c r="Q136" i="5" s="1"/>
  <c r="P135" i="5"/>
  <c r="L135" i="5"/>
  <c r="K135" i="5"/>
  <c r="O135" i="5" s="1"/>
  <c r="Q135" i="5" s="1"/>
  <c r="P134" i="5"/>
  <c r="L134" i="5"/>
  <c r="K134" i="5"/>
  <c r="O134" i="5" s="1"/>
  <c r="Q134" i="5" s="1"/>
  <c r="A134" i="5"/>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Q133" i="5"/>
  <c r="P133" i="5"/>
  <c r="O133" i="5"/>
  <c r="L133" i="5"/>
  <c r="K133" i="5"/>
  <c r="Q130" i="5"/>
  <c r="P130" i="5"/>
  <c r="O130" i="5"/>
  <c r="Q129" i="5"/>
  <c r="P129" i="5"/>
  <c r="O129" i="5"/>
  <c r="Q128" i="5"/>
  <c r="P128" i="5"/>
  <c r="O128" i="5"/>
  <c r="A128" i="5"/>
  <c r="A129" i="5" s="1"/>
  <c r="A130" i="5" s="1"/>
  <c r="Q127" i="5"/>
  <c r="P127" i="5"/>
  <c r="O127" i="5"/>
  <c r="A127" i="5"/>
  <c r="Q126" i="5"/>
  <c r="P126" i="5"/>
  <c r="O126" i="5"/>
  <c r="P123" i="5"/>
  <c r="O123" i="5"/>
  <c r="Q123" i="5" s="1"/>
  <c r="P122" i="5"/>
  <c r="O122" i="5"/>
  <c r="Q122" i="5" s="1"/>
  <c r="P121" i="5"/>
  <c r="O121" i="5"/>
  <c r="Q121" i="5" s="1"/>
  <c r="P120" i="5"/>
  <c r="O120" i="5"/>
  <c r="Q120" i="5" s="1"/>
  <c r="P119" i="5"/>
  <c r="O119" i="5"/>
  <c r="Q119" i="5" s="1"/>
  <c r="A119" i="5"/>
  <c r="A120" i="5" s="1"/>
  <c r="A121" i="5" s="1"/>
  <c r="A122" i="5" s="1"/>
  <c r="A123" i="5" s="1"/>
  <c r="P118" i="5"/>
  <c r="O118" i="5"/>
  <c r="Q118" i="5" s="1"/>
  <c r="A118" i="5"/>
  <c r="P117" i="5"/>
  <c r="O117" i="5"/>
  <c r="Q117" i="5" s="1"/>
  <c r="P114" i="5"/>
  <c r="O114" i="5"/>
  <c r="Q114" i="5" s="1"/>
  <c r="P113" i="5"/>
  <c r="O113" i="5"/>
  <c r="Q113" i="5" s="1"/>
  <c r="P112" i="5"/>
  <c r="O112" i="5"/>
  <c r="Q112" i="5" s="1"/>
  <c r="P111" i="5"/>
  <c r="O111" i="5"/>
  <c r="Q111" i="5" s="1"/>
  <c r="P110" i="5"/>
  <c r="O110" i="5"/>
  <c r="Q110" i="5" s="1"/>
  <c r="P109" i="5"/>
  <c r="O109" i="5"/>
  <c r="Q109" i="5" s="1"/>
  <c r="A109" i="5"/>
  <c r="A110" i="5" s="1"/>
  <c r="A111" i="5" s="1"/>
  <c r="A112" i="5" s="1"/>
  <c r="A113" i="5" s="1"/>
  <c r="A114" i="5" s="1"/>
  <c r="P108" i="5"/>
  <c r="O108" i="5"/>
  <c r="Q108" i="5" s="1"/>
  <c r="A108" i="5"/>
  <c r="P107" i="5"/>
  <c r="O107" i="5"/>
  <c r="Q107" i="5" s="1"/>
  <c r="Q104" i="5"/>
  <c r="P104" i="5"/>
  <c r="O104" i="5"/>
  <c r="P103" i="5"/>
  <c r="O103" i="5"/>
  <c r="Q103" i="5" s="1"/>
  <c r="Q102" i="5"/>
  <c r="P102" i="5"/>
  <c r="O102" i="5"/>
  <c r="P101" i="5"/>
  <c r="O101" i="5"/>
  <c r="Q101" i="5" s="1"/>
  <c r="Q100" i="5"/>
  <c r="P100" i="5"/>
  <c r="O100" i="5"/>
  <c r="P99" i="5"/>
  <c r="O99" i="5"/>
  <c r="Q99" i="5" s="1"/>
  <c r="Q98" i="5"/>
  <c r="P98" i="5"/>
  <c r="O98" i="5"/>
  <c r="P97" i="5"/>
  <c r="O97" i="5"/>
  <c r="Q97" i="5" s="1"/>
  <c r="Q96" i="5"/>
  <c r="P96" i="5"/>
  <c r="O96" i="5"/>
  <c r="P95" i="5"/>
  <c r="O95" i="5"/>
  <c r="Q95" i="5" s="1"/>
  <c r="Q94" i="5"/>
  <c r="P94" i="5"/>
  <c r="O94" i="5"/>
  <c r="P93" i="5"/>
  <c r="O93" i="5"/>
  <c r="Q93" i="5" s="1"/>
  <c r="Q92" i="5"/>
  <c r="P92" i="5"/>
  <c r="O92" i="5"/>
  <c r="P91" i="5"/>
  <c r="O91" i="5"/>
  <c r="Q91" i="5" s="1"/>
  <c r="Q90" i="5"/>
  <c r="P90" i="5"/>
  <c r="O90" i="5"/>
  <c r="P89" i="5"/>
  <c r="O89" i="5"/>
  <c r="Q89" i="5" s="1"/>
  <c r="Q88" i="5"/>
  <c r="P88" i="5"/>
  <c r="O88" i="5"/>
  <c r="P87" i="5"/>
  <c r="O87" i="5"/>
  <c r="Q87" i="5" s="1"/>
  <c r="Q86" i="5"/>
  <c r="P86" i="5"/>
  <c r="O86" i="5"/>
  <c r="P85" i="5"/>
  <c r="O85" i="5"/>
  <c r="Q85" i="5" s="1"/>
  <c r="Q84" i="5"/>
  <c r="P84" i="5"/>
  <c r="O84" i="5"/>
  <c r="P83" i="5"/>
  <c r="O83" i="5"/>
  <c r="Q83" i="5" s="1"/>
  <c r="Q82" i="5"/>
  <c r="P82" i="5"/>
  <c r="O82" i="5"/>
  <c r="P81" i="5"/>
  <c r="O81" i="5"/>
  <c r="Q81" i="5" s="1"/>
  <c r="Q80" i="5"/>
  <c r="P80" i="5"/>
  <c r="O80" i="5"/>
  <c r="P79" i="5"/>
  <c r="O79" i="5"/>
  <c r="Q79" i="5" s="1"/>
  <c r="A79" i="5"/>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Q78" i="5"/>
  <c r="P78" i="5"/>
  <c r="O78" i="5"/>
  <c r="A78" i="5"/>
  <c r="P77" i="5"/>
  <c r="O77" i="5"/>
  <c r="Q77" i="5" s="1"/>
  <c r="P74" i="5"/>
  <c r="O74" i="5"/>
  <c r="Q74" i="5" s="1"/>
  <c r="P73" i="5"/>
  <c r="O73" i="5"/>
  <c r="Q73" i="5" s="1"/>
  <c r="P72" i="5"/>
  <c r="O72" i="5"/>
  <c r="Q72" i="5" s="1"/>
  <c r="P71" i="5"/>
  <c r="O71" i="5"/>
  <c r="Q71" i="5" s="1"/>
  <c r="P70" i="5"/>
  <c r="O70" i="5"/>
  <c r="Q70" i="5" s="1"/>
  <c r="P69" i="5"/>
  <c r="O69" i="5"/>
  <c r="Q69" i="5" s="1"/>
  <c r="A69" i="5"/>
  <c r="A70" i="5" s="1"/>
  <c r="A71" i="5" s="1"/>
  <c r="A72" i="5" s="1"/>
  <c r="A73" i="5" s="1"/>
  <c r="A74" i="5" s="1"/>
  <c r="P68" i="5"/>
  <c r="O68" i="5"/>
  <c r="Q68" i="5" s="1"/>
  <c r="A68" i="5"/>
  <c r="P67" i="5"/>
  <c r="O67" i="5"/>
  <c r="Q67" i="5" s="1"/>
  <c r="Q66" i="5"/>
  <c r="P64" i="5"/>
  <c r="O64" i="5"/>
  <c r="Q64" i="5" s="1"/>
  <c r="P63" i="5"/>
  <c r="O63" i="5"/>
  <c r="Q63" i="5" s="1"/>
  <c r="P62" i="5"/>
  <c r="O62" i="5"/>
  <c r="Q62" i="5" s="1"/>
  <c r="P61" i="5"/>
  <c r="O61" i="5"/>
  <c r="Q61" i="5" s="1"/>
  <c r="P60" i="5"/>
  <c r="O60" i="5"/>
  <c r="Q60" i="5" s="1"/>
  <c r="P59" i="5"/>
  <c r="O59" i="5"/>
  <c r="Q59" i="5" s="1"/>
  <c r="P58" i="5"/>
  <c r="O58" i="5"/>
  <c r="Q58" i="5" s="1"/>
  <c r="P57" i="5"/>
  <c r="O57" i="5"/>
  <c r="Q57" i="5" s="1"/>
  <c r="P56" i="5"/>
  <c r="O56" i="5"/>
  <c r="Q56" i="5" s="1"/>
  <c r="P55" i="5"/>
  <c r="O55" i="5"/>
  <c r="Q55" i="5" s="1"/>
  <c r="P54" i="5"/>
  <c r="O54" i="5"/>
  <c r="Q54" i="5" s="1"/>
  <c r="P53" i="5"/>
  <c r="O53" i="5"/>
  <c r="Q53" i="5" s="1"/>
  <c r="P52" i="5"/>
  <c r="O52" i="5"/>
  <c r="Q52" i="5" s="1"/>
  <c r="P51" i="5"/>
  <c r="O51" i="5"/>
  <c r="Q51" i="5" s="1"/>
  <c r="P50" i="5"/>
  <c r="O50" i="5"/>
  <c r="Q50" i="5" s="1"/>
  <c r="P49" i="5"/>
  <c r="O49" i="5"/>
  <c r="Q49" i="5" s="1"/>
  <c r="P48" i="5"/>
  <c r="O48" i="5"/>
  <c r="Q48" i="5" s="1"/>
  <c r="P47" i="5"/>
  <c r="O47" i="5"/>
  <c r="Q47" i="5" s="1"/>
  <c r="P46" i="5"/>
  <c r="O46" i="5"/>
  <c r="Q46" i="5" s="1"/>
  <c r="P45" i="5"/>
  <c r="O45" i="5"/>
  <c r="Q45" i="5" s="1"/>
  <c r="P44" i="5"/>
  <c r="O44" i="5"/>
  <c r="Q44" i="5" s="1"/>
  <c r="P43" i="5"/>
  <c r="O43" i="5"/>
  <c r="Q43" i="5" s="1"/>
  <c r="P42" i="5"/>
  <c r="O42" i="5"/>
  <c r="Q42" i="5" s="1"/>
  <c r="P41" i="5"/>
  <c r="O41" i="5"/>
  <c r="Q41" i="5" s="1"/>
  <c r="P40" i="5"/>
  <c r="O40" i="5"/>
  <c r="Q40" i="5" s="1"/>
  <c r="P39" i="5"/>
  <c r="O39" i="5"/>
  <c r="Q39" i="5" s="1"/>
  <c r="P38" i="5"/>
  <c r="O38" i="5"/>
  <c r="Q38" i="5" s="1"/>
  <c r="P37" i="5"/>
  <c r="O37" i="5"/>
  <c r="Q37" i="5" s="1"/>
  <c r="P36" i="5"/>
  <c r="O36" i="5"/>
  <c r="Q36" i="5" s="1"/>
  <c r="P35" i="5"/>
  <c r="O35" i="5"/>
  <c r="Q35" i="5" s="1"/>
  <c r="P34" i="5"/>
  <c r="O34" i="5"/>
  <c r="Q34" i="5" s="1"/>
  <c r="P33" i="5"/>
  <c r="O33" i="5"/>
  <c r="Q33" i="5" s="1"/>
  <c r="A33" i="5"/>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P32" i="5"/>
  <c r="O32" i="5"/>
  <c r="Q32" i="5" s="1"/>
  <c r="Q31" i="5"/>
  <c r="U29" i="5"/>
  <c r="P29" i="5"/>
  <c r="O29" i="5"/>
  <c r="Q29" i="5" s="1"/>
  <c r="U28" i="5"/>
  <c r="Q28" i="5"/>
  <c r="P28" i="5"/>
  <c r="O28" i="5"/>
  <c r="U27" i="5"/>
  <c r="P27" i="5"/>
  <c r="O27" i="5"/>
  <c r="Q27" i="5" s="1"/>
  <c r="U26" i="5"/>
  <c r="P26" i="5"/>
  <c r="O26" i="5"/>
  <c r="Q26" i="5" s="1"/>
  <c r="U25" i="5"/>
  <c r="Q25" i="5"/>
  <c r="P25" i="5"/>
  <c r="O25" i="5"/>
  <c r="U24" i="5"/>
  <c r="P24" i="5"/>
  <c r="O24" i="5"/>
  <c r="Q24" i="5" s="1"/>
  <c r="A24" i="5"/>
  <c r="A25" i="5" s="1"/>
  <c r="A26" i="5" s="1"/>
  <c r="A27" i="5" s="1"/>
  <c r="A28" i="5" s="1"/>
  <c r="A29" i="5" s="1"/>
  <c r="U23" i="5"/>
  <c r="P23" i="5"/>
  <c r="O23" i="5"/>
  <c r="Q23" i="5" s="1"/>
  <c r="A23" i="5"/>
  <c r="U22" i="5"/>
  <c r="P22" i="5"/>
  <c r="O22" i="5"/>
  <c r="Q22" i="5" s="1"/>
  <c r="O21" i="5"/>
  <c r="Q21" i="5" s="1"/>
  <c r="F19" i="5"/>
  <c r="D19" i="5"/>
  <c r="Q18" i="5"/>
  <c r="P18" i="5"/>
  <c r="O18" i="5"/>
  <c r="P17" i="5"/>
  <c r="O17" i="5"/>
  <c r="Q17" i="5" s="1"/>
  <c r="Q16" i="5"/>
  <c r="P16" i="5"/>
  <c r="O16" i="5"/>
  <c r="P15" i="5"/>
  <c r="O15" i="5"/>
  <c r="Q15" i="5" s="1"/>
  <c r="Q14" i="5"/>
  <c r="P14" i="5"/>
  <c r="O14" i="5"/>
  <c r="P13" i="5"/>
  <c r="O13" i="5"/>
  <c r="Q13" i="5" s="1"/>
  <c r="Q12" i="5"/>
  <c r="P12" i="5"/>
  <c r="O12" i="5"/>
  <c r="P11" i="5"/>
  <c r="O11" i="5"/>
  <c r="Q11" i="5" s="1"/>
  <c r="A11" i="5"/>
  <c r="A12" i="5" s="1"/>
  <c r="A13" i="5" s="1"/>
  <c r="A14" i="5" s="1"/>
  <c r="A15" i="5" s="1"/>
  <c r="A16" i="5" s="1"/>
  <c r="A17" i="5" s="1"/>
  <c r="A18" i="5" s="1"/>
  <c r="Q10" i="5"/>
  <c r="P10" i="5"/>
  <c r="O10" i="5"/>
  <c r="A10" i="5"/>
  <c r="P9" i="5"/>
  <c r="O9" i="5"/>
  <c r="Q9" i="5" s="1"/>
  <c r="E19" i="5"/>
  <c r="P165" i="3"/>
  <c r="O165" i="3"/>
  <c r="N165" i="3"/>
  <c r="P157" i="3"/>
  <c r="P158" i="3"/>
  <c r="P159" i="3"/>
  <c r="P160" i="3"/>
  <c r="P161" i="3"/>
  <c r="P162" i="3"/>
  <c r="P156" i="3"/>
  <c r="H157" i="3"/>
  <c r="H158" i="3"/>
  <c r="H159" i="3"/>
  <c r="H160" i="3"/>
  <c r="H161" i="3"/>
  <c r="H162" i="3"/>
  <c r="H163" i="3"/>
  <c r="H164" i="3"/>
  <c r="H156" i="3"/>
  <c r="R165" i="3"/>
  <c r="Q165" i="3"/>
  <c r="S164" i="3"/>
  <c r="F164" i="3"/>
  <c r="S163" i="3"/>
  <c r="F163" i="3"/>
  <c r="S162" i="3"/>
  <c r="E162" i="3"/>
  <c r="F162" i="3" s="1"/>
  <c r="S161" i="3"/>
  <c r="F161" i="3"/>
  <c r="S160" i="3"/>
  <c r="F160" i="3"/>
  <c r="S159" i="3"/>
  <c r="S158" i="3"/>
  <c r="S157" i="3"/>
  <c r="S156" i="3"/>
  <c r="S165" i="3" s="1"/>
  <c r="O146" i="3"/>
  <c r="H145" i="3"/>
  <c r="G145" i="3"/>
  <c r="E159" i="3" s="1"/>
  <c r="F159" i="3" s="1"/>
  <c r="E145" i="3"/>
  <c r="E157" i="3" s="1"/>
  <c r="F157" i="3" s="1"/>
  <c r="D145" i="3"/>
  <c r="E156" i="3" s="1"/>
  <c r="H142" i="3"/>
  <c r="H108" i="3"/>
  <c r="H88" i="3"/>
  <c r="F145" i="3" s="1"/>
  <c r="E158" i="3" s="1"/>
  <c r="F158" i="3" s="1"/>
  <c r="O43" i="3"/>
  <c r="I5" i="3"/>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 r="I76" i="3" s="1"/>
  <c r="I77" i="3" s="1"/>
  <c r="I78" i="3" s="1"/>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I117" i="3" s="1"/>
  <c r="I118" i="3" s="1"/>
  <c r="I119" i="3" s="1"/>
  <c r="I120" i="3" s="1"/>
  <c r="I121" i="3" s="1"/>
  <c r="I122" i="3" s="1"/>
  <c r="I123" i="3" s="1"/>
  <c r="I124" i="3" s="1"/>
  <c r="I125" i="3" s="1"/>
  <c r="I126" i="3" s="1"/>
  <c r="I127" i="3" s="1"/>
  <c r="I128" i="3" s="1"/>
  <c r="I129" i="3" s="1"/>
  <c r="I130" i="3" s="1"/>
  <c r="I131" i="3" s="1"/>
  <c r="I132" i="3" s="1"/>
  <c r="I133" i="3" s="1"/>
  <c r="I134" i="3" s="1"/>
  <c r="I135" i="3" s="1"/>
  <c r="I136" i="3" s="1"/>
  <c r="I137" i="3" s="1"/>
  <c r="I138" i="3" s="1"/>
  <c r="I139" i="3" s="1"/>
  <c r="I140" i="3" s="1"/>
  <c r="I141" i="3" s="1"/>
  <c r="I14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I4" i="3"/>
  <c r="G191" i="2"/>
  <c r="E191" i="2"/>
  <c r="G174" i="2"/>
  <c r="E162" i="2"/>
  <c r="G162" i="2" s="1"/>
  <c r="G158" i="2"/>
  <c r="E158" i="2"/>
  <c r="G157" i="2"/>
  <c r="E157" i="2"/>
  <c r="G149" i="2"/>
  <c r="G132" i="2"/>
  <c r="G131" i="2"/>
  <c r="G129" i="2"/>
  <c r="G119" i="2"/>
  <c r="G117" i="2"/>
  <c r="G114" i="2"/>
  <c r="G99" i="2"/>
  <c r="E98" i="2"/>
  <c r="G98" i="2" s="1"/>
  <c r="D95" i="2"/>
  <c r="B91" i="2"/>
  <c r="B92" i="2" s="1"/>
  <c r="F85" i="2"/>
  <c r="F86" i="2" s="1"/>
  <c r="F87" i="2" s="1"/>
  <c r="F88" i="2" s="1"/>
  <c r="F89" i="2" s="1"/>
  <c r="F90" i="2" s="1"/>
  <c r="F91" i="2" s="1"/>
  <c r="F92" i="2" s="1"/>
  <c r="D62" i="2"/>
  <c r="L10" i="2" s="1"/>
  <c r="N10" i="2" s="1"/>
  <c r="F52" i="2"/>
  <c r="F53" i="2" s="1"/>
  <c r="F54" i="2" s="1"/>
  <c r="F55" i="2" s="1"/>
  <c r="D49" i="2"/>
  <c r="E44" i="2"/>
  <c r="B44" i="2"/>
  <c r="B45" i="2" s="1"/>
  <c r="B43" i="2"/>
  <c r="B42" i="2"/>
  <c r="F37" i="2"/>
  <c r="F38" i="2" s="1"/>
  <c r="F39" i="2" s="1"/>
  <c r="F40" i="2" s="1"/>
  <c r="F41" i="2" s="1"/>
  <c r="F42" i="2" s="1"/>
  <c r="F44" i="2" s="1"/>
  <c r="D34" i="2"/>
  <c r="B28" i="2"/>
  <c r="F24" i="2"/>
  <c r="F25" i="2" s="1"/>
  <c r="F26" i="2" s="1"/>
  <c r="F27" i="2" s="1"/>
  <c r="F28" i="2" s="1"/>
  <c r="D21" i="2"/>
  <c r="L7" i="2" s="1"/>
  <c r="N7" i="2" s="1"/>
  <c r="B14" i="2"/>
  <c r="B15" i="2" s="1"/>
  <c r="B16" i="2" s="1"/>
  <c r="B17" i="2" s="1"/>
  <c r="B18" i="2" s="1"/>
  <c r="B19" i="2" s="1"/>
  <c r="B13" i="2"/>
  <c r="M11" i="2"/>
  <c r="L11" i="2"/>
  <c r="N11" i="2" s="1"/>
  <c r="K11" i="2"/>
  <c r="E11" i="2"/>
  <c r="M10" i="2"/>
  <c r="K10" i="2"/>
  <c r="M9" i="2"/>
  <c r="N9" i="2" s="1"/>
  <c r="L9" i="2"/>
  <c r="K9" i="2"/>
  <c r="M8" i="2"/>
  <c r="L8" i="2"/>
  <c r="N8" i="2" s="1"/>
  <c r="K8" i="2"/>
  <c r="F8" i="2"/>
  <c r="F9" i="2" s="1"/>
  <c r="F10" i="2" s="1"/>
  <c r="F11" i="2" s="1"/>
  <c r="F12" i="2" s="1"/>
  <c r="F13" i="2" s="1"/>
  <c r="F14" i="2" s="1"/>
  <c r="M7" i="2"/>
  <c r="K7" i="2"/>
  <c r="K12" i="2" s="1"/>
  <c r="F7" i="2"/>
  <c r="G19" i="5" l="1"/>
  <c r="F156" i="3"/>
  <c r="E165" i="3"/>
  <c r="I145" i="3"/>
  <c r="F165" i="3" l="1"/>
</calcChain>
</file>

<file path=xl/sharedStrings.xml><?xml version="1.0" encoding="utf-8"?>
<sst xmlns="http://schemas.openxmlformats.org/spreadsheetml/2006/main" count="1230" uniqueCount="503">
  <si>
    <t>Block</t>
  </si>
  <si>
    <t>Mangraura</t>
  </si>
  <si>
    <t>GP</t>
  </si>
  <si>
    <t>Atrasand &amp; Parasupur</t>
  </si>
  <si>
    <t>Agency Name/    Work Order No</t>
  </si>
  <si>
    <t>AK Enterprises</t>
  </si>
  <si>
    <t>63MM</t>
  </si>
  <si>
    <t>Attarsand AK</t>
  </si>
  <si>
    <t>Sl.No</t>
  </si>
  <si>
    <t>Date</t>
  </si>
  <si>
    <t>Issue (M)</t>
  </si>
  <si>
    <t>Laid (M)</t>
  </si>
  <si>
    <t>Balance Against Issue (M)</t>
  </si>
  <si>
    <t>Remarks</t>
  </si>
  <si>
    <t>DIA</t>
  </si>
  <si>
    <t>TOTALSCOPE</t>
  </si>
  <si>
    <t>75MM</t>
  </si>
  <si>
    <t>90MM</t>
  </si>
  <si>
    <t>110MM</t>
  </si>
  <si>
    <t>160MM</t>
  </si>
  <si>
    <t>TOTAL</t>
  </si>
  <si>
    <t>125MM</t>
  </si>
  <si>
    <t>140MM</t>
  </si>
  <si>
    <t>Specials</t>
  </si>
  <si>
    <t>Specification</t>
  </si>
  <si>
    <t>Issue</t>
  </si>
  <si>
    <t>Laid</t>
  </si>
  <si>
    <t>Balance Against Issue</t>
  </si>
  <si>
    <t>Equal TEE</t>
  </si>
  <si>
    <t>63mm</t>
  </si>
  <si>
    <t>J-551</t>
  </si>
  <si>
    <t>75mm</t>
  </si>
  <si>
    <t>90mm</t>
  </si>
  <si>
    <t>110mm</t>
  </si>
  <si>
    <t>125mm</t>
  </si>
  <si>
    <t>140mm</t>
  </si>
  <si>
    <t>160mm</t>
  </si>
  <si>
    <t>200mm</t>
  </si>
  <si>
    <t>250mm</t>
  </si>
  <si>
    <t>Branch TEE</t>
  </si>
  <si>
    <t>63mm X 50mm</t>
  </si>
  <si>
    <t>75mm X 50mm</t>
  </si>
  <si>
    <t>90 mm X 50 mm</t>
  </si>
  <si>
    <t>110mm X 50mm</t>
  </si>
  <si>
    <t>125mm X 50mm</t>
  </si>
  <si>
    <t>140mm X 50mm</t>
  </si>
  <si>
    <t>160mm X 50mm</t>
  </si>
  <si>
    <t>75 mm X 63 mm</t>
  </si>
  <si>
    <t>90 mm X 63 mm</t>
  </si>
  <si>
    <t>j233(1),j233,j281,j441,j245,j419</t>
  </si>
  <si>
    <t>90 mm X 75 mm</t>
  </si>
  <si>
    <t>110mm X 63 mm</t>
  </si>
  <si>
    <t>110mm X 75 mm</t>
  </si>
  <si>
    <t>110mm X 90 mm</t>
  </si>
  <si>
    <t>125mm X 63 mm</t>
  </si>
  <si>
    <t>125mm X75 mm</t>
  </si>
  <si>
    <t>125mm X90 mm</t>
  </si>
  <si>
    <t>125mm X 110mm</t>
  </si>
  <si>
    <t>140mm X 63 mm</t>
  </si>
  <si>
    <t>140mm X 75 mm</t>
  </si>
  <si>
    <t>140mm X 90 mm</t>
  </si>
  <si>
    <t>140mm X 110mm</t>
  </si>
  <si>
    <t>140mm X 125 mm</t>
  </si>
  <si>
    <t>160mm X 63 mm</t>
  </si>
  <si>
    <t>160mm X 75 mm</t>
  </si>
  <si>
    <t>160mm X 90 mm</t>
  </si>
  <si>
    <t>160mm X 110 mm</t>
  </si>
  <si>
    <t>j-577</t>
  </si>
  <si>
    <t>160mm X 125 mm</t>
  </si>
  <si>
    <t>160mm X 140 mm</t>
  </si>
  <si>
    <t>200mm X 63 mm</t>
  </si>
  <si>
    <t>200mm X 75 mm</t>
  </si>
  <si>
    <t>200mm X 90 mm</t>
  </si>
  <si>
    <t>200mm X 110 mm</t>
  </si>
  <si>
    <t>200mm X 125 mm</t>
  </si>
  <si>
    <t>200mm X 140 mm</t>
  </si>
  <si>
    <t>200mm X 160 mm</t>
  </si>
  <si>
    <t>250mm X 63 mm</t>
  </si>
  <si>
    <t>250mm X 75 mm</t>
  </si>
  <si>
    <t>250mm X 90 mm</t>
  </si>
  <si>
    <t>250mm X 110 mm</t>
  </si>
  <si>
    <t>250mm X 140 mm</t>
  </si>
  <si>
    <t>250mm X 160 mm</t>
  </si>
  <si>
    <t>4-Way TEE</t>
  </si>
  <si>
    <t>Reducer</t>
  </si>
  <si>
    <t>75mm X 63 mm</t>
  </si>
  <si>
    <t>90mm X 63 mm</t>
  </si>
  <si>
    <t>90mm X 75 mm</t>
  </si>
  <si>
    <t>110 mm X 63 mm</t>
  </si>
  <si>
    <t>110 mm X 75 mm</t>
  </si>
  <si>
    <t>110 mm X 90 mm</t>
  </si>
  <si>
    <t>125 mm X 63 mm</t>
  </si>
  <si>
    <t>125 mm X 75 mm</t>
  </si>
  <si>
    <t>125 mm X 90 mm</t>
  </si>
  <si>
    <t>125 mm X 110 mm</t>
  </si>
  <si>
    <t>140mm X 125mm</t>
  </si>
  <si>
    <t>160mm X 110mm</t>
  </si>
  <si>
    <t>160mm X 125mm</t>
  </si>
  <si>
    <t>160mm X 140mm</t>
  </si>
  <si>
    <t>200mm X 63mm</t>
  </si>
  <si>
    <t>200mm X 75mm</t>
  </si>
  <si>
    <t>200mm X 90mm</t>
  </si>
  <si>
    <t>200mm X 110mm</t>
  </si>
  <si>
    <t>200mm X 125mm</t>
  </si>
  <si>
    <t>200mm X 140mm</t>
  </si>
  <si>
    <t>200mm X 160mm</t>
  </si>
  <si>
    <t>250mm X 63mm</t>
  </si>
  <si>
    <t>250mm X 75mm</t>
  </si>
  <si>
    <t>250mm X 110mm</t>
  </si>
  <si>
    <t>250mm X 140mm</t>
  </si>
  <si>
    <t>250mm X 160mm</t>
  </si>
  <si>
    <t>250mm X 200mm</t>
  </si>
  <si>
    <t>End Caps</t>
  </si>
  <si>
    <t>Bends</t>
  </si>
  <si>
    <t>90 Deg</t>
  </si>
  <si>
    <t>45 Deg</t>
  </si>
  <si>
    <t>Stubbends</t>
  </si>
  <si>
    <t>50mm</t>
  </si>
  <si>
    <t>MS Flanges</t>
  </si>
  <si>
    <t>Air Valves</t>
  </si>
  <si>
    <t>Sluice Valves</t>
  </si>
  <si>
    <t>Scour Valves</t>
  </si>
  <si>
    <t>DI Specials</t>
  </si>
  <si>
    <t>DI Bends</t>
  </si>
  <si>
    <t>22 Deg</t>
  </si>
  <si>
    <t>DI Branch TEE</t>
  </si>
  <si>
    <t>200mmx80mm</t>
  </si>
  <si>
    <t>200mmx100mm</t>
  </si>
  <si>
    <t>200mmx150mm</t>
  </si>
  <si>
    <t>250mmx80mm</t>
  </si>
  <si>
    <t>250mmx150mm</t>
  </si>
  <si>
    <t>250mmx200mm</t>
  </si>
  <si>
    <t>DI Reducer Both Socket</t>
  </si>
  <si>
    <t>DI Reducer Double Flanged</t>
  </si>
  <si>
    <t>150mmx100mm</t>
  </si>
  <si>
    <t>DI Flange Socket</t>
  </si>
  <si>
    <t>DI Tail Piece 0.3m length</t>
  </si>
  <si>
    <t>80mm</t>
  </si>
  <si>
    <t>100mm</t>
  </si>
  <si>
    <t>150mm</t>
  </si>
  <si>
    <t>DI Equal TEE All Side Socket</t>
  </si>
  <si>
    <t xml:space="preserve">200mm </t>
  </si>
  <si>
    <t>DI 4 Way</t>
  </si>
  <si>
    <t>Nuts &amp; Bolts</t>
  </si>
  <si>
    <t xml:space="preserve">Length:140mm, Dia:16mm </t>
  </si>
  <si>
    <t>Packing Sheet</t>
  </si>
  <si>
    <t>3mm Thick</t>
  </si>
  <si>
    <t xml:space="preserve">ATTARASAND(JMR) BLOCK-MANGRAURA </t>
  </si>
  <si>
    <t>Start Node</t>
  </si>
  <si>
    <t>End Node</t>
  </si>
  <si>
    <t>Type of Road</t>
  </si>
  <si>
    <t>WIDTH OF DISMATLING</t>
  </si>
  <si>
    <t>Dia of pipe(MM)</t>
  </si>
  <si>
    <t>Pipe Length (M)</t>
  </si>
  <si>
    <t>CUMMULATIVE</t>
  </si>
  <si>
    <t>Depth(M)</t>
  </si>
  <si>
    <t>REMARK</t>
  </si>
  <si>
    <t>J363</t>
  </si>
  <si>
    <t>J482</t>
  </si>
  <si>
    <t>BRICK ROAD</t>
  </si>
  <si>
    <t>J320</t>
  </si>
  <si>
    <t>J160</t>
  </si>
  <si>
    <t>J291</t>
  </si>
  <si>
    <t>J160A</t>
  </si>
  <si>
    <t>J485</t>
  </si>
  <si>
    <t>J621</t>
  </si>
  <si>
    <t>J713</t>
  </si>
  <si>
    <t>J585</t>
  </si>
  <si>
    <t>J401</t>
  </si>
  <si>
    <t>J706</t>
  </si>
  <si>
    <t>J656</t>
  </si>
  <si>
    <t>J678</t>
  </si>
  <si>
    <t>J497</t>
  </si>
  <si>
    <t>J249</t>
  </si>
  <si>
    <t>J150</t>
  </si>
  <si>
    <t>J208</t>
  </si>
  <si>
    <t>J253</t>
  </si>
  <si>
    <t>J408</t>
  </si>
  <si>
    <t>J204</t>
  </si>
  <si>
    <t>J142</t>
  </si>
  <si>
    <t>J130</t>
  </si>
  <si>
    <t>J135</t>
  </si>
  <si>
    <t>J379</t>
  </si>
  <si>
    <t>J148</t>
  </si>
  <si>
    <t>J308</t>
  </si>
  <si>
    <t>J261</t>
  </si>
  <si>
    <t>J280</t>
  </si>
  <si>
    <t>J209</t>
  </si>
  <si>
    <t>J518</t>
  </si>
  <si>
    <t>J356</t>
  </si>
  <si>
    <t>B.T ROAD</t>
  </si>
  <si>
    <t>J342</t>
  </si>
  <si>
    <t>J343</t>
  </si>
  <si>
    <t>J371</t>
  </si>
  <si>
    <t>J525</t>
  </si>
  <si>
    <t>J402</t>
  </si>
  <si>
    <t>J314</t>
  </si>
  <si>
    <t>J351</t>
  </si>
  <si>
    <t>J183</t>
  </si>
  <si>
    <t>J350A</t>
  </si>
  <si>
    <t>J350B</t>
  </si>
  <si>
    <t>J350C</t>
  </si>
  <si>
    <t>J350</t>
  </si>
  <si>
    <t>J162</t>
  </si>
  <si>
    <t>J73</t>
  </si>
  <si>
    <t>J175</t>
  </si>
  <si>
    <t>J105</t>
  </si>
  <si>
    <t>J120</t>
  </si>
  <si>
    <t>J156</t>
  </si>
  <si>
    <t>J163</t>
  </si>
  <si>
    <t>J94</t>
  </si>
  <si>
    <t>J125</t>
  </si>
  <si>
    <t>J103</t>
  </si>
  <si>
    <t>J531</t>
  </si>
  <si>
    <t>J226</t>
  </si>
  <si>
    <t>J198</t>
  </si>
  <si>
    <t>J231</t>
  </si>
  <si>
    <t>J275</t>
  </si>
  <si>
    <t>J315</t>
  </si>
  <si>
    <t>J230</t>
  </si>
  <si>
    <t>J248</t>
  </si>
  <si>
    <t>J319</t>
  </si>
  <si>
    <t>J190</t>
  </si>
  <si>
    <t>J523</t>
  </si>
  <si>
    <t>J728</t>
  </si>
  <si>
    <t>J446</t>
  </si>
  <si>
    <t>J679</t>
  </si>
  <si>
    <t>J199</t>
  </si>
  <si>
    <t>J470</t>
  </si>
  <si>
    <t>J245</t>
  </si>
  <si>
    <t>J347</t>
  </si>
  <si>
    <t>INTERLOCKING</t>
  </si>
  <si>
    <t>J441</t>
  </si>
  <si>
    <t>J281</t>
  </si>
  <si>
    <t>J500</t>
  </si>
  <si>
    <t>J333</t>
  </si>
  <si>
    <t>J133</t>
  </si>
  <si>
    <t>J260</t>
  </si>
  <si>
    <t>J290</t>
  </si>
  <si>
    <t>J415</t>
  </si>
  <si>
    <t>J233</t>
  </si>
  <si>
    <t>J116</t>
  </si>
  <si>
    <t>J115</t>
  </si>
  <si>
    <t>J436</t>
  </si>
  <si>
    <t>J627</t>
  </si>
  <si>
    <t>J617</t>
  </si>
  <si>
    <t>J445</t>
  </si>
  <si>
    <t>J606</t>
  </si>
  <si>
    <t>J268</t>
  </si>
  <si>
    <t>J601</t>
  </si>
  <si>
    <t>J449</t>
  </si>
  <si>
    <t>J477</t>
  </si>
  <si>
    <t>J530</t>
  </si>
  <si>
    <t>J569</t>
  </si>
  <si>
    <t>J413</t>
  </si>
  <si>
    <t>J533</t>
  </si>
  <si>
    <t>J296</t>
  </si>
  <si>
    <t>J438</t>
  </si>
  <si>
    <t>J422</t>
  </si>
  <si>
    <t>J646</t>
  </si>
  <si>
    <t>J713A</t>
  </si>
  <si>
    <t>J181</t>
  </si>
  <si>
    <t>J608</t>
  </si>
  <si>
    <t>J141</t>
  </si>
  <si>
    <t>J303</t>
  </si>
  <si>
    <t>J590</t>
  </si>
  <si>
    <t>J577</t>
  </si>
  <si>
    <t>J602</t>
  </si>
  <si>
    <t>J740</t>
  </si>
  <si>
    <t>J307</t>
  </si>
  <si>
    <t>J659</t>
  </si>
  <si>
    <t>J736</t>
  </si>
  <si>
    <t>J297</t>
  </si>
  <si>
    <t>J730</t>
  </si>
  <si>
    <t>J705</t>
  </si>
  <si>
    <t>J596</t>
  </si>
  <si>
    <t>350A</t>
  </si>
  <si>
    <t>J751</t>
  </si>
  <si>
    <t>POWER MECH PROJECT LIMITED -BRCPCL(JV).</t>
  </si>
  <si>
    <t>MEDHAJ CONSULTANCY (THIRD PARTY INS.)</t>
  </si>
  <si>
    <t>UTTAR PRADESH JAL NIGAM(RURAL)-CLIENT.</t>
  </si>
  <si>
    <t xml:space="preserve">DESIGNATION </t>
  </si>
  <si>
    <t>NAME</t>
  </si>
  <si>
    <t>SIGN.with date</t>
  </si>
  <si>
    <t>Abstract (Bill Breakup)</t>
  </si>
  <si>
    <t>Dia of Pipe</t>
  </si>
  <si>
    <t>WO/DPR Qty's</t>
  </si>
  <si>
    <t>Laying, Jointing, Backfilling - 60%</t>
  </si>
  <si>
    <t>Gap Closing- 5%</t>
  </si>
  <si>
    <t>Hydro Test - 15%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</si>
  <si>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</si>
  <si>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</si>
  <si>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</si>
  <si>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</si>
  <si>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</si>
  <si>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</si>
  <si>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</si>
  <si>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</si>
  <si>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</si>
  <si>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</si>
  <si>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</si>
  <si>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</si>
  <si>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</si>
  <si>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</si>
  <si>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</si>
  <si>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75 mm HDPE</t>
  </si>
  <si>
    <t>90 mm HDPE</t>
  </si>
  <si>
    <t>110mm HDPE</t>
  </si>
  <si>
    <t>125mm HDPE</t>
  </si>
  <si>
    <t>140mm HDPE</t>
  </si>
  <si>
    <t>160mm HDPE</t>
  </si>
  <si>
    <t>180mm HDPE</t>
  </si>
  <si>
    <t>200mm HDPE</t>
  </si>
  <si>
    <t>Sub Total =</t>
  </si>
  <si>
    <t xml:space="preserve">Sub-Contractor                Site Engineer                (Sr.Eng/ DY.M-SMX )                 (Dy.M-PMX )                   AGM                Project Incharge </t>
  </si>
  <si>
    <t xml:space="preserve">POWER MECH PROJECTS.LIMITED </t>
  </si>
  <si>
    <t>RURAL WATER SUPPLY PROJECT UNDER JJM, UP - PRAYAGRAJ</t>
  </si>
  <si>
    <t>Reconciliation Statement - Issued  Vs Certification Qty.</t>
  </si>
  <si>
    <t>Sl NO</t>
  </si>
  <si>
    <t>Description</t>
  </si>
  <si>
    <t>Units</t>
  </si>
  <si>
    <t>Total</t>
  </si>
  <si>
    <t xml:space="preserve">Balance Qty </t>
  </si>
  <si>
    <t>SAP Entry</t>
  </si>
  <si>
    <t>HDPE Pipe :-</t>
  </si>
  <si>
    <t>Rmt</t>
  </si>
  <si>
    <t>Total Qty In ( Rmt ) =</t>
  </si>
  <si>
    <t>Specials  :-</t>
  </si>
  <si>
    <t>Equal Tee</t>
  </si>
  <si>
    <t>Total Qty In ( No's ) =</t>
  </si>
  <si>
    <t>4 Way Tee</t>
  </si>
  <si>
    <t>Reducers</t>
  </si>
  <si>
    <t xml:space="preserve">End Caps </t>
  </si>
  <si>
    <t>FHTC</t>
  </si>
  <si>
    <t>Contractor Name-SHAURYA INFRATECH</t>
  </si>
  <si>
    <t>MONTH:</t>
  </si>
  <si>
    <t>DECEMBER</t>
  </si>
  <si>
    <t>Block:</t>
  </si>
  <si>
    <t>BABA BELKHARNATH DHAM</t>
  </si>
  <si>
    <t>ABC Limited</t>
  </si>
  <si>
    <t>BILL NO:</t>
  </si>
  <si>
    <t>GP:</t>
  </si>
  <si>
    <t>TALA</t>
  </si>
  <si>
    <t>Upto date Consumption</t>
  </si>
  <si>
    <t>Total Issued Qty</t>
  </si>
  <si>
    <t>Cumulative Consumption</t>
  </si>
  <si>
    <t xml:space="preserve">Upto Pre Consumed Qty </t>
  </si>
  <si>
    <t xml:space="preserve">This Bill Consumed Qty </t>
  </si>
  <si>
    <t>Total Consumption upto This Bill</t>
  </si>
  <si>
    <t>Entry Qty</t>
  </si>
  <si>
    <t>A</t>
  </si>
  <si>
    <t>BLOCK</t>
  </si>
  <si>
    <t>HDPE PIPE-63MM,PN-6,CLASS:PE-100,IS:4984</t>
  </si>
  <si>
    <t>HDPE PIPE-75MM,PN-6,CLASS:PE-100</t>
  </si>
  <si>
    <t>HDPE PIPE-90MM,PN-6,CLASS:PE-100</t>
  </si>
  <si>
    <t>HDPE PIPE-110MM,PN-6,CLASS:PE-100</t>
  </si>
  <si>
    <t>HDPE PIPE-125MM,PN-6,CLASS:PE-100,IS4984</t>
  </si>
  <si>
    <t>HDPE PIPE-140MM,PN-6,CLASS:PE-100,IS4984</t>
  </si>
  <si>
    <t>HDPE PIPE-160MM,PN-6,CLASS:PE-100</t>
  </si>
  <si>
    <t>HDPE PIPE-200MM,PN-6,CLASS:PE-100,IS4984</t>
  </si>
  <si>
    <t>DI PIPE-Ø200MM , K7,IS:8329</t>
  </si>
  <si>
    <t>HDPE PIPE-250MM,PN-6,CLASS:PE-100,IS4984</t>
  </si>
  <si>
    <t>B</t>
  </si>
  <si>
    <t>HDPE-63X63X63MM,PN-6,R-TEE,CLASS:PE-100</t>
  </si>
  <si>
    <t>Nos</t>
  </si>
  <si>
    <t>HDPE-75X75X75MM,PN-6,R-TEE,CLASS:PE-100</t>
  </si>
  <si>
    <t>HDPE-90X90X90MM,PN-6,R-TEE,CLASS:PE-100</t>
  </si>
  <si>
    <t>HDPE-110X110X110MM,PN-6,R-TEE,CL:PE-100</t>
  </si>
  <si>
    <t>HDPE 125mm X 125mm X 125mm PN6 TEE PE100</t>
  </si>
  <si>
    <t>HDPE-140X140X140MM,PN-6,R-TEE,CL:PE-100</t>
  </si>
  <si>
    <t>HDPE-160X160X160MM,PN-6,R-TEE,CL:PE-100</t>
  </si>
  <si>
    <t>HDPE 200X200X200 MM, PN-6, R-TEE, CLASS:</t>
  </si>
  <si>
    <t>C</t>
  </si>
  <si>
    <t>HDPE BRANCH TEE 63MM X 63MM X 50MM</t>
  </si>
  <si>
    <t>HDPE 75MM X 75MM X 50MM PN6 TEE PE100</t>
  </si>
  <si>
    <t>HDPE 75mm X 75mm X 63mm PN6 TEE PE100</t>
  </si>
  <si>
    <t>HDPE 90mm X 90mm X 50mm PN6 TEE PE100</t>
  </si>
  <si>
    <t>HDPE 90mm X 90mm X 63mm, PN6 TEE PE100</t>
  </si>
  <si>
    <t>HDPE 90mm X 90mm X 75mm PN6 TEE PE100</t>
  </si>
  <si>
    <t>HDPE 110mm X 110mm X 50mm PN6 TEE PE100</t>
  </si>
  <si>
    <t>HDPE 110mm X 110mm X 63mm PN6 TEE PE100</t>
  </si>
  <si>
    <t>HDPE 110mm X 110mm X 75mm PN6 TEE PE100</t>
  </si>
  <si>
    <t>HDPE 110mm X 110mm X 90mm PN6 TEE PE100</t>
  </si>
  <si>
    <t>HDPE 125mm X 125mm X 50mm PN6 TEE PE100</t>
  </si>
  <si>
    <t>HDPE 125mm X 125mm X 63mm PN6 TEE PE100</t>
  </si>
  <si>
    <t>HDPE 125mm X 125mm X 75mm PN6 TEE PE100</t>
  </si>
  <si>
    <t>HDPE 125mm X 125mm X 90mm PN6 TEE PE100</t>
  </si>
  <si>
    <t>HDPE 125mm X 125mm X 110mm PN6 TEE PE100</t>
  </si>
  <si>
    <t>HDPE Branch TEE 140mm X 140mm X 50mm</t>
  </si>
  <si>
    <t>HDPE 140mm X 140mm X 63mm PN6 TEE PE100</t>
  </si>
  <si>
    <t>HDPE 140mm X 140mm X 75mm PN6 TEE PE100</t>
  </si>
  <si>
    <t>HDPE 140mm X 140mm X 110mm PN6 TEE PE100</t>
  </si>
  <si>
    <t>HDPE Branch TEE 140mm X 140mm X 125mm</t>
  </si>
  <si>
    <t>HDPE-140X90X140MM,PN-6,R-TEE,CL:PE-100</t>
  </si>
  <si>
    <t>HDPE 160mm X 160mm X 50mm PN6 TEE PE100</t>
  </si>
  <si>
    <t>HDPE 160mm X 160mm  X 63mm PN6 TEE PE100</t>
  </si>
  <si>
    <t>HDPE 160mm X 160mm X 75mm PN6 TEE PE100</t>
  </si>
  <si>
    <t>HDPE 160mm X 160mm X 90mm PN6 TEE PE100</t>
  </si>
  <si>
    <t>HDPE-160X110X160MM,PN-6,R-TEE,CL:PE-100</t>
  </si>
  <si>
    <t>HDPE 160mm X 160mm X 125mm PN6 TEE PE100</t>
  </si>
  <si>
    <t>HDPE 200mm X 200mm X 63mm PN6 TEE PE100</t>
  </si>
  <si>
    <t>HDPE 200X75X200 MM, PN-6, R-TEE, CLASS:P</t>
  </si>
  <si>
    <t>HDPE 200X90X200 MM, PN-6, R-TEE, CLASS:P</t>
  </si>
  <si>
    <t>HDPE 200mm X 200mm X 110mm PN6 TEE PE100</t>
  </si>
  <si>
    <t>HDPE 200mm X 200mm X 160mm PN6 TEE PE100</t>
  </si>
  <si>
    <t>HDPE 250mm X 250mm X 90mm PN6 TEE PE100</t>
  </si>
  <si>
    <t>D</t>
  </si>
  <si>
    <t>HDPE 63MM ,PN6 ,CROSS TEE ,CLASS:PE100</t>
  </si>
  <si>
    <t>HDPE 75MM ,PN6 ,CROSS TEE ,CLASS:PE100</t>
  </si>
  <si>
    <t>HDPE 90MM ,PN6 ,CROSS TEE ,CLASS:PE100</t>
  </si>
  <si>
    <t>HDPE 110MM ,PN6 ,CROSS TEE ,CLASS:PE100</t>
  </si>
  <si>
    <t>HDPE125MM,PN6,4WAY CROSS FITTING,CLPE100</t>
  </si>
  <si>
    <t>HDPE 140MM ,PN6 ,CROSS TEE ,CLASS:PE100</t>
  </si>
  <si>
    <t>HDPE 160MM ,PN6 ,CROSS TEE ,CLASS:PE100</t>
  </si>
  <si>
    <t>HDPE200MM ,PN6 ,CROSS TEE ,CLASS:PE100</t>
  </si>
  <si>
    <t>E</t>
  </si>
  <si>
    <t>HDPE-75MM,PN6, 63MM,ENLARGER,CLASS:PE100</t>
  </si>
  <si>
    <t>HDPE-90MM,PN6, 63MM,ENLARGER,CLASS:PE100</t>
  </si>
  <si>
    <t>HDPE-90MM,PN6, 75MM,ENLARGER,CLASS:PE100</t>
  </si>
  <si>
    <t>HDPE-110MM,PN6,63MM,ENLARGER,CLASS:PE100</t>
  </si>
  <si>
    <t>HDPE-110MM,PN6,75MM,ENLARGER,CLASS:PE100</t>
  </si>
  <si>
    <t>HDPE-110MM,PN6,90MM,ENLARGER,CLASS:PE100</t>
  </si>
  <si>
    <t>HDPE-125MM,PN6, 63MM Reducer PE100</t>
  </si>
  <si>
    <t>HDPE-125MM,PN6, 75MM Reducer PE100</t>
  </si>
  <si>
    <t>HDPE-125MM,PN6, 90MM Reducer PE100</t>
  </si>
  <si>
    <t>HDPE-125MM,PN6, 110MM Reducer PE100</t>
  </si>
  <si>
    <t>HDPE-140MM,PN6,63MM,ENLARGER,CL:PE100</t>
  </si>
  <si>
    <t>HDPE-140MM,PN6, 75MM Reducer PE100</t>
  </si>
  <si>
    <t>HDPE-140MM,PN6,90MM,ENLARGER,CL:PE100</t>
  </si>
  <si>
    <t>HDPE-140MM,PN6,110MM,ENLARGER,CL:PE100</t>
  </si>
  <si>
    <t>HDPE-140MM,PN6,125MM,ENLARGER,CL:PE100</t>
  </si>
  <si>
    <t>HDPE-160MM,PN6,63MM Reducer PE100</t>
  </si>
  <si>
    <t>HDPE-160MM,PN6,75MM Reducer PE100</t>
  </si>
  <si>
    <t>HDPE-160MM,PN6,90MM Reducer PE100</t>
  </si>
  <si>
    <t>HDPE-160MM,PN6,110MM,ENLARGER,CL:PE100</t>
  </si>
  <si>
    <t>HDPE-160MM,PN6, 125MM Reducer PE100</t>
  </si>
  <si>
    <t>HDPE-160MM,PN6,140MM,ENLARGER,CL:PE100</t>
  </si>
  <si>
    <t>HDPE-200MM,PN6,75MM Reducer PE100</t>
  </si>
  <si>
    <t>HDPE-200MM,PN6,90MM,ENLARGER,CLASS:PE100</t>
  </si>
  <si>
    <t>HDPE-200MM,PN6,110MM Reducer PE100</t>
  </si>
  <si>
    <t>HDPE-200MM,PN6,140MM,ENLARGER,CL:PE100</t>
  </si>
  <si>
    <t>HDPE-200MM,PN6,160MM,ENLARGER,CL:PE100</t>
  </si>
  <si>
    <t>HDPE-200MM,PN6,63MM,ENLARGER,CLASS:PE100</t>
  </si>
  <si>
    <t>HDPE Reducer 200mm X 125mm</t>
  </si>
  <si>
    <t>F</t>
  </si>
  <si>
    <t>Bends 45 Degree</t>
  </si>
  <si>
    <t>HDPE BEND-63MM,PN6 45DEG PE100</t>
  </si>
  <si>
    <t>HDPE BEND-90MM, PN6 45DEG PE100</t>
  </si>
  <si>
    <t>HDPE BEND-110MM, PN6 45DEG PE100</t>
  </si>
  <si>
    <t>HDPE BEND-75MM,PN6 45DEG PE100</t>
  </si>
  <si>
    <t>HDPE BEND-125MM,PN-6,90DEG,CLASS:PE-100</t>
  </si>
  <si>
    <t>HDPE BEND-125MM, PN6 45DEG PE100</t>
  </si>
  <si>
    <t>HDPE BEND-140MM,PN-6,45DEG,CLASS:PE-100</t>
  </si>
  <si>
    <t>HDPE BEND-160MM,PN-6,45DEG,CLASS:PE-100</t>
  </si>
  <si>
    <t>G</t>
  </si>
  <si>
    <t>Bends 90Degree</t>
  </si>
  <si>
    <t>HDPE BEND-63MM,PN-6,90DEG,CLASS:PE-100</t>
  </si>
  <si>
    <t>HDPE BEND-75MM,PN-6,90DEG,CLASS:PE-100</t>
  </si>
  <si>
    <t>HDPE BEND-90MM,PN-6,90DEG,CLASS:PE-100</t>
  </si>
  <si>
    <t>HDPE BEND-110MM,PN-6,90DEG,CLASS:PE-100</t>
  </si>
  <si>
    <t>HDPE BEND-140MM,PN-6,90DEG,CLASS:PE-100</t>
  </si>
  <si>
    <t>HDPE BEND-160MM,PN-6,90DEG,CLASS:PE-100</t>
  </si>
  <si>
    <t>HDPE BEND-200MM,PN-6,90DEG,CLASS:PE-100</t>
  </si>
  <si>
    <t>H</t>
  </si>
  <si>
    <t>HDPE-63MM,PN6,END CAP,CLASS:PE100</t>
  </si>
  <si>
    <t>HDPE-75MM,PN6,END CAP,CLASS:PE100</t>
  </si>
  <si>
    <t>HDPE-90MM,PN6,END CAP,CLASS:PE100</t>
  </si>
  <si>
    <t>HDPE-110MM,PN6,END CAP,CLASS:PE100</t>
  </si>
  <si>
    <t>HDPE-140MM,PN6,END CAP,CLASS:PE100</t>
  </si>
  <si>
    <t>GI PIPE-15MM</t>
  </si>
  <si>
    <t>MDPE PIPE-20MM</t>
  </si>
  <si>
    <t>BRASS TAP</t>
  </si>
  <si>
    <t>PP CLAMP SADLLE-63MM</t>
  </si>
  <si>
    <t>PP CLAMP SADDLE-75MM</t>
  </si>
  <si>
    <t>PP CLAMP SADLLE-90MM</t>
  </si>
  <si>
    <t>PP CLAMP SADDLE-140MM</t>
  </si>
  <si>
    <t>PP CLAMP SADDLE-160MM</t>
  </si>
  <si>
    <t>PP CLAMP SADDLE-200MM</t>
  </si>
  <si>
    <t>PP CLAMP SADDLE 125MM WITH M8 FASTNERS</t>
  </si>
  <si>
    <t>PP CLAMP SADLLE-110MM</t>
  </si>
  <si>
    <t>G.I ELBOW 15 MM</t>
  </si>
  <si>
    <t>GI SOCKET-15MM</t>
  </si>
  <si>
    <t>WALL MOUNT SADDLE GI PIPE-15MM</t>
  </si>
  <si>
    <t>15MM GI NIPPLE - 0.3MTR LENGTH</t>
  </si>
  <si>
    <t>15MM GI NIPPLE - 0.5MTR LENGTH</t>
  </si>
  <si>
    <t>20MM MDPE COMPRESSION ELBOW</t>
  </si>
  <si>
    <t>SS FLOW CONTROL VAlVE</t>
  </si>
  <si>
    <t>MDPE FEMLE THREADED ASSEMBLY-20MM</t>
  </si>
  <si>
    <t>MDPE ELBOW-20MM</t>
  </si>
  <si>
    <t>TEFLAN TAPE</t>
  </si>
  <si>
    <t xml:space="preserve">Sub Contractor                       Site Engineer                    Block incharge                    AGM                            DM PMX                         Project Incharge </t>
  </si>
  <si>
    <t>ENTRY NO:</t>
  </si>
  <si>
    <t>Consumption Details  (Node/Junction)</t>
  </si>
  <si>
    <t>Total Consumed upto Date</t>
  </si>
  <si>
    <t>Gp1</t>
  </si>
  <si>
    <t>Gp2</t>
  </si>
  <si>
    <t>j470,353,393,268,569,260,415,350c,160a,482,</t>
  </si>
  <si>
    <t>j530,500,</t>
  </si>
  <si>
    <t>j485,j363,181,319,248</t>
  </si>
  <si>
    <t>j662,620</t>
  </si>
  <si>
    <t>660, 321, 351,</t>
  </si>
  <si>
    <t>j307,602,</t>
  </si>
  <si>
    <t>j329,314,344,178,386,96,371,213,209,212,332,234,348,130,291,250,183,267,350,186,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</si>
</sst>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64" formatCode="_ * #,##0.00_ ;_ * \-#,##0.00_ ;_ * &quot;-&quot;_ ;_ @_ "/>
    <numFmt numFmtId="165" formatCode="0.000"/>
    <numFmt numFmtId="166" formatCode="_(* #,##0.00_);_(* \(#,##0.00\);_(* &quot;-&quot;??_);_(@_)"/>
    <numFmt numFmtId="168" formatCode="_ * #,##0.000_ ;_ * \-#,##0.000_ ;_ * &quot;-&quot;??_ ;_ @_ "/>
  </numFmts>
  <fonts count="4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6"/>
      <color rgb="FFFF0000"/>
      <name val="Calibri"/>
      <family val="2"/>
      <scheme val="minor"/>
    </font>
    <font>
      <b/>
      <sz val="12"/>
      <color theme="1"/>
      <name val="Calibri"/>
      <family val="2"/>
      <scheme val="minor"/>
    </font>
    <font>
      <b/>
      <sz val="14"/>
      <color theme="1"/>
      <name val="Calibri"/>
      <family val="2"/>
      <scheme val="minor"/>
    </font>
    <font>
      <sz val="11"/>
      <name val="Calibri"/>
      <family val="2"/>
      <scheme val="minor"/>
    </font>
    <font>
      <b/>
      <sz val="14"/>
      <name val="Calibri"/>
      <family val="2"/>
      <scheme val="minor"/>
    </font>
    <font>
      <b/>
      <sz val="12"/>
      <color rgb="FFFF0000"/>
      <name val="Calibri"/>
      <family val="2"/>
      <scheme val="minor"/>
    </font>
    <font>
      <b/>
      <sz val="14"/>
      <color rgb="FFFF0000"/>
      <name val="Calibri"/>
      <family val="2"/>
      <scheme val="minor"/>
    </font>
    <font>
      <b/>
      <sz val="12"/>
      <color theme="1"/>
      <name val="Cambria"/>
      <family val="1"/>
      <scheme val="major"/>
    </font>
    <font>
      <sz val="12"/>
      <color theme="1"/>
      <name val="Calibri"/>
      <family val="2"/>
      <scheme val="minor"/>
    </font>
    <font>
      <b/>
      <sz val="18"/>
      <color theme="1"/>
      <name val="Cambria"/>
      <family val="1"/>
      <scheme val="major"/>
    </font>
    <font>
      <sz val="10"/>
      <color rgb="FF000000"/>
      <name val="Times New Roman"/>
      <family val="1"/>
    </font>
    <font>
      <b/>
      <sz val="11"/>
      <color rgb="FF000000"/>
      <name val="Calibri"/>
      <family val="2"/>
    </font>
    <font>
      <b/>
      <sz val="12"/>
      <color rgb="FF000000"/>
      <name val="Calibri"/>
      <family val="2"/>
    </font>
    <font>
      <sz val="10"/>
      <color rgb="FF000000"/>
      <name val="Calibri"/>
      <family val="2"/>
    </font>
    <font>
      <b/>
      <sz val="10"/>
      <color rgb="FF000000"/>
      <name val="Calibri"/>
      <family val="2"/>
    </font>
    <font>
      <sz val="12"/>
      <color theme="1"/>
      <name val="Calibri"/>
      <family val="2"/>
    </font>
    <font>
      <sz val="12"/>
      <color rgb="FF000000"/>
      <name val="Calibri"/>
      <family val="2"/>
    </font>
    <font>
      <b/>
      <sz val="12"/>
      <name val="Calibri"/>
      <family val="2"/>
    </font>
    <font>
      <b/>
      <sz val="14"/>
      <color rgb="FF000000"/>
      <name val="Calibri"/>
      <family val="2"/>
    </font>
    <font>
      <sz val="14"/>
      <color rgb="FF000000"/>
      <name val="Calibri"/>
      <family val="2"/>
    </font>
    <font>
      <b/>
      <sz val="16"/>
      <color rgb="FF000000"/>
      <name val="Verdana"/>
      <family val="2"/>
    </font>
    <font>
      <sz val="10"/>
      <name val="Arial"/>
      <family val="2"/>
    </font>
    <font>
      <b/>
      <sz val="14"/>
      <color rgb="FF333399"/>
      <name val="Verdana"/>
      <family val="2"/>
    </font>
    <font>
      <sz val="14"/>
      <color rgb="FF333399"/>
      <name val="Arial Black"/>
      <family val="2"/>
    </font>
    <font>
      <b/>
      <sz val="12"/>
      <name val="Verdana"/>
      <family val="2"/>
    </font>
    <font>
      <sz val="10"/>
      <name val="Arial Black"/>
      <family val="2"/>
    </font>
    <font>
      <b/>
      <sz val="9"/>
      <name val="Verdana"/>
      <family val="2"/>
    </font>
    <font>
      <b/>
      <sz val="10"/>
      <name val="Verdana"/>
      <family val="2"/>
    </font>
    <font>
      <b/>
      <sz val="9"/>
      <name val="Calibri"/>
      <family val="2"/>
      <scheme val="minor"/>
    </font>
    <font>
      <sz val="10"/>
      <name val="Verdana"/>
      <family val="2"/>
    </font>
    <font>
      <sz val="10"/>
      <color rgb="FFFF0000"/>
      <name val="Verdana"/>
      <family val="2"/>
    </font>
    <font>
      <b/>
      <sz val="10.5"/>
      <color theme="1"/>
      <name val="Verdana"/>
      <family val="2"/>
    </font>
    <font>
      <b/>
      <sz val="10.5"/>
      <color rgb="FFFF0000"/>
      <name val="Verdana"/>
      <family val="2"/>
    </font>
    <font>
      <sz val="10.5"/>
      <color theme="1"/>
      <name val="Calibri"/>
      <family val="2"/>
      <scheme val="minor"/>
    </font>
    <font>
      <b/>
      <sz val="11"/>
      <color theme="1"/>
      <name val="Verdana"/>
      <family val="2"/>
    </font>
    <font>
      <b/>
      <sz val="11"/>
      <color rgb="FFFF0000"/>
      <name val="Verdana"/>
      <family val="2"/>
    </font>
    <font>
      <b/>
      <sz val="10"/>
      <color theme="1"/>
      <name val="Calibri"/>
      <family val="2"/>
      <scheme val="minor"/>
    </font>
    <font>
      <b/>
      <sz val="11"/>
      <color rgb="FF333399"/>
      <name val="Verdana"/>
      <family val="2"/>
    </font>
    <font>
      <b/>
      <sz val="11"/>
      <name val="Verdana"/>
      <family val="2"/>
    </font>
    <font>
      <b/>
      <sz val="10"/>
      <color rgb="FFFF0000"/>
      <name val="Verdana"/>
      <family val="2"/>
    </font>
    <font>
      <b/>
      <sz val="10"/>
      <name val="Calibri"/>
      <family val="2"/>
      <scheme val="minor"/>
    </font>
    <font>
      <sz val="11"/>
      <name val="Verdana"/>
      <family val="2"/>
    </font>
    <font>
      <sz val="9"/>
      <name val="Calibri"/>
      <family val="2"/>
      <scheme val="minor"/>
    </font>
    <font>
      <b/>
      <sz val="12"/>
      <name val="Arial"/>
      <family val="2"/>
    </font>
    <font>
      <b/>
      <sz val="11"/>
      <name val="Arial"/>
      <family val="2"/>
    </font>
  </fonts>
  <fills count="13">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00B0F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s>
  <cellStyleXfs count="7">
    <xf numFmtId="0" fontId="0" fillId="0" borderId="0"/>
    <xf numFmtId="43" fontId="1" fillId="0" borderId="0" applyFont="0" applyFill="0" applyBorder="0" applyAlignment="0" applyProtection="0"/>
    <xf numFmtId="0" fontId="14" fillId="0" borderId="0"/>
    <xf numFmtId="0" fontId="1" fillId="0" borderId="0"/>
    <xf numFmtId="0" fontId="25" fillId="0" borderId="0"/>
    <xf numFmtId="43" fontId="1" fillId="0" borderId="0" applyFont="0" applyFill="0" applyBorder="0" applyAlignment="0" applyProtection="0"/>
    <xf numFmtId="166" fontId="1" fillId="0" borderId="0" applyFont="0" applyFill="0" applyBorder="0" applyAlignment="0" applyProtection="0"/>
  </cellStyleXfs>
  <cellXfs count="284">
    <xf numFmtId="0" fontId="0" fillId="0" borderId="0" xfId="0"/>
    <xf numFmtId="0" fontId="0" fillId="2" borderId="0" xfId="0" applyFill="1"/>
    <xf numFmtId="14" fontId="4" fillId="2" borderId="1" xfId="0" applyNumberFormat="1" applyFont="1" applyFill="1" applyBorder="1" applyAlignment="1">
      <alignment horizontal="center" vertical="center"/>
    </xf>
    <xf numFmtId="0" fontId="0" fillId="2" borderId="1" xfId="0" applyFill="1" applyBorder="1"/>
    <xf numFmtId="0" fontId="0" fillId="0" borderId="0" xfId="0" applyAlignment="1">
      <alignment horizontal="left"/>
    </xf>
    <xf numFmtId="0" fontId="5" fillId="2" borderId="2" xfId="0" applyFont="1" applyFill="1" applyBorder="1" applyAlignment="1">
      <alignment horizontal="left" vertical="center"/>
    </xf>
    <xf numFmtId="0" fontId="5" fillId="2" borderId="3" xfId="0" applyFont="1" applyFill="1" applyBorder="1"/>
    <xf numFmtId="0" fontId="0" fillId="2" borderId="2" xfId="0" applyFill="1" applyBorder="1"/>
    <xf numFmtId="0" fontId="0" fillId="2" borderId="0" xfId="0" applyFill="1" applyAlignment="1">
      <alignment horizontal="left"/>
    </xf>
    <xf numFmtId="0" fontId="5" fillId="2" borderId="4" xfId="0" applyFont="1" applyFill="1" applyBorder="1"/>
    <xf numFmtId="0" fontId="0" fillId="2" borderId="5" xfId="0" applyFill="1" applyBorder="1"/>
    <xf numFmtId="0" fontId="5" fillId="2" borderId="2" xfId="0" applyFont="1" applyFill="1" applyBorder="1" applyAlignment="1">
      <alignment horizontal="left" vertical="center" wrapText="1"/>
    </xf>
    <xf numFmtId="0" fontId="5" fillId="2" borderId="6" xfId="0" applyFont="1" applyFill="1" applyBorder="1" applyAlignment="1">
      <alignment horizontal="left" vertical="center"/>
    </xf>
    <xf numFmtId="0" fontId="0" fillId="2" borderId="7" xfId="0" applyFill="1" applyBorder="1" applyAlignment="1">
      <alignment horizontal="left"/>
    </xf>
    <xf numFmtId="0" fontId="0" fillId="2" borderId="2" xfId="0" applyFill="1" applyBorder="1" applyAlignment="1">
      <alignment horizontal="left"/>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0" fillId="0" borderId="2" xfId="0" applyBorder="1" applyAlignment="1">
      <alignment horizont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0" borderId="2" xfId="0" applyFont="1" applyBorder="1" applyAlignment="1">
      <alignment horizontal="center"/>
    </xf>
    <xf numFmtId="0" fontId="3" fillId="2" borderId="2" xfId="0" applyFont="1" applyFill="1" applyBorder="1" applyAlignment="1">
      <alignment horizontal="center"/>
    </xf>
    <xf numFmtId="0" fontId="3" fillId="2" borderId="2" xfId="0" applyFont="1" applyFill="1" applyBorder="1" applyAlignment="1">
      <alignment horizontal="center" wrapText="1"/>
    </xf>
    <xf numFmtId="0" fontId="0" fillId="2" borderId="2" xfId="0" applyFill="1" applyBorder="1" applyAlignment="1">
      <alignment horizontal="center" vertical="center"/>
    </xf>
    <xf numFmtId="14" fontId="0" fillId="2" borderId="2" xfId="0" applyNumberFormat="1" applyFill="1" applyBorder="1" applyAlignment="1">
      <alignment horizontal="center" vertical="center"/>
    </xf>
    <xf numFmtId="0" fontId="0" fillId="0" borderId="2" xfId="0" applyBorder="1" applyAlignment="1">
      <alignment horizontal="center"/>
    </xf>
    <xf numFmtId="43" fontId="0" fillId="0" borderId="2" xfId="0" applyNumberFormat="1" applyBorder="1" applyAlignment="1">
      <alignment horizontal="center"/>
    </xf>
    <xf numFmtId="0" fontId="0" fillId="0" borderId="0" xfId="0" applyAlignment="1">
      <alignment horizontal="center" vertical="center"/>
    </xf>
    <xf numFmtId="0" fontId="0" fillId="2" borderId="8" xfId="0" applyFill="1" applyBorder="1" applyAlignment="1">
      <alignment horizontal="center" vertical="center"/>
    </xf>
    <xf numFmtId="0" fontId="0" fillId="2" borderId="2" xfId="0" applyFill="1" applyBorder="1" applyAlignment="1">
      <alignment horizontal="center"/>
    </xf>
    <xf numFmtId="0" fontId="7" fillId="2" borderId="2" xfId="0" applyFont="1" applyFill="1" applyBorder="1" applyAlignment="1">
      <alignment horizontal="center" vertical="center"/>
    </xf>
    <xf numFmtId="14" fontId="7"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8" fillId="2" borderId="9" xfId="0" applyFont="1" applyFill="1" applyBorder="1" applyAlignment="1">
      <alignment horizontal="center" vertical="center"/>
    </xf>
    <xf numFmtId="14" fontId="9" fillId="0" borderId="0" xfId="0" applyNumberFormat="1" applyFont="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left" vertical="center"/>
    </xf>
    <xf numFmtId="0" fontId="0" fillId="0" borderId="2" xfId="0" applyBorder="1" applyAlignment="1">
      <alignment horizontal="center" vertical="center" wrapText="1"/>
    </xf>
    <xf numFmtId="0" fontId="3" fillId="0" borderId="2" xfId="0" applyFont="1" applyBorder="1" applyAlignment="1">
      <alignment horizontal="center" vertical="center"/>
    </xf>
    <xf numFmtId="0" fontId="0" fillId="0" borderId="2" xfId="0" applyBorder="1" applyAlignment="1">
      <alignment horizontal="left" vertical="center"/>
    </xf>
    <xf numFmtId="0" fontId="7" fillId="0" borderId="2" xfId="0" applyFont="1" applyBorder="1" applyAlignment="1">
      <alignment horizontal="center"/>
    </xf>
    <xf numFmtId="0" fontId="7" fillId="2" borderId="2" xfId="0" applyFont="1" applyFill="1" applyBorder="1" applyAlignment="1">
      <alignment horizontal="center"/>
    </xf>
    <xf numFmtId="0" fontId="3" fillId="4" borderId="2" xfId="0" applyFont="1" applyFill="1" applyBorder="1" applyAlignment="1">
      <alignment horizontal="center" vertical="center"/>
    </xf>
    <xf numFmtId="0" fontId="0" fillId="4" borderId="2" xfId="0" applyFill="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wrapText="1"/>
    </xf>
    <xf numFmtId="0" fontId="0" fillId="0" borderId="2" xfId="0" applyBorder="1" applyAlignment="1">
      <alignment horizontal="left"/>
    </xf>
    <xf numFmtId="0" fontId="0" fillId="2" borderId="2" xfId="0" applyFill="1" applyBorder="1" applyAlignment="1">
      <alignment horizontal="left" wrapText="1"/>
    </xf>
    <xf numFmtId="0" fontId="7" fillId="2" borderId="0" xfId="0" applyFont="1" applyFill="1"/>
    <xf numFmtId="0" fontId="7" fillId="0" borderId="0" xfId="0" applyFont="1"/>
    <xf numFmtId="0" fontId="6" fillId="0" borderId="2" xfId="0" applyFont="1" applyBorder="1" applyAlignment="1">
      <alignment horizontal="center"/>
    </xf>
    <xf numFmtId="0" fontId="6" fillId="0" borderId="2" xfId="0" applyFont="1" applyBorder="1" applyAlignment="1">
      <alignment horizontal="center" vertical="center"/>
    </xf>
    <xf numFmtId="0" fontId="11" fillId="0" borderId="2" xfId="0" applyFont="1" applyBorder="1" applyAlignment="1">
      <alignment horizontal="center" vertical="center" wrapText="1"/>
    </xf>
    <xf numFmtId="0" fontId="6" fillId="2" borderId="2" xfId="0" applyFont="1" applyFill="1" applyBorder="1" applyAlignment="1">
      <alignment horizontal="center" vertical="center"/>
    </xf>
    <xf numFmtId="0" fontId="6" fillId="0" borderId="2" xfId="0" applyFont="1" applyBorder="1" applyAlignment="1">
      <alignment horizontal="center" vertical="center" wrapText="1"/>
    </xf>
    <xf numFmtId="0" fontId="3" fillId="0" borderId="2" xfId="0" applyFont="1" applyBorder="1" applyAlignment="1">
      <alignment horizontal="center" vertical="center"/>
    </xf>
    <xf numFmtId="0" fontId="0" fillId="0" borderId="2" xfId="0" applyBorder="1"/>
    <xf numFmtId="0" fontId="0" fillId="0" borderId="6" xfId="0" applyBorder="1" applyAlignment="1">
      <alignment horizontal="center"/>
    </xf>
    <xf numFmtId="0" fontId="12" fillId="0" borderId="6" xfId="0" applyFont="1" applyBorder="1" applyAlignment="1">
      <alignment horizontal="left"/>
    </xf>
    <xf numFmtId="0" fontId="12" fillId="0" borderId="7" xfId="0" applyFont="1" applyBorder="1" applyAlignment="1">
      <alignment horizontal="left"/>
    </xf>
    <xf numFmtId="0" fontId="12" fillId="0" borderId="8" xfId="0" applyFont="1"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2" fillId="0" borderId="2" xfId="0" applyFont="1" applyBorder="1"/>
    <xf numFmtId="0" fontId="0" fillId="0" borderId="2" xfId="0" applyBorder="1" applyAlignment="1"/>
    <xf numFmtId="0" fontId="0" fillId="0" borderId="1" xfId="0" applyBorder="1"/>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0" xfId="0" applyFont="1" applyBorder="1" applyAlignment="1">
      <alignment horizontal="center" vertical="center"/>
    </xf>
    <xf numFmtId="0" fontId="15" fillId="5" borderId="4" xfId="2" applyFont="1" applyFill="1" applyBorder="1" applyAlignment="1">
      <alignment horizontal="center" vertical="center"/>
    </xf>
    <xf numFmtId="0" fontId="15" fillId="5" borderId="5" xfId="2" applyFont="1" applyFill="1" applyBorder="1" applyAlignment="1">
      <alignment horizontal="center" vertical="center" wrapText="1"/>
    </xf>
    <xf numFmtId="0" fontId="15" fillId="5" borderId="11" xfId="2" applyFont="1" applyFill="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2" xfId="0" applyFont="1" applyBorder="1" applyAlignment="1">
      <alignment vertical="center"/>
    </xf>
    <xf numFmtId="0" fontId="13" fillId="0" borderId="14" xfId="0" applyFont="1" applyBorder="1" applyAlignment="1">
      <alignment vertical="center"/>
    </xf>
    <xf numFmtId="0" fontId="13" fillId="0" borderId="13" xfId="0" applyFont="1" applyBorder="1" applyAlignment="1">
      <alignment vertical="center"/>
    </xf>
    <xf numFmtId="0" fontId="15" fillId="5" borderId="15" xfId="2" applyFont="1" applyFill="1" applyBorder="1" applyAlignment="1">
      <alignment horizontal="center" vertical="center"/>
    </xf>
    <xf numFmtId="0" fontId="15" fillId="5" borderId="1" xfId="2" applyFont="1" applyFill="1" applyBorder="1" applyAlignment="1">
      <alignment horizontal="center" vertical="center" wrapText="1"/>
    </xf>
    <xf numFmtId="0" fontId="15" fillId="5" borderId="16" xfId="2" applyFont="1" applyFill="1" applyBorder="1" applyAlignment="1">
      <alignment horizontal="center" vertical="center"/>
    </xf>
    <xf numFmtId="0" fontId="15" fillId="5" borderId="17" xfId="2" applyFont="1" applyFill="1" applyBorder="1" applyAlignment="1">
      <alignment horizontal="center" vertical="center" wrapText="1"/>
    </xf>
    <xf numFmtId="0" fontId="15" fillId="5" borderId="18" xfId="2" applyFont="1" applyFill="1" applyBorder="1" applyAlignment="1">
      <alignment horizontal="center" vertical="center" wrapText="1"/>
    </xf>
    <xf numFmtId="0" fontId="15" fillId="6" borderId="19" xfId="2" applyFont="1" applyFill="1" applyBorder="1" applyAlignment="1">
      <alignment horizontal="center" vertical="center" wrapText="1"/>
    </xf>
    <xf numFmtId="0" fontId="15" fillId="6" borderId="13" xfId="2" applyFont="1" applyFill="1" applyBorder="1" applyAlignment="1">
      <alignment horizontal="center" vertical="center" wrapText="1"/>
    </xf>
    <xf numFmtId="0" fontId="16" fillId="0" borderId="2" xfId="2" applyFont="1" applyBorder="1" applyAlignment="1">
      <alignment horizontal="center" vertical="center"/>
    </xf>
    <xf numFmtId="0" fontId="16" fillId="0" borderId="2" xfId="2" applyFont="1" applyBorder="1" applyAlignment="1">
      <alignment horizontal="left" vertical="center"/>
    </xf>
    <xf numFmtId="43" fontId="17" fillId="0" borderId="2" xfId="2" applyNumberFormat="1" applyFont="1" applyBorder="1" applyAlignment="1">
      <alignment horizontal="center" vertical="center"/>
    </xf>
    <xf numFmtId="164" fontId="18" fillId="0" borderId="2" xfId="2" applyNumberFormat="1" applyFont="1" applyBorder="1" applyAlignment="1">
      <alignment horizontal="center" vertical="center"/>
    </xf>
    <xf numFmtId="164" fontId="16" fillId="6" borderId="20" xfId="2" applyNumberFormat="1" applyFont="1" applyFill="1" applyBorder="1" applyAlignment="1">
      <alignment vertical="center"/>
    </xf>
    <xf numFmtId="164" fontId="19" fillId="0" borderId="21" xfId="2" applyNumberFormat="1" applyFont="1" applyBorder="1" applyAlignment="1">
      <alignment horizontal="center" vertical="center"/>
    </xf>
    <xf numFmtId="43" fontId="19" fillId="0" borderId="22" xfId="2" applyNumberFormat="1" applyFont="1" applyBorder="1" applyAlignment="1">
      <alignment horizontal="center" vertical="center"/>
    </xf>
    <xf numFmtId="164" fontId="20" fillId="6" borderId="20" xfId="2" applyNumberFormat="1" applyFont="1" applyFill="1" applyBorder="1" applyAlignment="1">
      <alignment horizontal="center" vertical="center"/>
    </xf>
    <xf numFmtId="164" fontId="21" fillId="0" borderId="21" xfId="2" applyNumberFormat="1" applyFont="1" applyBorder="1" applyAlignment="1">
      <alignment horizontal="center" vertical="center"/>
    </xf>
    <xf numFmtId="164" fontId="16" fillId="0" borderId="21" xfId="2" applyNumberFormat="1" applyFont="1" applyBorder="1" applyAlignment="1">
      <alignment horizontal="center" vertical="center"/>
    </xf>
    <xf numFmtId="164" fontId="16" fillId="6" borderId="20" xfId="2" applyNumberFormat="1" applyFont="1" applyFill="1" applyBorder="1" applyAlignment="1">
      <alignment horizontal="center" vertical="center"/>
    </xf>
    <xf numFmtId="164" fontId="16" fillId="0" borderId="22" xfId="2" applyNumberFormat="1" applyFont="1" applyBorder="1" applyAlignment="1">
      <alignment horizontal="center" vertical="center"/>
    </xf>
    <xf numFmtId="164" fontId="16" fillId="0" borderId="23" xfId="2" applyNumberFormat="1" applyFont="1" applyBorder="1" applyAlignment="1">
      <alignment horizontal="center" vertical="center"/>
    </xf>
    <xf numFmtId="43" fontId="16" fillId="0" borderId="2" xfId="2" applyNumberFormat="1" applyFont="1" applyBorder="1" applyAlignment="1">
      <alignment horizontal="center" vertical="center"/>
    </xf>
    <xf numFmtId="164" fontId="16" fillId="0" borderId="2" xfId="2" applyNumberFormat="1" applyFont="1" applyBorder="1" applyAlignment="1">
      <alignment horizontal="center" vertical="center"/>
    </xf>
    <xf numFmtId="164" fontId="16" fillId="6" borderId="24" xfId="2" applyNumberFormat="1" applyFont="1" applyFill="1" applyBorder="1" applyAlignment="1">
      <alignment horizontal="center" vertical="center"/>
    </xf>
    <xf numFmtId="164" fontId="16" fillId="6" borderId="7" xfId="2" applyNumberFormat="1" applyFont="1" applyFill="1" applyBorder="1" applyAlignment="1">
      <alignment horizontal="center" vertical="center"/>
    </xf>
    <xf numFmtId="41" fontId="16" fillId="0" borderId="6" xfId="2" applyNumberFormat="1" applyFont="1" applyBorder="1" applyAlignment="1">
      <alignment horizontal="center" vertical="center"/>
    </xf>
    <xf numFmtId="43" fontId="18" fillId="5" borderId="2" xfId="2" applyNumberFormat="1" applyFont="1" applyFill="1" applyBorder="1" applyAlignment="1">
      <alignment horizontal="center" vertical="center"/>
    </xf>
    <xf numFmtId="0" fontId="22" fillId="7" borderId="6" xfId="2" applyFont="1" applyFill="1" applyBorder="1" applyAlignment="1">
      <alignment horizontal="center" vertical="center"/>
    </xf>
    <xf numFmtId="0" fontId="22" fillId="7" borderId="8" xfId="2" applyFont="1" applyFill="1" applyBorder="1" applyAlignment="1">
      <alignment horizontal="center" vertical="center"/>
    </xf>
    <xf numFmtId="164" fontId="16" fillId="7" borderId="6" xfId="2" applyNumberFormat="1" applyFont="1" applyFill="1" applyBorder="1" applyAlignment="1">
      <alignment horizontal="center" vertical="center"/>
    </xf>
    <xf numFmtId="164" fontId="15" fillId="7" borderId="6" xfId="2" applyNumberFormat="1" applyFont="1" applyFill="1" applyBorder="1" applyAlignment="1">
      <alignment horizontal="center" vertical="center"/>
    </xf>
    <xf numFmtId="164" fontId="22" fillId="7" borderId="2" xfId="2" applyNumberFormat="1" applyFont="1" applyFill="1" applyBorder="1" applyAlignment="1">
      <alignment horizontal="center" vertical="center"/>
    </xf>
    <xf numFmtId="164" fontId="16" fillId="7" borderId="2" xfId="2" applyNumberFormat="1" applyFont="1" applyFill="1" applyBorder="1" applyAlignment="1">
      <alignment horizontal="center" vertical="center"/>
    </xf>
    <xf numFmtId="164" fontId="23" fillId="7" borderId="25" xfId="2" applyNumberFormat="1" applyFont="1" applyFill="1" applyBorder="1" applyAlignment="1">
      <alignment horizontal="center" vertical="center"/>
    </xf>
    <xf numFmtId="164" fontId="23" fillId="7" borderId="26" xfId="2" applyNumberFormat="1" applyFont="1" applyFill="1" applyBorder="1" applyAlignment="1">
      <alignment horizontal="center" vertical="center"/>
    </xf>
    <xf numFmtId="164" fontId="23" fillId="6" borderId="27" xfId="2" applyNumberFormat="1" applyFont="1" applyFill="1" applyBorder="1" applyAlignment="1">
      <alignment horizontal="center" vertical="center"/>
    </xf>
    <xf numFmtId="164" fontId="22" fillId="6" borderId="28" xfId="2" applyNumberFormat="1" applyFont="1" applyFill="1" applyBorder="1" applyAlignment="1">
      <alignment horizontal="center" vertical="center"/>
    </xf>
    <xf numFmtId="164" fontId="22" fillId="7" borderId="26" xfId="2" applyNumberFormat="1" applyFont="1" applyFill="1" applyBorder="1" applyAlignment="1">
      <alignment horizontal="center" vertical="center"/>
    </xf>
    <xf numFmtId="164" fontId="22" fillId="6" borderId="27" xfId="2" applyNumberFormat="1" applyFont="1" applyFill="1" applyBorder="1" applyAlignment="1">
      <alignment horizontal="center" vertical="center"/>
    </xf>
    <xf numFmtId="164" fontId="22" fillId="7" borderId="25" xfId="2" applyNumberFormat="1" applyFont="1" applyFill="1" applyBorder="1" applyAlignment="1">
      <alignment horizontal="center" vertical="center"/>
    </xf>
    <xf numFmtId="0" fontId="15" fillId="0" borderId="0" xfId="2" applyFont="1" applyAlignment="1">
      <alignment horizontal="right" vertical="center"/>
    </xf>
    <xf numFmtId="164" fontId="18" fillId="0" borderId="0" xfId="2" applyNumberFormat="1" applyFont="1" applyAlignment="1">
      <alignment horizontal="center" vertical="center"/>
    </xf>
    <xf numFmtId="1" fontId="24" fillId="0" borderId="0" xfId="3" applyNumberFormat="1" applyFont="1" applyAlignment="1">
      <alignment horizontal="center" vertical="center" wrapText="1"/>
    </xf>
    <xf numFmtId="0" fontId="0" fillId="0" borderId="0" xfId="0" applyAlignment="1">
      <alignment wrapText="1"/>
    </xf>
    <xf numFmtId="0" fontId="2" fillId="0" borderId="0" xfId="0" applyFont="1" applyAlignment="1">
      <alignment wrapText="1"/>
    </xf>
    <xf numFmtId="0" fontId="26" fillId="0" borderId="0" xfId="4" applyFont="1" applyAlignment="1">
      <alignment horizontal="center" vertical="center" wrapText="1"/>
    </xf>
    <xf numFmtId="0" fontId="27" fillId="0" borderId="0" xfId="4" applyFont="1" applyAlignment="1">
      <alignment vertical="center" wrapText="1"/>
    </xf>
    <xf numFmtId="0" fontId="0" fillId="0" borderId="0" xfId="0" applyAlignment="1">
      <alignment vertical="center"/>
    </xf>
    <xf numFmtId="0" fontId="28" fillId="0" borderId="0" xfId="4" applyFont="1" applyAlignment="1">
      <alignment horizontal="center" vertical="center"/>
    </xf>
    <xf numFmtId="0" fontId="29" fillId="0" borderId="0" xfId="4" applyFont="1" applyAlignment="1">
      <alignment vertical="center" wrapText="1"/>
    </xf>
    <xf numFmtId="0" fontId="31" fillId="8" borderId="6"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34" fillId="9" borderId="2" xfId="0" applyFont="1" applyFill="1" applyBorder="1" applyAlignment="1">
      <alignment horizontal="center" vertical="center" wrapText="1"/>
    </xf>
    <xf numFmtId="165" fontId="33" fillId="9" borderId="2" xfId="0" applyNumberFormat="1" applyFont="1" applyFill="1" applyBorder="1" applyAlignment="1">
      <alignment horizontal="center" vertical="center"/>
    </xf>
    <xf numFmtId="0" fontId="32" fillId="9" borderId="0" xfId="0" applyFont="1" applyFill="1"/>
    <xf numFmtId="0" fontId="30" fillId="2" borderId="2" xfId="0" applyFont="1" applyFill="1" applyBorder="1" applyAlignment="1">
      <alignment horizontal="center" vertical="center" wrapText="1"/>
    </xf>
    <xf numFmtId="0" fontId="33" fillId="0" borderId="2" xfId="0" applyFont="1" applyBorder="1" applyAlignment="1">
      <alignment horizontal="left" vertical="center" wrapText="1"/>
    </xf>
    <xf numFmtId="41" fontId="33" fillId="0" borderId="2" xfId="0" applyNumberFormat="1" applyFont="1" applyBorder="1" applyAlignment="1">
      <alignment horizontal="center" vertical="center" wrapText="1"/>
    </xf>
    <xf numFmtId="41" fontId="33" fillId="0" borderId="2" xfId="5" applyNumberFormat="1" applyFont="1" applyFill="1" applyBorder="1" applyAlignment="1">
      <alignment horizontal="center" vertical="center" wrapText="1"/>
    </xf>
    <xf numFmtId="0" fontId="32" fillId="0" borderId="0" xfId="0" applyFont="1"/>
    <xf numFmtId="0" fontId="35" fillId="8" borderId="2" xfId="0" applyFont="1" applyFill="1" applyBorder="1" applyAlignment="1">
      <alignment horizontal="right" vertical="center" wrapText="1"/>
    </xf>
    <xf numFmtId="0" fontId="35" fillId="8" borderId="2" xfId="0" applyFont="1" applyFill="1" applyBorder="1" applyAlignment="1">
      <alignment horizontal="right" vertical="center"/>
    </xf>
    <xf numFmtId="0" fontId="37" fillId="8" borderId="0" xfId="0" applyFont="1" applyFill="1" applyAlignment="1">
      <alignment horizontal="right"/>
    </xf>
    <xf numFmtId="41" fontId="33" fillId="9" borderId="2" xfId="0" applyNumberFormat="1" applyFont="1" applyFill="1" applyBorder="1" applyAlignment="1">
      <alignment horizontal="center" vertical="center" wrapText="1"/>
    </xf>
    <xf numFmtId="0" fontId="0" fillId="9" borderId="0" xfId="0" applyFill="1"/>
    <xf numFmtId="165" fontId="33" fillId="0" borderId="2" xfId="0" applyNumberFormat="1" applyFont="1" applyBorder="1" applyAlignment="1">
      <alignment horizontal="center" vertical="center"/>
    </xf>
    <xf numFmtId="0" fontId="38" fillId="0" borderId="0" xfId="0" applyFont="1" applyAlignment="1">
      <alignment horizontal="center" vertical="center" wrapText="1"/>
    </xf>
    <xf numFmtId="0" fontId="38" fillId="0" borderId="0" xfId="0" applyFont="1" applyAlignment="1">
      <alignment horizontal="center" vertical="center"/>
    </xf>
    <xf numFmtId="0" fontId="39" fillId="0" borderId="0" xfId="0" applyFont="1" applyAlignment="1">
      <alignment horizontal="center" vertical="center" wrapText="1"/>
    </xf>
    <xf numFmtId="0" fontId="31" fillId="0" borderId="0" xfId="0" applyFont="1" applyAlignment="1">
      <alignment horizontal="center" vertical="center"/>
    </xf>
    <xf numFmtId="0" fontId="40" fillId="0" borderId="0" xfId="0" applyFont="1" applyAlignment="1">
      <alignment vertical="center"/>
    </xf>
    <xf numFmtId="164" fontId="15" fillId="6" borderId="28" xfId="2" applyNumberFormat="1" applyFont="1" applyFill="1" applyBorder="1" applyAlignment="1">
      <alignment horizontal="center" vertical="center"/>
    </xf>
    <xf numFmtId="164" fontId="15" fillId="7" borderId="26" xfId="2" applyNumberFormat="1" applyFont="1" applyFill="1" applyBorder="1" applyAlignment="1">
      <alignment horizontal="center" vertical="center"/>
    </xf>
    <xf numFmtId="0" fontId="26" fillId="0" borderId="29" xfId="4" applyFont="1" applyBorder="1" applyAlignment="1">
      <alignment horizontal="center" vertical="center" wrapText="1"/>
    </xf>
    <xf numFmtId="0" fontId="26" fillId="0" borderId="0" xfId="4" applyFont="1" applyBorder="1" applyAlignment="1">
      <alignment horizontal="center" vertical="center" wrapText="1"/>
    </xf>
    <xf numFmtId="0" fontId="26" fillId="0" borderId="30" xfId="4" applyFont="1" applyBorder="1" applyAlignment="1">
      <alignment horizontal="center" vertical="center" wrapText="1"/>
    </xf>
    <xf numFmtId="0" fontId="41" fillId="0" borderId="0" xfId="4" applyFont="1" applyAlignment="1">
      <alignment horizontal="center" vertical="center" wrapText="1"/>
    </xf>
    <xf numFmtId="0" fontId="26" fillId="10" borderId="0" xfId="4" applyFont="1" applyFill="1" applyAlignment="1">
      <alignment horizontal="center" vertical="center" wrapText="1"/>
    </xf>
    <xf numFmtId="0" fontId="28" fillId="0" borderId="29" xfId="4" applyFont="1" applyBorder="1" applyAlignment="1">
      <alignment horizontal="center" vertical="center"/>
    </xf>
    <xf numFmtId="0" fontId="28" fillId="0" borderId="0" xfId="4" applyFont="1" applyBorder="1" applyAlignment="1">
      <alignment horizontal="center" vertical="center"/>
    </xf>
    <xf numFmtId="0" fontId="28" fillId="0" borderId="30" xfId="4" applyFont="1" applyBorder="1" applyAlignment="1">
      <alignment horizontal="center" vertical="center"/>
    </xf>
    <xf numFmtId="0" fontId="42" fillId="0" borderId="0" xfId="4" applyFont="1" applyAlignment="1">
      <alignment horizontal="center" vertical="center"/>
    </xf>
    <xf numFmtId="0" fontId="28" fillId="10" borderId="0" xfId="4" applyFont="1" applyFill="1" applyAlignment="1">
      <alignment horizontal="center" vertical="center"/>
    </xf>
    <xf numFmtId="164" fontId="18" fillId="11" borderId="2" xfId="2" applyNumberFormat="1" applyFont="1" applyFill="1" applyBorder="1" applyAlignment="1">
      <alignment horizontal="center" vertical="center"/>
    </xf>
    <xf numFmtId="0" fontId="28" fillId="12" borderId="0" xfId="4" applyFont="1" applyFill="1" applyBorder="1" applyAlignment="1">
      <alignment horizontal="center" vertical="center"/>
    </xf>
    <xf numFmtId="0" fontId="28" fillId="0" borderId="2" xfId="4" applyFont="1" applyBorder="1" applyAlignment="1">
      <alignment horizontal="center" vertical="center"/>
    </xf>
    <xf numFmtId="0" fontId="28" fillId="0" borderId="2" xfId="4" applyFont="1" applyBorder="1" applyAlignment="1">
      <alignment horizontal="left" vertical="center"/>
    </xf>
    <xf numFmtId="0" fontId="28" fillId="0" borderId="6" xfId="4" applyFont="1" applyBorder="1" applyAlignment="1">
      <alignment horizontal="center" vertical="center"/>
    </xf>
    <xf numFmtId="0" fontId="28" fillId="0" borderId="2" xfId="4" applyFont="1" applyBorder="1" applyAlignment="1">
      <alignment horizontal="right" vertical="center"/>
    </xf>
    <xf numFmtId="0" fontId="28" fillId="0" borderId="8" xfId="4" applyFont="1" applyBorder="1" applyAlignment="1">
      <alignment horizontal="center" vertical="center"/>
    </xf>
    <xf numFmtId="0" fontId="28" fillId="0" borderId="6" xfId="4" applyFont="1" applyBorder="1" applyAlignment="1">
      <alignment horizontal="center" vertical="center"/>
    </xf>
    <xf numFmtId="0" fontId="28" fillId="0" borderId="7" xfId="4" applyFont="1" applyBorder="1" applyAlignment="1">
      <alignment horizontal="center" vertical="center"/>
    </xf>
    <xf numFmtId="0" fontId="28" fillId="0" borderId="8" xfId="4" applyFont="1" applyBorder="1" applyAlignment="1">
      <alignment horizontal="center" vertical="center"/>
    </xf>
    <xf numFmtId="164" fontId="18" fillId="11" borderId="0" xfId="2" applyNumberFormat="1" applyFont="1" applyFill="1" applyBorder="1" applyAlignment="1">
      <alignment horizontal="center" vertical="center"/>
    </xf>
    <xf numFmtId="0" fontId="28" fillId="0" borderId="6" xfId="4" applyFont="1" applyBorder="1" applyAlignment="1">
      <alignment vertical="center"/>
    </xf>
    <xf numFmtId="0" fontId="28" fillId="0" borderId="7" xfId="4" applyFont="1" applyBorder="1" applyAlignment="1">
      <alignment vertical="center"/>
    </xf>
    <xf numFmtId="0" fontId="31" fillId="8" borderId="2" xfId="0" applyFont="1" applyFill="1" applyBorder="1" applyAlignment="1">
      <alignment horizontal="center" vertical="center" wrapText="1"/>
    </xf>
    <xf numFmtId="0" fontId="31" fillId="8" borderId="2" xfId="0" applyFont="1" applyFill="1" applyBorder="1" applyAlignment="1">
      <alignment horizontal="center" vertical="center"/>
    </xf>
    <xf numFmtId="0" fontId="31" fillId="8" borderId="9" xfId="0" applyFont="1" applyFill="1" applyBorder="1" applyAlignment="1">
      <alignment horizontal="center" vertical="center"/>
    </xf>
    <xf numFmtId="0" fontId="31" fillId="8" borderId="2" xfId="0" applyFont="1" applyFill="1" applyBorder="1" applyAlignment="1">
      <alignment vertical="center" wrapText="1"/>
    </xf>
    <xf numFmtId="0" fontId="31" fillId="8" borderId="9" xfId="0" applyFont="1" applyFill="1" applyBorder="1" applyAlignment="1">
      <alignment horizontal="center" vertical="center" wrapText="1"/>
    </xf>
    <xf numFmtId="0" fontId="43" fillId="8" borderId="9" xfId="0" applyFont="1" applyFill="1" applyBorder="1" applyAlignment="1">
      <alignment horizontal="center" vertical="center" wrapText="1"/>
    </xf>
    <xf numFmtId="0" fontId="28" fillId="12" borderId="6" xfId="0" applyFont="1" applyFill="1" applyBorder="1" applyAlignment="1">
      <alignment horizontal="center" vertical="center" wrapText="1"/>
    </xf>
    <xf numFmtId="0" fontId="28" fillId="12" borderId="7" xfId="0" applyFont="1" applyFill="1" applyBorder="1" applyAlignment="1">
      <alignment horizontal="center" vertical="center" wrapText="1"/>
    </xf>
    <xf numFmtId="0" fontId="44" fillId="8" borderId="0" xfId="0" applyFont="1" applyFill="1"/>
    <xf numFmtId="0" fontId="28" fillId="12" borderId="8" xfId="0" applyFont="1" applyFill="1" applyBorder="1" applyAlignment="1">
      <alignment vertical="center" wrapText="1"/>
    </xf>
    <xf numFmtId="0" fontId="31" fillId="8" borderId="22" xfId="0" applyFont="1" applyFill="1" applyBorder="1" applyAlignment="1">
      <alignment horizontal="center" vertical="center"/>
    </xf>
    <xf numFmtId="0" fontId="31" fillId="8" borderId="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8" borderId="22" xfId="0" applyFont="1" applyFill="1" applyBorder="1" applyAlignment="1">
      <alignment horizontal="center" vertical="center" wrapText="1"/>
    </xf>
    <xf numFmtId="0" fontId="43" fillId="8" borderId="22" xfId="0" applyFont="1" applyFill="1" applyBorder="1" applyAlignment="1">
      <alignment horizontal="center" vertical="center" wrapText="1"/>
    </xf>
    <xf numFmtId="0" fontId="31" fillId="12" borderId="23" xfId="0" applyFont="1" applyFill="1" applyBorder="1" applyAlignment="1">
      <alignment horizontal="center" vertical="center" wrapText="1"/>
    </xf>
    <xf numFmtId="0" fontId="31" fillId="12" borderId="2" xfId="0" applyFont="1" applyFill="1" applyBorder="1" applyAlignment="1">
      <alignment horizontal="center" vertical="center" wrapText="1"/>
    </xf>
    <xf numFmtId="0" fontId="31" fillId="12" borderId="24" xfId="0" applyFont="1" applyFill="1" applyBorder="1" applyAlignment="1">
      <alignment horizontal="center" vertical="center" wrapText="1"/>
    </xf>
    <xf numFmtId="0" fontId="42" fillId="12" borderId="8" xfId="0" applyFont="1" applyFill="1" applyBorder="1" applyAlignment="1">
      <alignment horizontal="center" vertical="center" wrapText="1"/>
    </xf>
    <xf numFmtId="0" fontId="31" fillId="10" borderId="2" xfId="0" applyFont="1" applyFill="1" applyBorder="1" applyAlignment="1">
      <alignment horizontal="center" vertical="center" wrapText="1"/>
    </xf>
    <xf numFmtId="0" fontId="42" fillId="9" borderId="2" xfId="0" applyFont="1" applyFill="1" applyBorder="1" applyAlignment="1">
      <alignment horizontal="center" vertical="center" wrapText="1"/>
    </xf>
    <xf numFmtId="0" fontId="42" fillId="9" borderId="2" xfId="0" applyFont="1" applyFill="1" applyBorder="1" applyAlignment="1">
      <alignment horizontal="left" vertical="center"/>
    </xf>
    <xf numFmtId="0" fontId="33" fillId="5" borderId="2" xfId="0" applyFont="1" applyFill="1" applyBorder="1" applyAlignment="1">
      <alignment horizontal="center" vertical="center" wrapText="1"/>
    </xf>
    <xf numFmtId="165" fontId="33" fillId="9" borderId="6" xfId="0" applyNumberFormat="1" applyFont="1" applyFill="1" applyBorder="1" applyAlignment="1">
      <alignment horizontal="center" vertical="center"/>
    </xf>
    <xf numFmtId="165" fontId="33" fillId="12" borderId="23" xfId="0" applyNumberFormat="1" applyFont="1" applyFill="1" applyBorder="1" applyAlignment="1">
      <alignment horizontal="center" vertical="center"/>
    </xf>
    <xf numFmtId="165" fontId="33" fillId="12" borderId="2" xfId="0" applyNumberFormat="1" applyFont="1" applyFill="1" applyBorder="1" applyAlignment="1">
      <alignment horizontal="center" vertical="center"/>
    </xf>
    <xf numFmtId="165" fontId="33" fillId="12" borderId="24" xfId="0" applyNumberFormat="1" applyFont="1" applyFill="1" applyBorder="1" applyAlignment="1">
      <alignment horizontal="center" vertical="center"/>
    </xf>
    <xf numFmtId="165" fontId="42" fillId="12" borderId="8" xfId="0" applyNumberFormat="1" applyFont="1" applyFill="1" applyBorder="1" applyAlignment="1">
      <alignment horizontal="center" vertical="center"/>
    </xf>
    <xf numFmtId="165" fontId="33" fillId="10" borderId="2" xfId="0" applyNumberFormat="1" applyFont="1" applyFill="1" applyBorder="1" applyAlignment="1">
      <alignment horizontal="center" vertical="center"/>
    </xf>
    <xf numFmtId="0" fontId="42" fillId="2" borderId="2" xfId="0" applyFont="1" applyFill="1" applyBorder="1" applyAlignment="1">
      <alignment horizontal="center" vertical="center" wrapText="1"/>
    </xf>
    <xf numFmtId="0" fontId="45" fillId="0" borderId="2" xfId="0" applyFont="1" applyBorder="1" applyAlignment="1">
      <alignment horizontal="left" vertical="center" wrapText="1"/>
    </xf>
    <xf numFmtId="43" fontId="45" fillId="0" borderId="2" xfId="5" applyFont="1" applyFill="1" applyBorder="1" applyAlignment="1">
      <alignment horizontal="center" vertical="center" wrapText="1"/>
    </xf>
    <xf numFmtId="43" fontId="33" fillId="0" borderId="2" xfId="5" applyFont="1" applyFill="1" applyBorder="1" applyAlignment="1">
      <alignment horizontal="center" vertical="center" wrapText="1"/>
    </xf>
    <xf numFmtId="43" fontId="33" fillId="5" borderId="2" xfId="5" applyFont="1" applyFill="1" applyBorder="1" applyAlignment="1">
      <alignment horizontal="center" vertical="center" wrapText="1"/>
    </xf>
    <xf numFmtId="43" fontId="34" fillId="0" borderId="2" xfId="5" applyFont="1" applyFill="1" applyBorder="1" applyAlignment="1">
      <alignment horizontal="center" vertical="center" wrapText="1"/>
    </xf>
    <xf numFmtId="43" fontId="33" fillId="0" borderId="6" xfId="5" applyFont="1" applyFill="1" applyBorder="1" applyAlignment="1">
      <alignment horizontal="center" vertical="center" wrapText="1"/>
    </xf>
    <xf numFmtId="43" fontId="33" fillId="0" borderId="23" xfId="5" applyFont="1" applyFill="1" applyBorder="1" applyAlignment="1">
      <alignment horizontal="center" vertical="center" wrapText="1"/>
    </xf>
    <xf numFmtId="43" fontId="33" fillId="0" borderId="8" xfId="5" applyFont="1" applyFill="1" applyBorder="1" applyAlignment="1">
      <alignment horizontal="center" vertical="center" wrapText="1"/>
    </xf>
    <xf numFmtId="43" fontId="33" fillId="0" borderId="24" xfId="5" applyFont="1" applyFill="1" applyBorder="1" applyAlignment="1">
      <alignment horizontal="center" vertical="center" wrapText="1"/>
    </xf>
    <xf numFmtId="43" fontId="42" fillId="0" borderId="8" xfId="5" applyFont="1" applyFill="1" applyBorder="1" applyAlignment="1">
      <alignment horizontal="center" vertical="center" wrapText="1"/>
    </xf>
    <xf numFmtId="43" fontId="33" fillId="10" borderId="2" xfId="5" applyFont="1" applyFill="1" applyBorder="1" applyAlignment="1">
      <alignment horizontal="center" vertical="center" wrapText="1"/>
    </xf>
    <xf numFmtId="43" fontId="32" fillId="0" borderId="0" xfId="0" applyNumberFormat="1" applyFont="1"/>
    <xf numFmtId="0" fontId="38" fillId="8" borderId="2" xfId="0" applyFont="1" applyFill="1" applyBorder="1" applyAlignment="1">
      <alignment horizontal="right" vertical="center" wrapText="1"/>
    </xf>
    <xf numFmtId="0" fontId="38" fillId="8" borderId="2" xfId="0" applyFont="1" applyFill="1" applyBorder="1" applyAlignment="1">
      <alignment horizontal="right" vertical="center"/>
    </xf>
    <xf numFmtId="41" fontId="35" fillId="8" borderId="2" xfId="1" applyNumberFormat="1" applyFont="1" applyFill="1" applyBorder="1" applyAlignment="1">
      <alignment horizontal="center" vertical="center" wrapText="1"/>
    </xf>
    <xf numFmtId="2" fontId="36" fillId="8" borderId="2" xfId="1" applyNumberFormat="1" applyFont="1" applyFill="1" applyBorder="1" applyAlignment="1">
      <alignment horizontal="center" vertical="center" wrapText="1"/>
    </xf>
    <xf numFmtId="0" fontId="35" fillId="8" borderId="6" xfId="0" applyFont="1" applyFill="1" applyBorder="1" applyAlignment="1">
      <alignment horizontal="right" vertical="center"/>
    </xf>
    <xf numFmtId="0" fontId="35" fillId="8" borderId="23" xfId="0" applyFont="1" applyFill="1" applyBorder="1" applyAlignment="1">
      <alignment horizontal="right" vertical="center"/>
    </xf>
    <xf numFmtId="0" fontId="35" fillId="8" borderId="8" xfId="0" applyFont="1" applyFill="1" applyBorder="1" applyAlignment="1">
      <alignment horizontal="right" vertical="center"/>
    </xf>
    <xf numFmtId="0" fontId="35" fillId="8" borderId="24" xfId="0" applyFont="1" applyFill="1" applyBorder="1" applyAlignment="1">
      <alignment horizontal="right" vertical="center"/>
    </xf>
    <xf numFmtId="0" fontId="38" fillId="8" borderId="8" xfId="0" applyFont="1" applyFill="1" applyBorder="1" applyAlignment="1">
      <alignment horizontal="right" vertical="center"/>
    </xf>
    <xf numFmtId="0" fontId="35" fillId="10" borderId="2" xfId="0" applyFont="1" applyFill="1" applyBorder="1" applyAlignment="1">
      <alignment horizontal="right" vertical="center"/>
    </xf>
    <xf numFmtId="41" fontId="33" fillId="5" borderId="2" xfId="0" applyNumberFormat="1" applyFont="1" applyFill="1" applyBorder="1" applyAlignment="1">
      <alignment horizontal="center" vertical="center" wrapText="1"/>
    </xf>
    <xf numFmtId="165" fontId="33" fillId="9" borderId="23" xfId="0" applyNumberFormat="1" applyFont="1" applyFill="1" applyBorder="1" applyAlignment="1">
      <alignment horizontal="center" vertical="center"/>
    </xf>
    <xf numFmtId="165" fontId="33" fillId="9" borderId="8" xfId="0" applyNumberFormat="1" applyFont="1" applyFill="1" applyBorder="1" applyAlignment="1">
      <alignment horizontal="center" vertical="center"/>
    </xf>
    <xf numFmtId="165" fontId="33" fillId="9" borderId="24" xfId="0" applyNumberFormat="1" applyFont="1" applyFill="1" applyBorder="1" applyAlignment="1">
      <alignment horizontal="center" vertical="center"/>
    </xf>
    <xf numFmtId="165" fontId="42" fillId="9" borderId="8" xfId="0" applyNumberFormat="1" applyFont="1" applyFill="1" applyBorder="1" applyAlignment="1">
      <alignment horizontal="center" vertical="center"/>
    </xf>
    <xf numFmtId="0" fontId="42" fillId="0" borderId="2" xfId="0" applyFont="1" applyBorder="1" applyAlignment="1">
      <alignment horizontal="center" vertical="center" wrapText="1"/>
    </xf>
    <xf numFmtId="0" fontId="42" fillId="0" borderId="2" xfId="0" applyFont="1" applyBorder="1" applyAlignment="1">
      <alignment horizontal="left" vertical="center"/>
    </xf>
    <xf numFmtId="0" fontId="25" fillId="0" borderId="0" xfId="0" applyFont="1"/>
    <xf numFmtId="0" fontId="34" fillId="0" borderId="2" xfId="0" applyFont="1" applyBorder="1" applyAlignment="1">
      <alignment horizontal="center" vertical="center" wrapText="1"/>
    </xf>
    <xf numFmtId="165" fontId="33" fillId="0" borderId="6" xfId="0" applyNumberFormat="1" applyFont="1" applyBorder="1" applyAlignment="1">
      <alignment horizontal="center" vertical="center"/>
    </xf>
    <xf numFmtId="165" fontId="33" fillId="0" borderId="23" xfId="0" applyNumberFormat="1" applyFont="1" applyBorder="1" applyAlignment="1">
      <alignment horizontal="center" vertical="center"/>
    </xf>
    <xf numFmtId="165" fontId="33" fillId="0" borderId="8" xfId="0" applyNumberFormat="1" applyFont="1" applyBorder="1" applyAlignment="1">
      <alignment horizontal="center" vertical="center"/>
    </xf>
    <xf numFmtId="165" fontId="33" fillId="0" borderId="24" xfId="0" applyNumberFormat="1" applyFont="1" applyBorder="1" applyAlignment="1">
      <alignment horizontal="center" vertical="center"/>
    </xf>
    <xf numFmtId="0" fontId="45" fillId="0" borderId="2" xfId="0" applyFont="1" applyFill="1" applyBorder="1" applyAlignment="1">
      <alignment horizontal="center" vertical="center" wrapText="1"/>
    </xf>
    <xf numFmtId="0" fontId="45" fillId="0" borderId="2" xfId="0" applyFont="1" applyFill="1" applyBorder="1" applyAlignment="1">
      <alignment horizontal="left" vertical="center" wrapText="1"/>
    </xf>
    <xf numFmtId="43" fontId="45" fillId="0" borderId="8" xfId="5" applyFont="1" applyFill="1" applyBorder="1" applyAlignment="1">
      <alignment horizontal="center" vertical="center" wrapText="1"/>
    </xf>
    <xf numFmtId="0" fontId="46" fillId="0" borderId="0" xfId="0" applyFont="1" applyFill="1"/>
    <xf numFmtId="43" fontId="31" fillId="10" borderId="2" xfId="5" applyFont="1" applyFill="1" applyBorder="1" applyAlignment="1">
      <alignment horizontal="center" vertical="center" wrapText="1"/>
    </xf>
    <xf numFmtId="41" fontId="35" fillId="5" borderId="2" xfId="1" applyNumberFormat="1" applyFont="1" applyFill="1" applyBorder="1" applyAlignment="1">
      <alignment horizontal="center" vertical="center" wrapText="1"/>
    </xf>
    <xf numFmtId="165" fontId="42" fillId="0" borderId="8" xfId="0" applyNumberFormat="1" applyFont="1" applyBorder="1" applyAlignment="1">
      <alignment horizontal="center" vertical="center"/>
    </xf>
    <xf numFmtId="168" fontId="34" fillId="0" borderId="2" xfId="5" applyNumberFormat="1" applyFont="1" applyFill="1" applyBorder="1" applyAlignment="1">
      <alignment horizontal="center" vertical="center" wrapText="1"/>
    </xf>
    <xf numFmtId="0" fontId="45" fillId="2" borderId="2" xfId="0" applyFont="1" applyFill="1" applyBorder="1" applyAlignment="1">
      <alignment horizontal="center" vertical="center" wrapText="1"/>
    </xf>
    <xf numFmtId="0" fontId="46" fillId="0" borderId="0" xfId="0" applyFont="1"/>
    <xf numFmtId="0" fontId="33" fillId="9" borderId="6" xfId="0" applyFont="1" applyFill="1" applyBorder="1" applyAlignment="1">
      <alignment horizontal="center" vertical="center" wrapText="1"/>
    </xf>
    <xf numFmtId="0" fontId="33" fillId="9" borderId="23"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24" xfId="0" applyFont="1" applyFill="1" applyBorder="1" applyAlignment="1">
      <alignment horizontal="center" vertical="center" wrapText="1"/>
    </xf>
    <xf numFmtId="0" fontId="42" fillId="9" borderId="8"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0" fillId="0" borderId="2" xfId="0" applyFont="1" applyBorder="1" applyAlignment="1">
      <alignment vertical="top"/>
    </xf>
    <xf numFmtId="0" fontId="38" fillId="0" borderId="29" xfId="0" applyFont="1" applyBorder="1" applyAlignment="1">
      <alignment horizontal="center" vertical="center"/>
    </xf>
    <xf numFmtId="0" fontId="38" fillId="0" borderId="0" xfId="0" applyFont="1" applyBorder="1" applyAlignment="1">
      <alignment horizontal="center" vertical="center"/>
    </xf>
    <xf numFmtId="0" fontId="38" fillId="0" borderId="30" xfId="0" applyFont="1" applyBorder="1" applyAlignment="1">
      <alignment horizontal="center" vertical="center"/>
    </xf>
    <xf numFmtId="0" fontId="38" fillId="10" borderId="0" xfId="0" applyFont="1" applyFill="1" applyAlignment="1">
      <alignment horizontal="center" vertical="center"/>
    </xf>
    <xf numFmtId="0" fontId="31" fillId="0" borderId="29" xfId="0" applyFont="1" applyBorder="1" applyAlignment="1">
      <alignment horizontal="center" vertical="center"/>
    </xf>
    <xf numFmtId="0" fontId="31" fillId="0" borderId="0" xfId="0" applyFont="1" applyBorder="1" applyAlignment="1">
      <alignment horizontal="center" vertical="center"/>
    </xf>
    <xf numFmtId="0" fontId="31" fillId="0" borderId="30" xfId="0" applyFont="1" applyBorder="1" applyAlignment="1">
      <alignment horizontal="center" vertical="center"/>
    </xf>
    <xf numFmtId="0" fontId="42" fillId="0" borderId="0" xfId="0" applyFont="1" applyAlignment="1">
      <alignment horizontal="center" vertical="center"/>
    </xf>
    <xf numFmtId="0" fontId="31" fillId="10" borderId="0" xfId="0" applyFont="1" applyFill="1" applyAlignment="1">
      <alignment horizontal="center" vertical="center"/>
    </xf>
    <xf numFmtId="0" fontId="0" fillId="0" borderId="0" xfId="0" applyAlignment="1">
      <alignment vertical="top"/>
    </xf>
    <xf numFmtId="0" fontId="47" fillId="0" borderId="0" xfId="0" applyFont="1" applyAlignment="1">
      <alignment vertical="top"/>
    </xf>
    <xf numFmtId="0" fontId="0" fillId="0" borderId="29" xfId="0" applyBorder="1"/>
    <xf numFmtId="0" fontId="0" fillId="0" borderId="0" xfId="0" applyBorder="1"/>
    <xf numFmtId="0" fontId="0" fillId="0" borderId="30" xfId="0" applyBorder="1"/>
    <xf numFmtId="0" fontId="48" fillId="0" borderId="0" xfId="0" applyFont="1"/>
    <xf numFmtId="0" fontId="0" fillId="10" borderId="0" xfId="0" applyFill="1"/>
    <xf numFmtId="0" fontId="28" fillId="0" borderId="2" xfId="4" applyFont="1" applyBorder="1" applyAlignment="1">
      <alignment horizontal="center" vertical="center"/>
    </xf>
    <xf numFmtId="0" fontId="28" fillId="0" borderId="2" xfId="4" applyFont="1" applyBorder="1" applyAlignment="1">
      <alignment vertical="center"/>
    </xf>
    <xf numFmtId="0" fontId="43" fillId="8" borderId="9" xfId="0" applyFont="1" applyFill="1" applyBorder="1" applyAlignment="1">
      <alignment horizontal="center" vertical="center" wrapText="1"/>
    </xf>
    <xf numFmtId="0" fontId="43" fillId="8" borderId="22" xfId="0" applyFont="1" applyFill="1" applyBorder="1" applyAlignment="1">
      <alignment horizontal="center" vertical="center" wrapText="1"/>
    </xf>
    <xf numFmtId="0" fontId="31" fillId="12" borderId="8" xfId="0" applyFont="1" applyFill="1" applyBorder="1" applyAlignment="1">
      <alignment horizontal="center" vertical="center" wrapText="1"/>
    </xf>
    <xf numFmtId="43" fontId="33" fillId="0" borderId="2" xfId="5" applyFont="1" applyFill="1" applyBorder="1" applyAlignment="1">
      <alignment horizontal="center" vertical="center" wrapText="1"/>
    </xf>
  </cellXfs>
  <cellStyles count="7">
    <cellStyle name="Comma" xfId="1" builtinId="3"/>
    <cellStyle name="Comma 2" xfId="6"/>
    <cellStyle name="Comma 4" xfId="5"/>
    <cellStyle name="Normal" xfId="0" builtinId="0"/>
    <cellStyle name="Normal 2" xfId="4"/>
    <cellStyle name="Normal 4" xfId="3"/>
    <cellStyle name="Normal 9" xfId="2"/>
  </cellStyles>
  <dxfs count="1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63" Type="http://schemas.openxmlformats.org/officeDocument/2006/relationships/externalLink" Target="externalLinks/externalLink58.xml"/><Relationship Id="rId84" Type="http://schemas.openxmlformats.org/officeDocument/2006/relationships/externalLink" Target="externalLinks/externalLink79.xml"/><Relationship Id="rId138" Type="http://schemas.openxmlformats.org/officeDocument/2006/relationships/externalLink" Target="externalLinks/externalLink133.xml"/><Relationship Id="rId159" Type="http://schemas.openxmlformats.org/officeDocument/2006/relationships/externalLink" Target="externalLinks/externalLink154.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53" Type="http://schemas.openxmlformats.org/officeDocument/2006/relationships/externalLink" Target="externalLinks/externalLink48.xml"/><Relationship Id="rId74" Type="http://schemas.openxmlformats.org/officeDocument/2006/relationships/externalLink" Target="externalLinks/externalLink69.xml"/><Relationship Id="rId128" Type="http://schemas.openxmlformats.org/officeDocument/2006/relationships/externalLink" Target="externalLinks/externalLink123.xml"/><Relationship Id="rId149" Type="http://schemas.openxmlformats.org/officeDocument/2006/relationships/externalLink" Target="externalLinks/externalLink144.xml"/><Relationship Id="rId5" Type="http://schemas.openxmlformats.org/officeDocument/2006/relationships/worksheet" Target="worksheets/sheet5.xml"/><Relationship Id="rId95" Type="http://schemas.openxmlformats.org/officeDocument/2006/relationships/externalLink" Target="externalLinks/externalLink90.xml"/><Relationship Id="rId160" Type="http://schemas.openxmlformats.org/officeDocument/2006/relationships/externalLink" Target="externalLinks/externalLink155.xml"/><Relationship Id="rId22" Type="http://schemas.openxmlformats.org/officeDocument/2006/relationships/externalLink" Target="externalLinks/externalLink17.xml"/><Relationship Id="rId43" Type="http://schemas.openxmlformats.org/officeDocument/2006/relationships/externalLink" Target="externalLinks/externalLink38.xml"/><Relationship Id="rId64" Type="http://schemas.openxmlformats.org/officeDocument/2006/relationships/externalLink" Target="externalLinks/externalLink59.xml"/><Relationship Id="rId118" Type="http://schemas.openxmlformats.org/officeDocument/2006/relationships/externalLink" Target="externalLinks/externalLink113.xml"/><Relationship Id="rId139" Type="http://schemas.openxmlformats.org/officeDocument/2006/relationships/externalLink" Target="externalLinks/externalLink134.xml"/><Relationship Id="rId85" Type="http://schemas.openxmlformats.org/officeDocument/2006/relationships/externalLink" Target="externalLinks/externalLink80.xml"/><Relationship Id="rId150" Type="http://schemas.openxmlformats.org/officeDocument/2006/relationships/externalLink" Target="externalLinks/externalLink145.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59" Type="http://schemas.openxmlformats.org/officeDocument/2006/relationships/externalLink" Target="externalLinks/externalLink54.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24" Type="http://schemas.openxmlformats.org/officeDocument/2006/relationships/externalLink" Target="externalLinks/externalLink119.xml"/><Relationship Id="rId129" Type="http://schemas.openxmlformats.org/officeDocument/2006/relationships/externalLink" Target="externalLinks/externalLink124.xml"/><Relationship Id="rId54" Type="http://schemas.openxmlformats.org/officeDocument/2006/relationships/externalLink" Target="externalLinks/externalLink49.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40" Type="http://schemas.openxmlformats.org/officeDocument/2006/relationships/externalLink" Target="externalLinks/externalLink135.xml"/><Relationship Id="rId145" Type="http://schemas.openxmlformats.org/officeDocument/2006/relationships/externalLink" Target="externalLinks/externalLink140.xml"/><Relationship Id="rId161" Type="http://schemas.openxmlformats.org/officeDocument/2006/relationships/externalLink" Target="externalLinks/externalLink156.xml"/><Relationship Id="rId1" Type="http://schemas.openxmlformats.org/officeDocument/2006/relationships/worksheet" Target="worksheets/sheet1.xml"/><Relationship Id="rId6" Type="http://schemas.openxmlformats.org/officeDocument/2006/relationships/externalLink" Target="externalLinks/externalLink1.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49" Type="http://schemas.openxmlformats.org/officeDocument/2006/relationships/externalLink" Target="externalLinks/externalLink44.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44" Type="http://schemas.openxmlformats.org/officeDocument/2006/relationships/externalLink" Target="externalLinks/externalLink39.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130" Type="http://schemas.openxmlformats.org/officeDocument/2006/relationships/externalLink" Target="externalLinks/externalLink125.xml"/><Relationship Id="rId135" Type="http://schemas.openxmlformats.org/officeDocument/2006/relationships/externalLink" Target="externalLinks/externalLink130.xml"/><Relationship Id="rId151" Type="http://schemas.openxmlformats.org/officeDocument/2006/relationships/externalLink" Target="externalLinks/externalLink146.xml"/><Relationship Id="rId156" Type="http://schemas.openxmlformats.org/officeDocument/2006/relationships/externalLink" Target="externalLinks/externalLink151.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141" Type="http://schemas.openxmlformats.org/officeDocument/2006/relationships/externalLink" Target="externalLinks/externalLink136.xml"/><Relationship Id="rId146" Type="http://schemas.openxmlformats.org/officeDocument/2006/relationships/externalLink" Target="externalLinks/externalLink141.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16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externalLink" Target="externalLinks/externalLink126.xml"/><Relationship Id="rId136" Type="http://schemas.openxmlformats.org/officeDocument/2006/relationships/externalLink" Target="externalLinks/externalLink131.xml"/><Relationship Id="rId157" Type="http://schemas.openxmlformats.org/officeDocument/2006/relationships/externalLink" Target="externalLinks/externalLink152.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52" Type="http://schemas.openxmlformats.org/officeDocument/2006/relationships/externalLink" Target="externalLinks/externalLink147.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56" Type="http://schemas.openxmlformats.org/officeDocument/2006/relationships/externalLink" Target="externalLinks/externalLink51.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26" Type="http://schemas.openxmlformats.org/officeDocument/2006/relationships/externalLink" Target="externalLinks/externalLink121.xml"/><Relationship Id="rId147" Type="http://schemas.openxmlformats.org/officeDocument/2006/relationships/externalLink" Target="externalLinks/externalLink142.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142" Type="http://schemas.openxmlformats.org/officeDocument/2006/relationships/externalLink" Target="externalLinks/externalLink137.xml"/><Relationship Id="rId163"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externalLink" Target="externalLinks/externalLink20.xml"/><Relationship Id="rId46" Type="http://schemas.openxmlformats.org/officeDocument/2006/relationships/externalLink" Target="externalLinks/externalLink41.xml"/><Relationship Id="rId67" Type="http://schemas.openxmlformats.org/officeDocument/2006/relationships/externalLink" Target="externalLinks/externalLink62.xml"/><Relationship Id="rId116" Type="http://schemas.openxmlformats.org/officeDocument/2006/relationships/externalLink" Target="externalLinks/externalLink111.xml"/><Relationship Id="rId137" Type="http://schemas.openxmlformats.org/officeDocument/2006/relationships/externalLink" Target="externalLinks/externalLink132.xml"/><Relationship Id="rId158" Type="http://schemas.openxmlformats.org/officeDocument/2006/relationships/externalLink" Target="externalLinks/externalLink153.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62" Type="http://schemas.openxmlformats.org/officeDocument/2006/relationships/externalLink" Target="externalLinks/externalLink57.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111" Type="http://schemas.openxmlformats.org/officeDocument/2006/relationships/externalLink" Target="externalLinks/externalLink106.xml"/><Relationship Id="rId132" Type="http://schemas.openxmlformats.org/officeDocument/2006/relationships/externalLink" Target="externalLinks/externalLink127.xml"/><Relationship Id="rId153" Type="http://schemas.openxmlformats.org/officeDocument/2006/relationships/externalLink" Target="externalLinks/externalLink148.xml"/><Relationship Id="rId15" Type="http://schemas.openxmlformats.org/officeDocument/2006/relationships/externalLink" Target="externalLinks/externalLink10.xml"/><Relationship Id="rId36" Type="http://schemas.openxmlformats.org/officeDocument/2006/relationships/externalLink" Target="externalLinks/externalLink31.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52" Type="http://schemas.openxmlformats.org/officeDocument/2006/relationships/externalLink" Target="externalLinks/externalLink47.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43" Type="http://schemas.openxmlformats.org/officeDocument/2006/relationships/externalLink" Target="externalLinks/externalLink138.xml"/><Relationship Id="rId148" Type="http://schemas.openxmlformats.org/officeDocument/2006/relationships/externalLink" Target="externalLinks/externalLink143.xml"/><Relationship Id="rId16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26" Type="http://schemas.openxmlformats.org/officeDocument/2006/relationships/externalLink" Target="externalLinks/externalLink21.xml"/><Relationship Id="rId47" Type="http://schemas.openxmlformats.org/officeDocument/2006/relationships/externalLink" Target="externalLinks/externalLink42.xml"/><Relationship Id="rId68" Type="http://schemas.openxmlformats.org/officeDocument/2006/relationships/externalLink" Target="externalLinks/externalLink63.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33" Type="http://schemas.openxmlformats.org/officeDocument/2006/relationships/externalLink" Target="externalLinks/externalLink128.xml"/><Relationship Id="rId154" Type="http://schemas.openxmlformats.org/officeDocument/2006/relationships/externalLink" Target="externalLinks/externalLink149.xml"/><Relationship Id="rId16" Type="http://schemas.openxmlformats.org/officeDocument/2006/relationships/externalLink" Target="externalLinks/externalLink11.xml"/><Relationship Id="rId37" Type="http://schemas.openxmlformats.org/officeDocument/2006/relationships/externalLink" Target="externalLinks/externalLink32.xml"/><Relationship Id="rId58" Type="http://schemas.openxmlformats.org/officeDocument/2006/relationships/externalLink" Target="externalLinks/externalLink53.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44" Type="http://schemas.openxmlformats.org/officeDocument/2006/relationships/externalLink" Target="externalLinks/externalLink139.xml"/><Relationship Id="rId90" Type="http://schemas.openxmlformats.org/officeDocument/2006/relationships/externalLink" Target="externalLinks/externalLink85.xml"/><Relationship Id="rId165" Type="http://schemas.openxmlformats.org/officeDocument/2006/relationships/calcChain" Target="calcChain.xml"/><Relationship Id="rId27" Type="http://schemas.openxmlformats.org/officeDocument/2006/relationships/externalLink" Target="externalLinks/externalLink22.xml"/><Relationship Id="rId48" Type="http://schemas.openxmlformats.org/officeDocument/2006/relationships/externalLink" Target="externalLinks/externalLink43.xml"/><Relationship Id="rId69" Type="http://schemas.openxmlformats.org/officeDocument/2006/relationships/externalLink" Target="externalLinks/externalLink64.xml"/><Relationship Id="rId113" Type="http://schemas.openxmlformats.org/officeDocument/2006/relationships/externalLink" Target="externalLinks/externalLink108.xml"/><Relationship Id="rId134" Type="http://schemas.openxmlformats.org/officeDocument/2006/relationships/externalLink" Target="externalLinks/externalLink129.xml"/><Relationship Id="rId80" Type="http://schemas.openxmlformats.org/officeDocument/2006/relationships/externalLink" Target="externalLinks/externalLink75.xml"/><Relationship Id="rId155" Type="http://schemas.openxmlformats.org/officeDocument/2006/relationships/externalLink" Target="externalLinks/externalLink15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P%20M%20P%20PROJECTS\OneDrive\Documents\MAGRAURA%20Distribution%20Network.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7.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Users\pmxpr\Downloads\CONTRACTOR%20WISE%20CONSUMPTION%20DETAIL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P\Downloads\ak%20enterprises%20dec%20bill%2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HP\Downloads\RA%20BILL-07%20AK%20Enterprises%20Dec'23.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heet1"/>
    </sheetNames>
    <sheetDataSet>
      <sheetData sheetId="0" refreshError="1"/>
      <sheetData sheetId="1" refreshError="1"/>
      <sheetData sheetId="2" refreshError="1"/>
      <sheetData sheetId="3" refreshError="1"/>
      <sheetData sheetId="4" refreshError="1">
        <row r="1033">
          <cell r="I1033">
            <v>2529</v>
          </cell>
        </row>
        <row r="1036">
          <cell r="I1036">
            <v>6842</v>
          </cell>
          <cell r="J1036">
            <v>1463</v>
          </cell>
          <cell r="K1036">
            <v>4856</v>
          </cell>
          <cell r="L1036">
            <v>1163</v>
          </cell>
          <cell r="N1036">
            <v>1936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arsand- AK E"/>
      <sheetName val="Attarsand AK"/>
      <sheetName val="Sheet1"/>
    </sheetNames>
    <sheetDataSet>
      <sheetData sheetId="0"/>
      <sheetData sheetId="1">
        <row r="145">
          <cell r="G145">
            <v>274.7</v>
          </cell>
          <cell r="H145">
            <v>1932</v>
          </cell>
        </row>
        <row r="156">
          <cell r="F156">
            <v>5024.5</v>
          </cell>
        </row>
        <row r="157">
          <cell r="F157">
            <v>974.50000000000011</v>
          </cell>
        </row>
        <row r="158">
          <cell r="F158">
            <v>4063.1000000000013</v>
          </cell>
        </row>
      </sheetData>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Invoice  "/>
      <sheetName val="Abstract "/>
      <sheetName val="WO Vs Execution"/>
      <sheetName val="Mahadha"/>
      <sheetName val="Attarsand &amp; Parsupur P-2"/>
      <sheetName val="Mahewa"/>
      <sheetName val="Reconsilation Statement AB "/>
      <sheetName val=" Restoration"/>
    </sheetNames>
    <sheetDataSet>
      <sheetData sheetId="0" refreshError="1"/>
      <sheetData sheetId="1"/>
      <sheetData sheetId="2"/>
      <sheetData sheetId="3" refreshError="1"/>
      <sheetData sheetId="4" refreshError="1"/>
      <sheetData sheetId="5" refreshError="1"/>
      <sheetData sheetId="6"/>
      <sheetData sheetId="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sheetData sheetId="2694"/>
      <sheetData sheetId="2695"/>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sheetData sheetId="2840"/>
      <sheetData sheetId="2841"/>
      <sheetData sheetId="2842"/>
      <sheetData sheetId="2843"/>
      <sheetData sheetId="2844"/>
      <sheetData sheetId="2845"/>
      <sheetData sheetId="2846"/>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sheetData sheetId="2865">
        <row r="4">
          <cell r="I4">
            <v>0</v>
          </cell>
        </row>
      </sheetData>
      <sheetData sheetId="2866"/>
      <sheetData sheetId="2867">
        <row r="4">
          <cell r="I4">
            <v>0</v>
          </cell>
        </row>
      </sheetData>
      <sheetData sheetId="2868"/>
      <sheetData sheetId="2869">
        <row r="4">
          <cell r="I4">
            <v>0</v>
          </cell>
        </row>
      </sheetData>
      <sheetData sheetId="2870"/>
      <sheetData sheetId="2871">
        <row r="4">
          <cell r="I4">
            <v>0</v>
          </cell>
        </row>
      </sheetData>
      <sheetData sheetId="2872"/>
      <sheetData sheetId="2873"/>
      <sheetData sheetId="2874">
        <row r="4">
          <cell r="I4">
            <v>0</v>
          </cell>
        </row>
      </sheetData>
      <sheetData sheetId="2875"/>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sheetData sheetId="2939">
        <row r="4">
          <cell r="I4">
            <v>0</v>
          </cell>
        </row>
      </sheetData>
      <sheetData sheetId="2940"/>
      <sheetData sheetId="2941">
        <row r="4">
          <cell r="I4">
            <v>0</v>
          </cell>
        </row>
      </sheetData>
      <sheetData sheetId="2942"/>
      <sheetData sheetId="2943">
        <row r="4">
          <cell r="I4">
            <v>0</v>
          </cell>
        </row>
      </sheetData>
      <sheetData sheetId="2944"/>
      <sheetData sheetId="2945"/>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sheetData sheetId="2955"/>
      <sheetData sheetId="2956"/>
      <sheetData sheetId="2957">
        <row r="4">
          <cell r="I4">
            <v>0</v>
          </cell>
        </row>
      </sheetData>
      <sheetData sheetId="2958"/>
      <sheetData sheetId="2959"/>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sheetData sheetId="2976">
        <row r="4">
          <cell r="I4">
            <v>0</v>
          </cell>
        </row>
      </sheetData>
      <sheetData sheetId="2977">
        <row r="4">
          <cell r="I4">
            <v>0</v>
          </cell>
        </row>
      </sheetData>
      <sheetData sheetId="2978"/>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sheetData sheetId="2986">
        <row r="4">
          <cell r="I4">
            <v>0</v>
          </cell>
        </row>
      </sheetData>
      <sheetData sheetId="2987">
        <row r="4">
          <cell r="I4">
            <v>0</v>
          </cell>
        </row>
      </sheetData>
      <sheetData sheetId="2988">
        <row r="4">
          <cell r="I4">
            <v>0</v>
          </cell>
        </row>
      </sheetData>
      <sheetData sheetId="2989">
        <row r="4">
          <cell r="I4">
            <v>0</v>
          </cell>
        </row>
      </sheetData>
      <sheetData sheetId="2990"/>
      <sheetData sheetId="2991"/>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sheetData sheetId="3013">
        <row r="4">
          <cell r="I4">
            <v>0</v>
          </cell>
        </row>
      </sheetData>
      <sheetData sheetId="3014"/>
      <sheetData sheetId="3015">
        <row r="4">
          <cell r="I4">
            <v>0</v>
          </cell>
        </row>
      </sheetData>
      <sheetData sheetId="3016">
        <row r="4">
          <cell r="I4">
            <v>0</v>
          </cell>
        </row>
      </sheetData>
      <sheetData sheetId="3017">
        <row r="4">
          <cell r="I4">
            <v>0</v>
          </cell>
        </row>
      </sheetData>
      <sheetData sheetId="3018"/>
      <sheetData sheetId="3019"/>
      <sheetData sheetId="3020">
        <row r="4">
          <cell r="I4">
            <v>0</v>
          </cell>
        </row>
      </sheetData>
      <sheetData sheetId="3021"/>
      <sheetData sheetId="3022">
        <row r="4">
          <cell r="I4">
            <v>0</v>
          </cell>
        </row>
      </sheetData>
      <sheetData sheetId="3023"/>
      <sheetData sheetId="3024">
        <row r="4">
          <cell r="I4">
            <v>0</v>
          </cell>
        </row>
      </sheetData>
      <sheetData sheetId="3025"/>
      <sheetData sheetId="3026"/>
      <sheetData sheetId="3027">
        <row r="4">
          <cell r="I4">
            <v>0</v>
          </cell>
        </row>
      </sheetData>
      <sheetData sheetId="3028"/>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sheetData sheetId="3062">
        <row r="4">
          <cell r="I4">
            <v>0</v>
          </cell>
        </row>
      </sheetData>
      <sheetData sheetId="3063">
        <row r="4">
          <cell r="I4">
            <v>0</v>
          </cell>
        </row>
      </sheetData>
      <sheetData sheetId="3064">
        <row r="4">
          <cell r="I4">
            <v>0</v>
          </cell>
        </row>
      </sheetData>
      <sheetData sheetId="3065">
        <row r="4">
          <cell r="I4">
            <v>0</v>
          </cell>
        </row>
      </sheetData>
      <sheetData sheetId="3066"/>
      <sheetData sheetId="3067">
        <row r="4">
          <cell r="I4">
            <v>0</v>
          </cell>
        </row>
      </sheetData>
      <sheetData sheetId="3068"/>
      <sheetData sheetId="3069"/>
      <sheetData sheetId="3070"/>
      <sheetData sheetId="3071">
        <row r="4">
          <cell r="I4">
            <v>0</v>
          </cell>
        </row>
      </sheetData>
      <sheetData sheetId="3072"/>
      <sheetData sheetId="3073">
        <row r="4">
          <cell r="I4">
            <v>0</v>
          </cell>
        </row>
      </sheetData>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M4">
            <v>100</v>
          </cell>
        </row>
      </sheetData>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sheetData sheetId="3471">
        <row r="4">
          <cell r="M4">
            <v>100</v>
          </cell>
        </row>
      </sheetData>
      <sheetData sheetId="3472"/>
      <sheetData sheetId="3473"/>
      <sheetData sheetId="3474">
        <row r="4">
          <cell r="M4">
            <v>100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sheetData sheetId="3489">
        <row r="4">
          <cell r="M4">
            <v>100</v>
          </cell>
        </row>
      </sheetData>
      <sheetData sheetId="3490"/>
      <sheetData sheetId="3491"/>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M4">
            <v>100</v>
          </cell>
        </row>
      </sheetData>
      <sheetData sheetId="3641">
        <row r="4">
          <cell r="I4">
            <v>0</v>
          </cell>
        </row>
      </sheetData>
      <sheetData sheetId="3642">
        <row r="4">
          <cell r="I4">
            <v>0</v>
          </cell>
        </row>
      </sheetData>
      <sheetData sheetId="3643">
        <row r="4">
          <cell r="M4">
            <v>100</v>
          </cell>
        </row>
      </sheetData>
      <sheetData sheetId="3644">
        <row r="4">
          <cell r="M4">
            <v>100</v>
          </cell>
        </row>
      </sheetData>
      <sheetData sheetId="3645">
        <row r="4">
          <cell r="I4">
            <v>0</v>
          </cell>
        </row>
      </sheetData>
      <sheetData sheetId="3646" refreshError="1"/>
      <sheetData sheetId="3647" refreshError="1"/>
      <sheetData sheetId="3648"/>
      <sheetData sheetId="3649"/>
      <sheetData sheetId="3650" refreshError="1"/>
      <sheetData sheetId="3651" refreshError="1"/>
      <sheetData sheetId="3652" refreshError="1"/>
      <sheetData sheetId="3653">
        <row r="4">
          <cell r="M4">
            <v>100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M4">
            <v>100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M4">
            <v>100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M4">
            <v>100</v>
          </cell>
        </row>
      </sheetData>
      <sheetData sheetId="4089">
        <row r="4">
          <cell r="I4">
            <v>0</v>
          </cell>
        </row>
      </sheetData>
      <sheetData sheetId="4090">
        <row r="4">
          <cell r="M4">
            <v>100</v>
          </cell>
        </row>
      </sheetData>
      <sheetData sheetId="4091">
        <row r="4">
          <cell r="I4">
            <v>0</v>
          </cell>
        </row>
      </sheetData>
      <sheetData sheetId="4092">
        <row r="4">
          <cell r="I4">
            <v>0</v>
          </cell>
        </row>
      </sheetData>
      <sheetData sheetId="4093">
        <row r="4">
          <cell r="I4">
            <v>0</v>
          </cell>
        </row>
      </sheetData>
      <sheetData sheetId="4094">
        <row r="4">
          <cell r="M4">
            <v>100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M4">
            <v>100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M4">
            <v>100</v>
          </cell>
        </row>
      </sheetData>
      <sheetData sheetId="4769">
        <row r="4">
          <cell r="I4">
            <v>0</v>
          </cell>
        </row>
      </sheetData>
      <sheetData sheetId="4770">
        <row r="4">
          <cell r="I4">
            <v>0</v>
          </cell>
        </row>
      </sheetData>
      <sheetData sheetId="4771">
        <row r="4">
          <cell r="I4">
            <v>0</v>
          </cell>
        </row>
      </sheetData>
      <sheetData sheetId="4772">
        <row r="4">
          <cell r="M4">
            <v>100</v>
          </cell>
        </row>
      </sheetData>
      <sheetData sheetId="4773">
        <row r="4">
          <cell r="M4">
            <v>100</v>
          </cell>
        </row>
      </sheetData>
      <sheetData sheetId="4774">
        <row r="4">
          <cell r="I4">
            <v>0</v>
          </cell>
        </row>
      </sheetData>
      <sheetData sheetId="4775">
        <row r="4">
          <cell r="I4">
            <v>0</v>
          </cell>
        </row>
      </sheetData>
      <sheetData sheetId="4776">
        <row r="4">
          <cell r="I4">
            <v>0</v>
          </cell>
        </row>
      </sheetData>
      <sheetData sheetId="4777">
        <row r="4">
          <cell r="M4">
            <v>100</v>
          </cell>
        </row>
      </sheetData>
      <sheetData sheetId="4778">
        <row r="4">
          <cell r="I4">
            <v>0</v>
          </cell>
        </row>
      </sheetData>
      <sheetData sheetId="4779">
        <row r="4">
          <cell r="I4">
            <v>0</v>
          </cell>
        </row>
      </sheetData>
      <sheetData sheetId="4780">
        <row r="4">
          <cell r="I4">
            <v>0</v>
          </cell>
        </row>
      </sheetData>
      <sheetData sheetId="4781">
        <row r="4">
          <cell r="M4">
            <v>100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sheetData sheetId="4812"/>
      <sheetData sheetId="4813"/>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M4">
            <v>100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M4">
            <v>100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M4">
            <v>100</v>
          </cell>
        </row>
      </sheetData>
      <sheetData sheetId="5260">
        <row r="4">
          <cell r="I4">
            <v>0</v>
          </cell>
        </row>
      </sheetData>
      <sheetData sheetId="5261">
        <row r="4">
          <cell r="I4">
            <v>0</v>
          </cell>
        </row>
      </sheetData>
      <sheetData sheetId="5262">
        <row r="4">
          <cell r="I4">
            <v>0</v>
          </cell>
        </row>
      </sheetData>
      <sheetData sheetId="5263">
        <row r="4">
          <cell r="M4">
            <v>100</v>
          </cell>
        </row>
      </sheetData>
      <sheetData sheetId="5264">
        <row r="4">
          <cell r="M4">
            <v>100</v>
          </cell>
        </row>
      </sheetData>
      <sheetData sheetId="5265">
        <row r="4">
          <cell r="M4">
            <v>100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M4">
            <v>100</v>
          </cell>
        </row>
      </sheetData>
      <sheetData sheetId="5287">
        <row r="4">
          <cell r="M4">
            <v>100</v>
          </cell>
        </row>
      </sheetData>
      <sheetData sheetId="5288" refreshError="1"/>
      <sheetData sheetId="5289" refreshError="1"/>
      <sheetData sheetId="5290" refreshError="1"/>
      <sheetData sheetId="5291" refreshError="1"/>
      <sheetData sheetId="5292" refreshError="1"/>
      <sheetData sheetId="5293" refreshError="1"/>
      <sheetData sheetId="5294"/>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M4">
            <v>100</v>
          </cell>
        </row>
      </sheetData>
      <sheetData sheetId="5330">
        <row r="4">
          <cell r="I4">
            <v>0</v>
          </cell>
        </row>
      </sheetData>
      <sheetData sheetId="5331">
        <row r="4">
          <cell r="I4">
            <v>0</v>
          </cell>
        </row>
      </sheetData>
      <sheetData sheetId="5332">
        <row r="4">
          <cell r="I4">
            <v>0</v>
          </cell>
        </row>
      </sheetData>
      <sheetData sheetId="5333">
        <row r="4">
          <cell r="M4">
            <v>100</v>
          </cell>
        </row>
      </sheetData>
      <sheetData sheetId="5334">
        <row r="4">
          <cell r="M4">
            <v>100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M4">
            <v>100</v>
          </cell>
        </row>
      </sheetData>
      <sheetData sheetId="5389">
        <row r="4">
          <cell r="I4">
            <v>0</v>
          </cell>
        </row>
      </sheetData>
      <sheetData sheetId="5390">
        <row r="4">
          <cell r="I4">
            <v>0</v>
          </cell>
        </row>
      </sheetData>
      <sheetData sheetId="5391">
        <row r="4">
          <cell r="I4">
            <v>0</v>
          </cell>
        </row>
      </sheetData>
      <sheetData sheetId="5392">
        <row r="4">
          <cell r="M4">
            <v>100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M4">
            <v>100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M4">
            <v>100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M4">
            <v>100</v>
          </cell>
        </row>
      </sheetData>
      <sheetData sheetId="5458">
        <row r="4">
          <cell r="I4">
            <v>0</v>
          </cell>
        </row>
      </sheetData>
      <sheetData sheetId="5459">
        <row r="4">
          <cell r="I4">
            <v>0</v>
          </cell>
        </row>
      </sheetData>
      <sheetData sheetId="5460">
        <row r="4">
          <cell r="I4">
            <v>0</v>
          </cell>
        </row>
      </sheetData>
      <sheetData sheetId="5461">
        <row r="4">
          <cell r="M4">
            <v>100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M4">
            <v>100</v>
          </cell>
        </row>
      </sheetData>
      <sheetData sheetId="5473">
        <row r="4">
          <cell r="I4">
            <v>0</v>
          </cell>
        </row>
      </sheetData>
      <sheetData sheetId="5474">
        <row r="4">
          <cell r="M4">
            <v>100</v>
          </cell>
        </row>
      </sheetData>
      <sheetData sheetId="5475">
        <row r="4">
          <cell r="I4">
            <v>0</v>
          </cell>
        </row>
      </sheetData>
      <sheetData sheetId="5476">
        <row r="4">
          <cell r="M4">
            <v>100</v>
          </cell>
        </row>
      </sheetData>
      <sheetData sheetId="5477">
        <row r="4">
          <cell r="M4">
            <v>100</v>
          </cell>
        </row>
      </sheetData>
      <sheetData sheetId="5478">
        <row r="4">
          <cell r="M4">
            <v>100</v>
          </cell>
        </row>
      </sheetData>
      <sheetData sheetId="5479">
        <row r="4">
          <cell r="I4">
            <v>0</v>
          </cell>
        </row>
      </sheetData>
      <sheetData sheetId="5480">
        <row r="4">
          <cell r="M4">
            <v>100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M4">
            <v>100</v>
          </cell>
        </row>
      </sheetData>
      <sheetData sheetId="5800">
        <row r="4">
          <cell r="I4">
            <v>0</v>
          </cell>
        </row>
      </sheetData>
      <sheetData sheetId="5801">
        <row r="4">
          <cell r="I4">
            <v>0</v>
          </cell>
        </row>
      </sheetData>
      <sheetData sheetId="5802">
        <row r="4">
          <cell r="M4">
            <v>100</v>
          </cell>
        </row>
      </sheetData>
      <sheetData sheetId="5803">
        <row r="4">
          <cell r="M4">
            <v>100</v>
          </cell>
        </row>
      </sheetData>
      <sheetData sheetId="5804">
        <row r="4">
          <cell r="M4">
            <v>100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M4">
            <v>100</v>
          </cell>
        </row>
      </sheetData>
      <sheetData sheetId="5830">
        <row r="4">
          <cell r="I4">
            <v>0</v>
          </cell>
        </row>
      </sheetData>
      <sheetData sheetId="5831">
        <row r="4">
          <cell r="I4">
            <v>0</v>
          </cell>
        </row>
      </sheetData>
      <sheetData sheetId="5832">
        <row r="4">
          <cell r="M4">
            <v>100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M4">
            <v>100</v>
          </cell>
        </row>
      </sheetData>
      <sheetData sheetId="5838">
        <row r="4">
          <cell r="I4">
            <v>0</v>
          </cell>
        </row>
      </sheetData>
      <sheetData sheetId="5839">
        <row r="4">
          <cell r="I4">
            <v>0</v>
          </cell>
        </row>
      </sheetData>
      <sheetData sheetId="5840">
        <row r="4">
          <cell r="M4">
            <v>100</v>
          </cell>
        </row>
      </sheetData>
      <sheetData sheetId="5841">
        <row r="4">
          <cell r="M4">
            <v>100</v>
          </cell>
        </row>
      </sheetData>
      <sheetData sheetId="5842">
        <row r="4">
          <cell r="M4">
            <v>100</v>
          </cell>
        </row>
      </sheetData>
      <sheetData sheetId="5843">
        <row r="4">
          <cell r="M4">
            <v>100</v>
          </cell>
        </row>
      </sheetData>
      <sheetData sheetId="5844">
        <row r="4">
          <cell r="I4">
            <v>0</v>
          </cell>
        </row>
      </sheetData>
      <sheetData sheetId="5845">
        <row r="4">
          <cell r="M4">
            <v>100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M4">
            <v>100</v>
          </cell>
        </row>
      </sheetData>
      <sheetData sheetId="5852">
        <row r="4">
          <cell r="I4">
            <v>0</v>
          </cell>
        </row>
      </sheetData>
      <sheetData sheetId="5853">
        <row r="4">
          <cell r="I4">
            <v>0</v>
          </cell>
        </row>
      </sheetData>
      <sheetData sheetId="5854">
        <row r="4">
          <cell r="I4">
            <v>0</v>
          </cell>
        </row>
      </sheetData>
      <sheetData sheetId="5855">
        <row r="4">
          <cell r="M4">
            <v>100</v>
          </cell>
        </row>
      </sheetData>
      <sheetData sheetId="5856">
        <row r="4">
          <cell r="I4">
            <v>0</v>
          </cell>
        </row>
      </sheetData>
      <sheetData sheetId="5857">
        <row r="4">
          <cell r="M4">
            <v>100</v>
          </cell>
        </row>
      </sheetData>
      <sheetData sheetId="5858">
        <row r="4">
          <cell r="I4">
            <v>0</v>
          </cell>
        </row>
      </sheetData>
      <sheetData sheetId="5859">
        <row r="4">
          <cell r="M4">
            <v>100</v>
          </cell>
        </row>
      </sheetData>
      <sheetData sheetId="5860">
        <row r="4">
          <cell r="M4">
            <v>100</v>
          </cell>
        </row>
      </sheetData>
      <sheetData sheetId="5861">
        <row r="4">
          <cell r="M4">
            <v>100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M4">
            <v>100</v>
          </cell>
        </row>
      </sheetData>
      <sheetData sheetId="5872">
        <row r="4">
          <cell r="M4">
            <v>100</v>
          </cell>
        </row>
      </sheetData>
      <sheetData sheetId="5873">
        <row r="4">
          <cell r="M4">
            <v>100</v>
          </cell>
        </row>
      </sheetData>
      <sheetData sheetId="5874">
        <row r="4">
          <cell r="I4">
            <v>0</v>
          </cell>
        </row>
      </sheetData>
      <sheetData sheetId="5875">
        <row r="4">
          <cell r="I4">
            <v>0</v>
          </cell>
        </row>
      </sheetData>
      <sheetData sheetId="5876">
        <row r="4">
          <cell r="M4">
            <v>100</v>
          </cell>
        </row>
      </sheetData>
      <sheetData sheetId="5877">
        <row r="4">
          <cell r="M4">
            <v>100</v>
          </cell>
        </row>
      </sheetData>
      <sheetData sheetId="5878">
        <row r="4">
          <cell r="M4">
            <v>100</v>
          </cell>
        </row>
      </sheetData>
      <sheetData sheetId="5879">
        <row r="4">
          <cell r="M4">
            <v>100</v>
          </cell>
        </row>
      </sheetData>
      <sheetData sheetId="5880">
        <row r="4">
          <cell r="I4">
            <v>0</v>
          </cell>
        </row>
      </sheetData>
      <sheetData sheetId="5881">
        <row r="4">
          <cell r="M4">
            <v>100</v>
          </cell>
        </row>
      </sheetData>
      <sheetData sheetId="5882">
        <row r="4">
          <cell r="M4">
            <v>100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M4">
            <v>100</v>
          </cell>
        </row>
      </sheetData>
      <sheetData sheetId="6587">
        <row r="4">
          <cell r="I4">
            <v>0</v>
          </cell>
        </row>
      </sheetData>
      <sheetData sheetId="6588">
        <row r="4">
          <cell r="I4">
            <v>0</v>
          </cell>
        </row>
      </sheetData>
      <sheetData sheetId="6589">
        <row r="4">
          <cell r="I4">
            <v>0</v>
          </cell>
        </row>
      </sheetData>
      <sheetData sheetId="6590">
        <row r="4">
          <cell r="M4">
            <v>100</v>
          </cell>
        </row>
      </sheetData>
      <sheetData sheetId="6591">
        <row r="4">
          <cell r="M4">
            <v>100</v>
          </cell>
        </row>
      </sheetData>
      <sheetData sheetId="6592">
        <row r="4">
          <cell r="M4">
            <v>100</v>
          </cell>
        </row>
      </sheetData>
      <sheetData sheetId="6593">
        <row r="4">
          <cell r="I4">
            <v>0</v>
          </cell>
        </row>
      </sheetData>
      <sheetData sheetId="6594">
        <row r="4">
          <cell r="I4">
            <v>0</v>
          </cell>
        </row>
      </sheetData>
      <sheetData sheetId="6595">
        <row r="4">
          <cell r="I4">
            <v>0</v>
          </cell>
        </row>
      </sheetData>
      <sheetData sheetId="6596">
        <row r="4">
          <cell r="M4">
            <v>100</v>
          </cell>
        </row>
      </sheetData>
      <sheetData sheetId="6597">
        <row r="4">
          <cell r="I4">
            <v>0</v>
          </cell>
        </row>
      </sheetData>
      <sheetData sheetId="6598">
        <row r="4">
          <cell r="M4">
            <v>100</v>
          </cell>
        </row>
      </sheetData>
      <sheetData sheetId="6599">
        <row r="4">
          <cell r="I4">
            <v>0</v>
          </cell>
        </row>
      </sheetData>
      <sheetData sheetId="6600">
        <row r="4">
          <cell r="M4">
            <v>100</v>
          </cell>
        </row>
      </sheetData>
      <sheetData sheetId="6601">
        <row r="4">
          <cell r="M4">
            <v>100</v>
          </cell>
        </row>
      </sheetData>
      <sheetData sheetId="6602">
        <row r="4">
          <cell r="M4">
            <v>100</v>
          </cell>
        </row>
      </sheetData>
      <sheetData sheetId="6603">
        <row r="4">
          <cell r="M4">
            <v>100</v>
          </cell>
        </row>
      </sheetData>
      <sheetData sheetId="6604">
        <row r="4">
          <cell r="M4">
            <v>100</v>
          </cell>
        </row>
      </sheetData>
      <sheetData sheetId="6605">
        <row r="4">
          <cell r="M4">
            <v>100</v>
          </cell>
        </row>
      </sheetData>
      <sheetData sheetId="6606">
        <row r="4">
          <cell r="M4">
            <v>100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sheetData sheetId="6621"/>
      <sheetData sheetId="6622"/>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sheetData sheetId="1280" refreshError="1"/>
      <sheetData sheetId="1281" refreshError="1"/>
      <sheetData sheetId="1282" refreshError="1"/>
      <sheetData sheetId="1283" refreshError="1"/>
      <sheetData sheetId="1284">
        <row r="1">
          <cell r="B1" t="str">
            <v>220 kV SUB-STATION</v>
          </cell>
        </row>
      </sheetData>
      <sheetData sheetId="1285">
        <row r="1">
          <cell r="B1" t="str">
            <v>220 kV SUB-STATION</v>
          </cell>
        </row>
      </sheetData>
      <sheetData sheetId="1286"/>
      <sheetData sheetId="1287">
        <row r="1">
          <cell r="B1" t="str">
            <v>220 kV SUB-STATION</v>
          </cell>
        </row>
      </sheetData>
      <sheetData sheetId="1288">
        <row r="1">
          <cell r="B1" t="str">
            <v>220 kV SUB-STATION</v>
          </cell>
        </row>
      </sheetData>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efreshError="1"/>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efreshError="1"/>
      <sheetData sheetId="1355" refreshError="1"/>
      <sheetData sheetId="1356" refreshError="1"/>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efreshError="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ow r="1">
          <cell r="B1" t="str">
            <v>220 kV SUB-STATION</v>
          </cell>
        </row>
      </sheetData>
      <sheetData sheetId="1499">
        <row r="1">
          <cell r="B1" t="str">
            <v>220 kV SUB-STATION</v>
          </cell>
        </row>
      </sheetData>
      <sheetData sheetId="1500">
        <row r="1">
          <cell r="B1" t="str">
            <v>220 kV SUB-STATION</v>
          </cell>
        </row>
      </sheetData>
      <sheetData sheetId="1501">
        <row r="1">
          <cell r="B1" t="str">
            <v>220 kV SUB-STATION</v>
          </cell>
        </row>
      </sheetData>
      <sheetData sheetId="1502">
        <row r="1">
          <cell r="B1" t="str">
            <v>220 kV SUB-STATION</v>
          </cell>
        </row>
      </sheetData>
      <sheetData sheetId="1503">
        <row r="1">
          <cell r="B1" t="str">
            <v>220 kV SUB-STATION</v>
          </cell>
        </row>
      </sheetData>
      <sheetData sheetId="1504">
        <row r="1">
          <cell r="B1" t="str">
            <v>220 kV SUB-STATION</v>
          </cell>
        </row>
      </sheetData>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sheetData sheetId="1516"/>
      <sheetData sheetId="1517" refreshError="1"/>
      <sheetData sheetId="1518" refreshError="1"/>
      <sheetData sheetId="1519" refreshError="1"/>
      <sheetData sheetId="1520" refreshError="1"/>
      <sheetData sheetId="1521" refreshError="1"/>
      <sheetData sheetId="1522" refreshError="1"/>
      <sheetData sheetId="1523">
        <row r="1">
          <cell r="B1" t="str">
            <v>220 kV SUB-STATION</v>
          </cell>
        </row>
      </sheetData>
      <sheetData sheetId="1524">
        <row r="1">
          <cell r="B1" t="str">
            <v>220 kV SUB-STATION</v>
          </cell>
        </row>
      </sheetData>
      <sheetData sheetId="1525">
        <row r="1">
          <cell r="B1" t="str">
            <v>220 kV SUB-STATION</v>
          </cell>
        </row>
      </sheetData>
      <sheetData sheetId="1526">
        <row r="1">
          <cell r="B1" t="str">
            <v>220 kV SUB-STATION</v>
          </cell>
        </row>
      </sheetData>
      <sheetData sheetId="1527" refreshError="1"/>
      <sheetData sheetId="1528" refreshError="1"/>
      <sheetData sheetId="1529" refreshError="1"/>
      <sheetData sheetId="1530" refreshError="1"/>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ow r="1">
          <cell r="B1" t="str">
            <v>220 kV SUB-STATION</v>
          </cell>
        </row>
      </sheetData>
      <sheetData sheetId="1648" refreshError="1"/>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ow r="1">
          <cell r="B1" t="str">
            <v>220 kV SUB-STATION</v>
          </cell>
        </row>
      </sheetData>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refreshError="1"/>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row r="1">
          <cell r="B1" t="str">
            <v>220 kV SUB-STATION</v>
          </cell>
        </row>
      </sheetData>
      <sheetData sheetId="1905">
        <row r="1">
          <cell r="B1" t="str">
            <v>220 kV SUB-STATION</v>
          </cell>
        </row>
      </sheetData>
      <sheetData sheetId="1906">
        <row r="1">
          <cell r="B1" t="str">
            <v>220 kV SUB-STATION</v>
          </cell>
        </row>
      </sheetData>
      <sheetData sheetId="1907">
        <row r="1">
          <cell r="B1" t="str">
            <v>220 kV SUB-STATION</v>
          </cell>
        </row>
      </sheetData>
      <sheetData sheetId="1908" refreshError="1"/>
      <sheetData sheetId="1909" refreshError="1"/>
      <sheetData sheetId="1910" refreshError="1"/>
      <sheetData sheetId="1911" refreshError="1"/>
      <sheetData sheetId="1912" refreshError="1"/>
      <sheetData sheetId="1913" refreshError="1"/>
      <sheetData sheetId="1914"/>
      <sheetData sheetId="1915" refreshError="1"/>
      <sheetData sheetId="1916" refreshError="1"/>
      <sheetData sheetId="1917" refreshError="1"/>
      <sheetData sheetId="1918" refreshError="1"/>
      <sheetData sheetId="1919" refreshError="1"/>
      <sheetData sheetId="1920" refreshError="1"/>
      <sheetData sheetId="1921">
        <row r="1">
          <cell r="B1" t="str">
            <v>220 kV SUB-STATION</v>
          </cell>
        </row>
      </sheetData>
      <sheetData sheetId="1922" refreshError="1"/>
      <sheetData sheetId="1923" refreshError="1"/>
      <sheetData sheetId="1924" refreshError="1"/>
      <sheetData sheetId="1925" refreshError="1"/>
      <sheetData sheetId="1926" refreshError="1"/>
      <sheetData sheetId="1927" refreshError="1"/>
      <sheetData sheetId="1928">
        <row r="1">
          <cell r="B1" t="str">
            <v>220 kV SUB-STATION</v>
          </cell>
        </row>
      </sheetData>
      <sheetData sheetId="1929" refreshError="1"/>
      <sheetData sheetId="1930" refreshError="1"/>
      <sheetData sheetId="1931" refreshError="1"/>
      <sheetData sheetId="1932" refreshError="1"/>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ow r="1">
          <cell r="B1" t="str">
            <v>220 kV SUB-STATION</v>
          </cell>
        </row>
      </sheetData>
      <sheetData sheetId="1966">
        <row r="1">
          <cell r="B1" t="str">
            <v>220 kV SUB-STATION</v>
          </cell>
        </row>
      </sheetData>
      <sheetData sheetId="1967"/>
      <sheetData sheetId="1968"/>
      <sheetData sheetId="1969">
        <row r="1">
          <cell r="B1" t="str">
            <v>220 kV SUB-STATION</v>
          </cell>
        </row>
      </sheetData>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ow r="1">
          <cell r="B1" t="str">
            <v>220 kV SUB-STATION</v>
          </cell>
        </row>
      </sheetData>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ow r="1">
          <cell r="B1" t="str">
            <v>220 kV SUB-STATION</v>
          </cell>
        </row>
      </sheetData>
      <sheetData sheetId="2048"/>
      <sheetData sheetId="2049"/>
      <sheetData sheetId="2050"/>
      <sheetData sheetId="205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sheetData sheetId="2065"/>
      <sheetData sheetId="2066"/>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ow r="1">
          <cell r="B1" t="str">
            <v>220 kV SUB-STATION</v>
          </cell>
        </row>
      </sheetData>
      <sheetData sheetId="2207">
        <row r="1">
          <cell r="B1" t="str">
            <v>220 kV SUB-STATION</v>
          </cell>
        </row>
      </sheetData>
      <sheetData sheetId="2208"/>
      <sheetData sheetId="2209" refreshError="1"/>
      <sheetData sheetId="2210" refreshError="1"/>
      <sheetData sheetId="2211" refreshError="1"/>
      <sheetData sheetId="2212" refreshError="1"/>
      <sheetData sheetId="2213" refreshError="1"/>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sheetData sheetId="2240" refreshError="1"/>
      <sheetData sheetId="224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ow r="1">
          <cell r="B1" t="str">
            <v>220 kV SUB-STATION</v>
          </cell>
        </row>
      </sheetData>
      <sheetData sheetId="2266"/>
      <sheetData sheetId="2267"/>
      <sheetData sheetId="2268"/>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refreshError="1"/>
      <sheetData sheetId="2603" refreshError="1"/>
      <sheetData sheetId="2604" refreshError="1"/>
      <sheetData sheetId="2605" refreshError="1"/>
      <sheetData sheetId="2606" refreshError="1"/>
      <sheetData sheetId="2607" refreshError="1"/>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sheetData sheetId="3575"/>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sheetData sheetId="3607"/>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refreshError="1"/>
      <sheetData sheetId="634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蠄ሹꠀ䁮�"/>
      <sheetName val="08.07.10헾】_x0005_?蠌ሹ⠀䁫�"/>
      <sheetName val="08.07.10헾】_x0005__蠄ሹꠀ䁮"/>
      <sheetName val="08.07.10헾】_x0005__蠌ሹ⠀䁫"/>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sheetData sheetId="14961"/>
      <sheetData sheetId="14962">
        <row r="19">
          <cell r="J19">
            <v>1.0499999999999999E-3</v>
          </cell>
        </row>
      </sheetData>
      <sheetData sheetId="14963">
        <row r="19">
          <cell r="J19">
            <v>1.0499999999999999E-3</v>
          </cell>
        </row>
      </sheetData>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sheetData sheetId="14972"/>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sheetData sheetId="14979"/>
      <sheetData sheetId="14980"/>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sheetData sheetId="14999">
        <row r="19">
          <cell r="J19">
            <v>1.0499999999999999E-3</v>
          </cell>
        </row>
      </sheetData>
      <sheetData sheetId="15000"/>
      <sheetData sheetId="15001"/>
      <sheetData sheetId="15002">
        <row r="19">
          <cell r="J19">
            <v>1.0499999999999999E-3</v>
          </cell>
        </row>
      </sheetData>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sheetData sheetId="15036"/>
      <sheetData sheetId="15037"/>
      <sheetData sheetId="15038"/>
      <sheetData sheetId="15039"/>
      <sheetData sheetId="15040"/>
      <sheetData sheetId="15041"/>
      <sheetData sheetId="15042"/>
      <sheetData sheetId="15043"/>
      <sheetData sheetId="15044">
        <row r="19">
          <cell r="J19">
            <v>1.0499999999999999E-3</v>
          </cell>
        </row>
      </sheetData>
      <sheetData sheetId="15045"/>
      <sheetData sheetId="15046"/>
      <sheetData sheetId="15047">
        <row r="19">
          <cell r="J19">
            <v>1.0499999999999999E-3</v>
          </cell>
        </row>
      </sheetData>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refreshError="1"/>
      <sheetData sheetId="15063"/>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sheetData sheetId="15080"/>
      <sheetData sheetId="15081"/>
      <sheetData sheetId="15082"/>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sheetData sheetId="15120"/>
      <sheetData sheetId="15121"/>
      <sheetData sheetId="15122"/>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sheetData sheetId="15139"/>
      <sheetData sheetId="15140"/>
      <sheetData sheetId="15141"/>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sheetData sheetId="15152"/>
      <sheetData sheetId="15153"/>
      <sheetData sheetId="15154"/>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sheetData sheetId="15178">
        <row r="19">
          <cell r="J19">
            <v>1.0499999999999999E-3</v>
          </cell>
        </row>
      </sheetData>
      <sheetData sheetId="15179"/>
      <sheetData sheetId="15180"/>
      <sheetData sheetId="15181">
        <row r="19">
          <cell r="J19">
            <v>1.0499999999999999E-3</v>
          </cell>
        </row>
      </sheetData>
      <sheetData sheetId="15182"/>
      <sheetData sheetId="15183"/>
      <sheetData sheetId="15184"/>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sheetData sheetId="15315">
        <row r="19">
          <cell r="J19">
            <v>1.0499999999999999E-3</v>
          </cell>
        </row>
      </sheetData>
      <sheetData sheetId="15316">
        <row r="19">
          <cell r="J19">
            <v>1.0499999999999999E-3</v>
          </cell>
        </row>
      </sheetData>
      <sheetData sheetId="15317">
        <row r="19">
          <cell r="J19">
            <v>1.0499999999999999E-3</v>
          </cell>
        </row>
      </sheetData>
      <sheetData sheetId="15318"/>
      <sheetData sheetId="15319">
        <row r="19">
          <cell r="J19">
            <v>1.0499999999999999E-3</v>
          </cell>
        </row>
      </sheetData>
      <sheetData sheetId="15320">
        <row r="19">
          <cell r="J19">
            <v>1.0499999999999999E-3</v>
          </cell>
        </row>
      </sheetData>
      <sheetData sheetId="15321">
        <row r="19">
          <cell r="J19">
            <v>1.0499999999999999E-3</v>
          </cell>
        </row>
      </sheetData>
      <sheetData sheetId="15322"/>
      <sheetData sheetId="15323"/>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sheetData sheetId="15344" refreshError="1"/>
      <sheetData sheetId="15345"/>
      <sheetData sheetId="15346" refreshError="1"/>
      <sheetData sheetId="15347"/>
      <sheetData sheetId="15348"/>
      <sheetData sheetId="15349" refreshError="1"/>
      <sheetData sheetId="15350"/>
      <sheetData sheetId="15351" refreshError="1"/>
      <sheetData sheetId="15352" refreshError="1"/>
      <sheetData sheetId="15353" refreshError="1"/>
      <sheetData sheetId="15354"/>
      <sheetData sheetId="15355" refreshError="1"/>
      <sheetData sheetId="15356" refreshError="1"/>
      <sheetData sheetId="15357" refreshError="1"/>
      <sheetData sheetId="15358" refreshError="1"/>
      <sheetData sheetId="15359"/>
      <sheetData sheetId="15360" refreshError="1"/>
      <sheetData sheetId="15361" refreshError="1"/>
      <sheetData sheetId="15362" refreshError="1"/>
      <sheetData sheetId="15363" refreshError="1"/>
      <sheetData sheetId="15364" refreshError="1"/>
      <sheetData sheetId="15365" refreshError="1"/>
      <sheetData sheetId="15366"/>
      <sheetData sheetId="15367"/>
      <sheetData sheetId="15368"/>
      <sheetData sheetId="15369"/>
      <sheetData sheetId="15370"/>
      <sheetData sheetId="15371"/>
      <sheetData sheetId="1537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168"/>
  <sheetViews>
    <sheetView tabSelected="1" topLeftCell="A82" workbookViewId="0">
      <selection activeCell="B141" sqref="B141:B142"/>
    </sheetView>
  </sheetViews>
  <sheetFormatPr defaultRowHeight="15" x14ac:dyDescent="0.25"/>
  <cols>
    <col min="3" max="3" width="13.7109375" bestFit="1" customWidth="1"/>
    <col min="4" max="4" width="12.140625" bestFit="1" customWidth="1"/>
    <col min="5" max="5" width="16" bestFit="1" customWidth="1"/>
    <col min="6" max="6" width="10.42578125" customWidth="1"/>
    <col min="7" max="7" width="20.28515625" bestFit="1" customWidth="1"/>
    <col min="8" max="8" width="19.5703125" bestFit="1" customWidth="1"/>
    <col min="9" max="9" width="12" customWidth="1"/>
    <col min="10" max="10" width="8.28515625" bestFit="1" customWidth="1"/>
    <col min="14" max="15" width="14" bestFit="1" customWidth="1"/>
    <col min="16" max="16" width="12.7109375" bestFit="1" customWidth="1"/>
  </cols>
  <sheetData>
    <row r="2" spans="2:12" ht="18.75" x14ac:dyDescent="0.3">
      <c r="B2" s="53" t="s">
        <v>147</v>
      </c>
      <c r="C2" s="53"/>
      <c r="D2" s="53"/>
      <c r="E2" s="53"/>
      <c r="F2" s="53"/>
      <c r="G2" s="53"/>
      <c r="H2" s="53"/>
      <c r="I2" s="53"/>
      <c r="J2" s="53"/>
      <c r="K2" s="53"/>
      <c r="L2" s="53"/>
    </row>
    <row r="3" spans="2:12" ht="63" x14ac:dyDescent="0.25">
      <c r="B3" s="54" t="s">
        <v>8</v>
      </c>
      <c r="C3" s="54" t="s">
        <v>148</v>
      </c>
      <c r="D3" s="54" t="s">
        <v>149</v>
      </c>
      <c r="E3" s="54" t="s">
        <v>150</v>
      </c>
      <c r="F3" s="55" t="s">
        <v>151</v>
      </c>
      <c r="G3" s="54" t="s">
        <v>152</v>
      </c>
      <c r="H3" s="56" t="s">
        <v>153</v>
      </c>
      <c r="I3" s="57" t="s">
        <v>154</v>
      </c>
      <c r="J3" s="57" t="s">
        <v>155</v>
      </c>
      <c r="K3" s="57" t="s">
        <v>156</v>
      </c>
      <c r="L3" s="58"/>
    </row>
    <row r="4" spans="2:12" x14ac:dyDescent="0.25">
      <c r="B4" s="26">
        <v>1</v>
      </c>
      <c r="C4" s="26" t="s">
        <v>157</v>
      </c>
      <c r="D4" s="26" t="s">
        <v>158</v>
      </c>
      <c r="E4" s="26" t="s">
        <v>159</v>
      </c>
      <c r="F4" s="26">
        <v>0.36</v>
      </c>
      <c r="G4" s="26">
        <v>63</v>
      </c>
      <c r="H4" s="26">
        <v>3</v>
      </c>
      <c r="I4" s="26">
        <f>+H4</f>
        <v>3</v>
      </c>
      <c r="J4" s="26">
        <v>1.04</v>
      </c>
      <c r="K4" s="59"/>
      <c r="L4" s="59"/>
    </row>
    <row r="5" spans="2:12" x14ac:dyDescent="0.25">
      <c r="B5" s="26">
        <f>1+B4</f>
        <v>2</v>
      </c>
      <c r="C5" s="26" t="s">
        <v>157</v>
      </c>
      <c r="D5" s="26" t="s">
        <v>158</v>
      </c>
      <c r="E5" s="26"/>
      <c r="F5" s="26"/>
      <c r="G5" s="26">
        <v>63</v>
      </c>
      <c r="H5" s="26">
        <v>20.6</v>
      </c>
      <c r="I5" s="26">
        <f>+I4+H5</f>
        <v>23.6</v>
      </c>
      <c r="J5" s="26">
        <v>1.03</v>
      </c>
      <c r="K5" s="59"/>
      <c r="L5" s="59"/>
    </row>
    <row r="6" spans="2:12" x14ac:dyDescent="0.25">
      <c r="B6" s="26">
        <f t="shared" ref="B6:B69" si="0">1+B5</f>
        <v>3</v>
      </c>
      <c r="C6" s="26" t="s">
        <v>160</v>
      </c>
      <c r="D6" s="26" t="s">
        <v>161</v>
      </c>
      <c r="E6" s="26"/>
      <c r="F6" s="26"/>
      <c r="G6" s="26">
        <v>63</v>
      </c>
      <c r="H6" s="26">
        <v>61.8</v>
      </c>
      <c r="I6" s="26">
        <f t="shared" ref="I6:I69" si="1">+I5+H6</f>
        <v>85.4</v>
      </c>
      <c r="J6" s="26">
        <v>1.03</v>
      </c>
      <c r="K6" s="59"/>
      <c r="L6" s="59"/>
    </row>
    <row r="7" spans="2:12" x14ac:dyDescent="0.25">
      <c r="B7" s="26">
        <f t="shared" si="0"/>
        <v>4</v>
      </c>
      <c r="C7" s="26" t="s">
        <v>161</v>
      </c>
      <c r="D7" s="26" t="s">
        <v>162</v>
      </c>
      <c r="E7" s="26"/>
      <c r="F7" s="26"/>
      <c r="G7" s="26">
        <v>63</v>
      </c>
      <c r="H7" s="26">
        <v>33.4</v>
      </c>
      <c r="I7" s="26">
        <f t="shared" si="1"/>
        <v>118.80000000000001</v>
      </c>
      <c r="J7" s="26">
        <v>1.03</v>
      </c>
      <c r="K7" s="59"/>
      <c r="L7" s="59"/>
    </row>
    <row r="8" spans="2:12" x14ac:dyDescent="0.25">
      <c r="B8" s="26">
        <f t="shared" si="0"/>
        <v>5</v>
      </c>
      <c r="C8" s="26" t="s">
        <v>161</v>
      </c>
      <c r="D8" s="26" t="s">
        <v>163</v>
      </c>
      <c r="E8" s="26"/>
      <c r="F8" s="26"/>
      <c r="G8" s="26">
        <v>63</v>
      </c>
      <c r="H8" s="26">
        <v>28.5</v>
      </c>
      <c r="I8" s="26">
        <f t="shared" si="1"/>
        <v>147.30000000000001</v>
      </c>
      <c r="J8" s="26">
        <v>1.03</v>
      </c>
      <c r="K8" s="59"/>
      <c r="L8" s="59"/>
    </row>
    <row r="9" spans="2:12" x14ac:dyDescent="0.25">
      <c r="B9" s="26">
        <f t="shared" si="0"/>
        <v>6</v>
      </c>
      <c r="C9" s="26" t="s">
        <v>164</v>
      </c>
      <c r="D9" s="26" t="s">
        <v>165</v>
      </c>
      <c r="E9" s="26" t="s">
        <v>159</v>
      </c>
      <c r="F9" s="26">
        <v>0.36</v>
      </c>
      <c r="G9" s="26">
        <v>63</v>
      </c>
      <c r="H9" s="26">
        <v>36.4</v>
      </c>
      <c r="I9" s="26">
        <f t="shared" si="1"/>
        <v>183.70000000000002</v>
      </c>
      <c r="J9" s="26">
        <v>1.03</v>
      </c>
      <c r="K9" s="59"/>
      <c r="L9" s="59"/>
    </row>
    <row r="10" spans="2:12" x14ac:dyDescent="0.25">
      <c r="B10" s="26">
        <f t="shared" si="0"/>
        <v>7</v>
      </c>
      <c r="C10" s="26" t="s">
        <v>166</v>
      </c>
      <c r="D10" s="26" t="s">
        <v>167</v>
      </c>
      <c r="E10" s="26" t="s">
        <v>159</v>
      </c>
      <c r="F10" s="26">
        <v>0.36</v>
      </c>
      <c r="G10" s="26">
        <v>63</v>
      </c>
      <c r="H10" s="26">
        <v>38.5</v>
      </c>
      <c r="I10" s="26">
        <f t="shared" si="1"/>
        <v>222.20000000000002</v>
      </c>
      <c r="J10" s="26">
        <v>1.03</v>
      </c>
      <c r="K10" s="59"/>
      <c r="L10" s="59"/>
    </row>
    <row r="11" spans="2:12" x14ac:dyDescent="0.25">
      <c r="B11" s="26">
        <f t="shared" si="0"/>
        <v>8</v>
      </c>
      <c r="C11" s="26" t="s">
        <v>168</v>
      </c>
      <c r="D11" s="26" t="s">
        <v>169</v>
      </c>
      <c r="E11" s="26"/>
      <c r="F11" s="26"/>
      <c r="G11" s="26">
        <v>63</v>
      </c>
      <c r="H11" s="26">
        <v>31.5</v>
      </c>
      <c r="I11" s="26">
        <f t="shared" si="1"/>
        <v>253.70000000000002</v>
      </c>
      <c r="J11" s="26">
        <v>1.03</v>
      </c>
      <c r="K11" s="59"/>
      <c r="L11" s="59"/>
    </row>
    <row r="12" spans="2:12" x14ac:dyDescent="0.25">
      <c r="B12" s="26">
        <f t="shared" si="0"/>
        <v>9</v>
      </c>
      <c r="C12" s="26" t="s">
        <v>169</v>
      </c>
      <c r="D12" s="26" t="s">
        <v>170</v>
      </c>
      <c r="E12" s="26"/>
      <c r="F12" s="26"/>
      <c r="G12" s="26">
        <v>63</v>
      </c>
      <c r="H12" s="26">
        <v>26.8</v>
      </c>
      <c r="I12" s="26">
        <f t="shared" si="1"/>
        <v>280.5</v>
      </c>
      <c r="J12" s="26">
        <v>1.03</v>
      </c>
      <c r="K12" s="59"/>
      <c r="L12" s="59"/>
    </row>
    <row r="13" spans="2:12" x14ac:dyDescent="0.25">
      <c r="B13" s="26">
        <f t="shared" si="0"/>
        <v>10</v>
      </c>
      <c r="C13" s="26" t="s">
        <v>171</v>
      </c>
      <c r="D13" s="26" t="s">
        <v>169</v>
      </c>
      <c r="E13" s="26"/>
      <c r="F13" s="26"/>
      <c r="G13" s="26">
        <v>63</v>
      </c>
      <c r="H13" s="26">
        <v>108.3</v>
      </c>
      <c r="I13" s="26">
        <f t="shared" si="1"/>
        <v>388.8</v>
      </c>
      <c r="J13" s="26">
        <v>1.05</v>
      </c>
      <c r="K13" s="59"/>
      <c r="L13" s="59"/>
    </row>
    <row r="14" spans="2:12" x14ac:dyDescent="0.25">
      <c r="B14" s="26">
        <f t="shared" si="0"/>
        <v>11</v>
      </c>
      <c r="C14" s="26" t="s">
        <v>172</v>
      </c>
      <c r="D14" s="26" t="s">
        <v>173</v>
      </c>
      <c r="E14" s="26"/>
      <c r="F14" s="26"/>
      <c r="G14" s="26">
        <v>63</v>
      </c>
      <c r="H14" s="26">
        <v>25.6</v>
      </c>
      <c r="I14" s="26">
        <f t="shared" si="1"/>
        <v>414.40000000000003</v>
      </c>
      <c r="J14" s="26">
        <v>1.03</v>
      </c>
      <c r="K14" s="59"/>
      <c r="L14" s="59"/>
    </row>
    <row r="15" spans="2:12" x14ac:dyDescent="0.25">
      <c r="B15" s="26">
        <f t="shared" si="0"/>
        <v>12</v>
      </c>
      <c r="C15" s="26" t="s">
        <v>174</v>
      </c>
      <c r="D15" s="26" t="s">
        <v>175</v>
      </c>
      <c r="E15" s="26"/>
      <c r="F15" s="26"/>
      <c r="G15" s="26">
        <v>63</v>
      </c>
      <c r="H15" s="26">
        <v>52.7</v>
      </c>
      <c r="I15" s="26">
        <f t="shared" si="1"/>
        <v>467.1</v>
      </c>
      <c r="J15" s="26">
        <v>1.03</v>
      </c>
      <c r="K15" s="59"/>
      <c r="L15" s="59"/>
    </row>
    <row r="16" spans="2:12" x14ac:dyDescent="0.25">
      <c r="B16" s="26">
        <f t="shared" si="0"/>
        <v>13</v>
      </c>
      <c r="C16" s="26" t="s">
        <v>176</v>
      </c>
      <c r="D16" s="26" t="s">
        <v>177</v>
      </c>
      <c r="E16" s="26"/>
      <c r="F16" s="26"/>
      <c r="G16" s="26">
        <v>63</v>
      </c>
      <c r="H16" s="26">
        <v>37.700000000000003</v>
      </c>
      <c r="I16" s="26">
        <f t="shared" si="1"/>
        <v>504.8</v>
      </c>
      <c r="J16" s="26">
        <v>1.05</v>
      </c>
      <c r="K16" s="59"/>
      <c r="L16" s="59"/>
    </row>
    <row r="17" spans="2:12" x14ac:dyDescent="0.25">
      <c r="B17" s="26">
        <f t="shared" si="0"/>
        <v>14</v>
      </c>
      <c r="C17" s="26" t="s">
        <v>176</v>
      </c>
      <c r="D17" s="26" t="s">
        <v>178</v>
      </c>
      <c r="E17" s="26"/>
      <c r="F17" s="26"/>
      <c r="G17" s="26">
        <v>63</v>
      </c>
      <c r="H17" s="26">
        <v>45.9</v>
      </c>
      <c r="I17" s="26">
        <f t="shared" si="1"/>
        <v>550.70000000000005</v>
      </c>
      <c r="J17" s="26">
        <v>1.03</v>
      </c>
      <c r="K17" s="59"/>
      <c r="L17" s="59"/>
    </row>
    <row r="18" spans="2:12" x14ac:dyDescent="0.25">
      <c r="B18" s="26">
        <f t="shared" si="0"/>
        <v>15</v>
      </c>
      <c r="C18" s="26" t="s">
        <v>179</v>
      </c>
      <c r="D18" s="26" t="s">
        <v>180</v>
      </c>
      <c r="E18" s="26"/>
      <c r="F18" s="26"/>
      <c r="G18" s="26">
        <v>63</v>
      </c>
      <c r="H18" s="26">
        <v>57.6</v>
      </c>
      <c r="I18" s="26">
        <f t="shared" si="1"/>
        <v>608.30000000000007</v>
      </c>
      <c r="J18" s="26">
        <v>1.03</v>
      </c>
      <c r="K18" s="59"/>
      <c r="L18" s="59"/>
    </row>
    <row r="19" spans="2:12" x14ac:dyDescent="0.25">
      <c r="B19" s="26">
        <f t="shared" si="0"/>
        <v>16</v>
      </c>
      <c r="C19" s="26" t="s">
        <v>181</v>
      </c>
      <c r="D19" s="26" t="s">
        <v>182</v>
      </c>
      <c r="E19" s="26"/>
      <c r="F19" s="26"/>
      <c r="G19" s="26">
        <v>63</v>
      </c>
      <c r="H19" s="26">
        <v>195</v>
      </c>
      <c r="I19" s="26">
        <f t="shared" si="1"/>
        <v>803.30000000000007</v>
      </c>
      <c r="J19" s="26">
        <v>1.06</v>
      </c>
      <c r="K19" s="59"/>
      <c r="L19" s="59"/>
    </row>
    <row r="20" spans="2:12" x14ac:dyDescent="0.25">
      <c r="B20" s="26">
        <f t="shared" si="0"/>
        <v>17</v>
      </c>
      <c r="C20" s="26" t="s">
        <v>183</v>
      </c>
      <c r="D20" s="26" t="s">
        <v>184</v>
      </c>
      <c r="E20" s="26"/>
      <c r="F20" s="26"/>
      <c r="G20" s="26">
        <v>63</v>
      </c>
      <c r="H20" s="26">
        <v>108.7</v>
      </c>
      <c r="I20" s="26">
        <f t="shared" si="1"/>
        <v>912.00000000000011</v>
      </c>
      <c r="J20" s="26">
        <v>1.05</v>
      </c>
      <c r="K20" s="59"/>
      <c r="L20" s="59"/>
    </row>
    <row r="21" spans="2:12" x14ac:dyDescent="0.25">
      <c r="B21" s="26">
        <f t="shared" si="0"/>
        <v>18</v>
      </c>
      <c r="C21" s="26" t="s">
        <v>184</v>
      </c>
      <c r="D21" s="26" t="s">
        <v>185</v>
      </c>
      <c r="E21" s="26"/>
      <c r="F21" s="26"/>
      <c r="G21" s="26">
        <v>63</v>
      </c>
      <c r="H21" s="26">
        <v>121.6</v>
      </c>
      <c r="I21" s="26">
        <f t="shared" si="1"/>
        <v>1033.6000000000001</v>
      </c>
      <c r="J21" s="26">
        <v>1.03</v>
      </c>
      <c r="K21" s="59"/>
      <c r="L21" s="59"/>
    </row>
    <row r="22" spans="2:12" x14ac:dyDescent="0.25">
      <c r="B22" s="26">
        <f t="shared" si="0"/>
        <v>19</v>
      </c>
      <c r="C22" s="26" t="s">
        <v>184</v>
      </c>
      <c r="D22" s="26" t="s">
        <v>186</v>
      </c>
      <c r="E22" s="26"/>
      <c r="F22" s="26"/>
      <c r="G22" s="26">
        <v>63</v>
      </c>
      <c r="H22" s="26">
        <v>96.4</v>
      </c>
      <c r="I22" s="26">
        <f t="shared" si="1"/>
        <v>1130.0000000000002</v>
      </c>
      <c r="J22" s="26">
        <v>1.06</v>
      </c>
      <c r="K22" s="59"/>
      <c r="L22" s="59"/>
    </row>
    <row r="23" spans="2:12" x14ac:dyDescent="0.25">
      <c r="B23" s="26">
        <f t="shared" si="0"/>
        <v>20</v>
      </c>
      <c r="C23" s="26" t="s">
        <v>187</v>
      </c>
      <c r="D23" s="26" t="s">
        <v>188</v>
      </c>
      <c r="E23" s="26"/>
      <c r="F23" s="26"/>
      <c r="G23" s="26">
        <v>63</v>
      </c>
      <c r="H23" s="26">
        <v>21.8</v>
      </c>
      <c r="I23" s="26">
        <f t="shared" si="1"/>
        <v>1151.8000000000002</v>
      </c>
      <c r="J23" s="60">
        <v>1.06</v>
      </c>
      <c r="K23" s="59"/>
      <c r="L23" s="59"/>
    </row>
    <row r="24" spans="2:12" x14ac:dyDescent="0.25">
      <c r="B24" s="26">
        <f t="shared" si="0"/>
        <v>21</v>
      </c>
      <c r="C24" s="26" t="s">
        <v>187</v>
      </c>
      <c r="D24" s="26" t="s">
        <v>188</v>
      </c>
      <c r="E24" s="26" t="s">
        <v>159</v>
      </c>
      <c r="F24" s="26">
        <v>0.36</v>
      </c>
      <c r="G24" s="26">
        <v>63</v>
      </c>
      <c r="H24" s="26">
        <v>64.7</v>
      </c>
      <c r="I24" s="26">
        <f t="shared" si="1"/>
        <v>1216.5000000000002</v>
      </c>
      <c r="J24" s="26">
        <v>1.06</v>
      </c>
      <c r="K24" s="59"/>
      <c r="L24" s="59"/>
    </row>
    <row r="25" spans="2:12" x14ac:dyDescent="0.25">
      <c r="B25" s="26">
        <f t="shared" si="0"/>
        <v>22</v>
      </c>
      <c r="C25" s="26" t="s">
        <v>187</v>
      </c>
      <c r="D25" s="26" t="s">
        <v>188</v>
      </c>
      <c r="E25" s="26"/>
      <c r="F25" s="26"/>
      <c r="G25" s="26">
        <v>63</v>
      </c>
      <c r="H25" s="26">
        <v>50.3</v>
      </c>
      <c r="I25" s="26">
        <f t="shared" si="1"/>
        <v>1266.8000000000002</v>
      </c>
      <c r="J25" s="60">
        <v>0.95</v>
      </c>
      <c r="K25" s="59"/>
      <c r="L25" s="59"/>
    </row>
    <row r="26" spans="2:12" x14ac:dyDescent="0.25">
      <c r="B26" s="26">
        <f t="shared" si="0"/>
        <v>23</v>
      </c>
      <c r="C26" s="26" t="s">
        <v>188</v>
      </c>
      <c r="D26" s="26" t="s">
        <v>189</v>
      </c>
      <c r="E26" s="26" t="s">
        <v>190</v>
      </c>
      <c r="F26" s="26">
        <v>0.36</v>
      </c>
      <c r="G26" s="26">
        <v>63</v>
      </c>
      <c r="H26" s="26">
        <v>29.2</v>
      </c>
      <c r="I26" s="26">
        <f t="shared" si="1"/>
        <v>1296.0000000000002</v>
      </c>
      <c r="J26" s="26">
        <v>0.96</v>
      </c>
      <c r="K26" s="59"/>
      <c r="L26" s="59"/>
    </row>
    <row r="27" spans="2:12" x14ac:dyDescent="0.25">
      <c r="B27" s="26">
        <f t="shared" si="0"/>
        <v>24</v>
      </c>
      <c r="C27" s="26" t="s">
        <v>188</v>
      </c>
      <c r="D27" s="26" t="s">
        <v>189</v>
      </c>
      <c r="E27" s="26" t="s">
        <v>159</v>
      </c>
      <c r="F27" s="26">
        <v>0.36</v>
      </c>
      <c r="G27" s="26">
        <v>63</v>
      </c>
      <c r="H27" s="26">
        <v>19.100000000000001</v>
      </c>
      <c r="I27" s="26">
        <f t="shared" si="1"/>
        <v>1315.1000000000001</v>
      </c>
      <c r="J27" s="26">
        <v>0.96</v>
      </c>
      <c r="K27" s="59"/>
      <c r="L27" s="59"/>
    </row>
    <row r="28" spans="2:12" x14ac:dyDescent="0.25">
      <c r="B28" s="26">
        <f t="shared" si="0"/>
        <v>25</v>
      </c>
      <c r="C28" s="26" t="s">
        <v>188</v>
      </c>
      <c r="D28" s="26" t="s">
        <v>189</v>
      </c>
      <c r="E28" s="26"/>
      <c r="F28" s="26"/>
      <c r="G28" s="26">
        <v>63</v>
      </c>
      <c r="H28" s="26">
        <v>3</v>
      </c>
      <c r="I28" s="26">
        <f t="shared" si="1"/>
        <v>1318.1000000000001</v>
      </c>
      <c r="J28" s="60">
        <v>1.05</v>
      </c>
      <c r="K28" s="59"/>
      <c r="L28" s="59"/>
    </row>
    <row r="29" spans="2:12" x14ac:dyDescent="0.25">
      <c r="B29" s="26">
        <f t="shared" si="0"/>
        <v>26</v>
      </c>
      <c r="C29" s="26" t="s">
        <v>189</v>
      </c>
      <c r="D29" s="26" t="s">
        <v>191</v>
      </c>
      <c r="E29" s="26"/>
      <c r="F29" s="26"/>
      <c r="G29" s="26">
        <v>63</v>
      </c>
      <c r="H29" s="26">
        <v>20.6</v>
      </c>
      <c r="I29" s="26">
        <f t="shared" si="1"/>
        <v>1338.7</v>
      </c>
      <c r="J29" s="60">
        <v>1.06</v>
      </c>
      <c r="K29" s="59"/>
      <c r="L29" s="59"/>
    </row>
    <row r="30" spans="2:12" x14ac:dyDescent="0.25">
      <c r="B30" s="26">
        <f t="shared" si="0"/>
        <v>27</v>
      </c>
      <c r="C30" s="26" t="s">
        <v>189</v>
      </c>
      <c r="D30" s="26" t="s">
        <v>192</v>
      </c>
      <c r="E30" s="26"/>
      <c r="F30" s="26"/>
      <c r="G30" s="26">
        <v>63</v>
      </c>
      <c r="H30" s="26">
        <v>44.4</v>
      </c>
      <c r="I30" s="26">
        <f t="shared" si="1"/>
        <v>1383.1000000000001</v>
      </c>
      <c r="J30" s="60">
        <v>1.06</v>
      </c>
      <c r="K30" s="59"/>
      <c r="L30" s="59"/>
    </row>
    <row r="31" spans="2:12" x14ac:dyDescent="0.25">
      <c r="B31" s="26">
        <f t="shared" si="0"/>
        <v>28</v>
      </c>
      <c r="C31" s="26" t="s">
        <v>192</v>
      </c>
      <c r="D31" s="26" t="s">
        <v>193</v>
      </c>
      <c r="E31" s="26"/>
      <c r="F31" s="26"/>
      <c r="G31" s="26">
        <v>63</v>
      </c>
      <c r="H31" s="26">
        <v>39.700000000000003</v>
      </c>
      <c r="I31" s="26">
        <f t="shared" si="1"/>
        <v>1422.8000000000002</v>
      </c>
      <c r="J31" s="60">
        <v>1.06</v>
      </c>
      <c r="K31" s="59"/>
      <c r="L31" s="59"/>
    </row>
    <row r="32" spans="2:12" x14ac:dyDescent="0.25">
      <c r="B32" s="26">
        <f t="shared" si="0"/>
        <v>29</v>
      </c>
      <c r="C32" s="26" t="s">
        <v>194</v>
      </c>
      <c r="D32" s="26" t="s">
        <v>195</v>
      </c>
      <c r="E32" s="26"/>
      <c r="F32" s="26"/>
      <c r="G32" s="26">
        <v>63</v>
      </c>
      <c r="H32" s="26">
        <v>67</v>
      </c>
      <c r="I32" s="26">
        <f t="shared" si="1"/>
        <v>1489.8000000000002</v>
      </c>
      <c r="J32" s="60">
        <v>1.06</v>
      </c>
      <c r="K32" s="59"/>
      <c r="L32" s="59"/>
    </row>
    <row r="33" spans="2:15" x14ac:dyDescent="0.25">
      <c r="B33" s="26">
        <f t="shared" si="0"/>
        <v>30</v>
      </c>
      <c r="C33" s="26" t="s">
        <v>195</v>
      </c>
      <c r="D33" s="26" t="s">
        <v>196</v>
      </c>
      <c r="E33" s="26"/>
      <c r="F33" s="26"/>
      <c r="G33" s="26">
        <v>63</v>
      </c>
      <c r="H33" s="26">
        <v>36.799999999999997</v>
      </c>
      <c r="I33" s="26">
        <f t="shared" si="1"/>
        <v>1526.6000000000001</v>
      </c>
      <c r="J33" s="26">
        <v>1.02</v>
      </c>
      <c r="K33" s="59"/>
      <c r="L33" s="59"/>
    </row>
    <row r="34" spans="2:15" x14ac:dyDescent="0.25">
      <c r="B34" s="26">
        <f t="shared" si="0"/>
        <v>31</v>
      </c>
      <c r="C34" s="26" t="s">
        <v>197</v>
      </c>
      <c r="D34" s="26" t="s">
        <v>198</v>
      </c>
      <c r="E34" s="26"/>
      <c r="F34" s="26"/>
      <c r="G34" s="26">
        <v>63</v>
      </c>
      <c r="H34" s="26">
        <v>106.4</v>
      </c>
      <c r="I34" s="26">
        <f t="shared" si="1"/>
        <v>1633.0000000000002</v>
      </c>
      <c r="J34" s="26">
        <v>1.02</v>
      </c>
      <c r="K34" s="59"/>
      <c r="L34" s="59"/>
    </row>
    <row r="35" spans="2:15" x14ac:dyDescent="0.25">
      <c r="B35" s="26">
        <f t="shared" si="0"/>
        <v>32</v>
      </c>
      <c r="C35" s="26" t="s">
        <v>199</v>
      </c>
      <c r="D35" s="26" t="s">
        <v>200</v>
      </c>
      <c r="E35" s="26"/>
      <c r="F35" s="26"/>
      <c r="G35" s="26">
        <v>63</v>
      </c>
      <c r="H35" s="26">
        <v>40.299999999999997</v>
      </c>
      <c r="I35" s="26">
        <f t="shared" si="1"/>
        <v>1673.3000000000002</v>
      </c>
      <c r="J35" s="26">
        <v>1.02</v>
      </c>
      <c r="K35" s="59"/>
      <c r="L35" s="59"/>
    </row>
    <row r="36" spans="2:15" x14ac:dyDescent="0.25">
      <c r="B36" s="26">
        <f t="shared" si="0"/>
        <v>33</v>
      </c>
      <c r="C36" s="26" t="s">
        <v>200</v>
      </c>
      <c r="D36" s="26" t="s">
        <v>201</v>
      </c>
      <c r="E36" s="26"/>
      <c r="F36" s="26"/>
      <c r="G36" s="26">
        <v>63</v>
      </c>
      <c r="H36" s="26">
        <v>58.6</v>
      </c>
      <c r="I36" s="26">
        <f t="shared" si="1"/>
        <v>1731.9</v>
      </c>
      <c r="J36" s="26">
        <v>1.02</v>
      </c>
      <c r="K36" s="59"/>
      <c r="L36" s="59"/>
    </row>
    <row r="37" spans="2:15" x14ac:dyDescent="0.25">
      <c r="B37" s="26">
        <f t="shared" si="0"/>
        <v>34</v>
      </c>
      <c r="C37" s="26" t="s">
        <v>200</v>
      </c>
      <c r="D37" s="26" t="s">
        <v>202</v>
      </c>
      <c r="E37" s="26"/>
      <c r="F37" s="26"/>
      <c r="G37" s="26">
        <v>63</v>
      </c>
      <c r="H37" s="26">
        <v>47.3</v>
      </c>
      <c r="I37" s="26">
        <f t="shared" si="1"/>
        <v>1779.2</v>
      </c>
      <c r="J37" s="26">
        <v>1.04</v>
      </c>
      <c r="K37" s="59"/>
      <c r="L37" s="59"/>
    </row>
    <row r="38" spans="2:15" x14ac:dyDescent="0.25">
      <c r="B38" s="26">
        <f t="shared" si="0"/>
        <v>35</v>
      </c>
      <c r="C38" s="26" t="s">
        <v>203</v>
      </c>
      <c r="D38" s="26" t="s">
        <v>204</v>
      </c>
      <c r="E38" s="26"/>
      <c r="F38" s="26"/>
      <c r="G38" s="26">
        <v>63</v>
      </c>
      <c r="H38" s="26">
        <v>186.5</v>
      </c>
      <c r="I38" s="26">
        <f t="shared" si="1"/>
        <v>1965.7</v>
      </c>
      <c r="J38" s="26">
        <v>1.06</v>
      </c>
      <c r="K38" s="59"/>
      <c r="L38" s="59"/>
    </row>
    <row r="39" spans="2:15" x14ac:dyDescent="0.25">
      <c r="B39" s="26">
        <f t="shared" si="0"/>
        <v>36</v>
      </c>
      <c r="C39" s="26" t="s">
        <v>205</v>
      </c>
      <c r="D39" s="26" t="s">
        <v>206</v>
      </c>
      <c r="E39" s="26" t="s">
        <v>159</v>
      </c>
      <c r="F39" s="26">
        <v>0.36</v>
      </c>
      <c r="G39" s="26">
        <v>63</v>
      </c>
      <c r="H39" s="26">
        <v>111.6</v>
      </c>
      <c r="I39" s="26">
        <f t="shared" si="1"/>
        <v>2077.3000000000002</v>
      </c>
      <c r="J39" s="26">
        <v>1.04</v>
      </c>
      <c r="K39" s="59"/>
      <c r="L39" s="59"/>
    </row>
    <row r="40" spans="2:15" x14ac:dyDescent="0.25">
      <c r="B40" s="26">
        <f t="shared" si="0"/>
        <v>37</v>
      </c>
      <c r="C40" s="26" t="s">
        <v>206</v>
      </c>
      <c r="D40" s="26" t="s">
        <v>207</v>
      </c>
      <c r="E40" s="26"/>
      <c r="F40" s="26"/>
      <c r="G40" s="26">
        <v>63</v>
      </c>
      <c r="H40" s="26">
        <v>49.8</v>
      </c>
      <c r="I40" s="26">
        <f t="shared" si="1"/>
        <v>2127.1000000000004</v>
      </c>
      <c r="J40" s="26">
        <v>1.04</v>
      </c>
      <c r="K40" s="59"/>
      <c r="L40" s="59"/>
    </row>
    <row r="41" spans="2:15" x14ac:dyDescent="0.25">
      <c r="B41" s="26">
        <f t="shared" si="0"/>
        <v>38</v>
      </c>
      <c r="C41" s="26" t="s">
        <v>206</v>
      </c>
      <c r="D41" s="26" t="s">
        <v>208</v>
      </c>
      <c r="E41" s="26"/>
      <c r="F41" s="26"/>
      <c r="G41" s="26">
        <v>63</v>
      </c>
      <c r="H41" s="26">
        <v>23.3</v>
      </c>
      <c r="I41" s="26">
        <f t="shared" si="1"/>
        <v>2150.4000000000005</v>
      </c>
      <c r="J41" s="60">
        <v>1.04</v>
      </c>
      <c r="K41" s="59"/>
      <c r="L41" s="59"/>
    </row>
    <row r="42" spans="2:15" x14ac:dyDescent="0.25">
      <c r="B42" s="26">
        <f t="shared" si="0"/>
        <v>39</v>
      </c>
      <c r="C42" s="26" t="s">
        <v>208</v>
      </c>
      <c r="D42" s="26" t="s">
        <v>209</v>
      </c>
      <c r="E42" s="26" t="s">
        <v>159</v>
      </c>
      <c r="F42" s="26">
        <v>0.36</v>
      </c>
      <c r="G42" s="26">
        <v>63</v>
      </c>
      <c r="H42" s="26">
        <v>69.7</v>
      </c>
      <c r="I42" s="26">
        <f t="shared" si="1"/>
        <v>2220.1000000000004</v>
      </c>
      <c r="J42" s="60">
        <v>1.06</v>
      </c>
      <c r="K42" s="59"/>
      <c r="L42" s="59"/>
    </row>
    <row r="43" spans="2:15" x14ac:dyDescent="0.25">
      <c r="B43" s="26">
        <f t="shared" si="0"/>
        <v>40</v>
      </c>
      <c r="C43" s="26" t="s">
        <v>209</v>
      </c>
      <c r="D43" s="26" t="s">
        <v>210</v>
      </c>
      <c r="E43" s="26"/>
      <c r="F43" s="26"/>
      <c r="G43" s="26">
        <v>63</v>
      </c>
      <c r="H43" s="26">
        <v>52.4</v>
      </c>
      <c r="I43" s="26">
        <f t="shared" si="1"/>
        <v>2272.5000000000005</v>
      </c>
      <c r="J43" s="60">
        <v>1.06</v>
      </c>
      <c r="K43" s="59"/>
      <c r="L43" s="59"/>
      <c r="O43">
        <f>308+260+109+235+608+367</f>
        <v>1887</v>
      </c>
    </row>
    <row r="44" spans="2:15" x14ac:dyDescent="0.25">
      <c r="B44" s="26">
        <f t="shared" si="0"/>
        <v>41</v>
      </c>
      <c r="C44" s="26" t="s">
        <v>209</v>
      </c>
      <c r="D44" s="26" t="s">
        <v>211</v>
      </c>
      <c r="E44" s="26" t="s">
        <v>159</v>
      </c>
      <c r="F44" s="26">
        <v>0.36</v>
      </c>
      <c r="G44" s="26">
        <v>63</v>
      </c>
      <c r="H44" s="26">
        <v>32.6</v>
      </c>
      <c r="I44" s="26">
        <f t="shared" si="1"/>
        <v>2305.1000000000004</v>
      </c>
      <c r="J44" s="60">
        <v>1.06</v>
      </c>
      <c r="K44" s="59"/>
      <c r="L44" s="59"/>
    </row>
    <row r="45" spans="2:15" x14ac:dyDescent="0.25">
      <c r="B45" s="26">
        <f t="shared" si="0"/>
        <v>42</v>
      </c>
      <c r="C45" s="26" t="s">
        <v>209</v>
      </c>
      <c r="D45" s="26" t="s">
        <v>211</v>
      </c>
      <c r="E45" s="26"/>
      <c r="F45" s="26"/>
      <c r="G45" s="26">
        <v>63</v>
      </c>
      <c r="H45" s="26">
        <v>66.400000000000006</v>
      </c>
      <c r="I45" s="26">
        <f t="shared" si="1"/>
        <v>2371.5000000000005</v>
      </c>
      <c r="J45" s="60">
        <v>1.06</v>
      </c>
      <c r="K45" s="59"/>
      <c r="L45" s="59"/>
    </row>
    <row r="46" spans="2:15" x14ac:dyDescent="0.25">
      <c r="B46" s="26">
        <f t="shared" si="0"/>
        <v>43</v>
      </c>
      <c r="C46" s="26" t="s">
        <v>212</v>
      </c>
      <c r="D46" s="26" t="s">
        <v>213</v>
      </c>
      <c r="E46" s="26"/>
      <c r="F46" s="26"/>
      <c r="G46" s="26">
        <v>63</v>
      </c>
      <c r="H46" s="26">
        <v>48.6</v>
      </c>
      <c r="I46" s="26">
        <f t="shared" si="1"/>
        <v>2420.1000000000004</v>
      </c>
      <c r="J46" s="60">
        <v>1.06</v>
      </c>
      <c r="K46" s="59"/>
      <c r="L46" s="59"/>
    </row>
    <row r="47" spans="2:15" x14ac:dyDescent="0.25">
      <c r="B47" s="26">
        <f t="shared" si="0"/>
        <v>44</v>
      </c>
      <c r="C47" s="26" t="s">
        <v>213</v>
      </c>
      <c r="D47" s="26" t="s">
        <v>214</v>
      </c>
      <c r="E47" s="26"/>
      <c r="F47" s="26"/>
      <c r="G47" s="26">
        <v>63</v>
      </c>
      <c r="H47" s="26">
        <v>33.200000000000003</v>
      </c>
      <c r="I47" s="26">
        <f t="shared" si="1"/>
        <v>2453.3000000000002</v>
      </c>
      <c r="J47" s="60">
        <v>1.04</v>
      </c>
      <c r="K47" s="59"/>
      <c r="L47" s="59"/>
    </row>
    <row r="48" spans="2:15" x14ac:dyDescent="0.25">
      <c r="B48" s="26">
        <f t="shared" si="0"/>
        <v>45</v>
      </c>
      <c r="C48" s="26" t="s">
        <v>213</v>
      </c>
      <c r="D48" s="26" t="s">
        <v>215</v>
      </c>
      <c r="E48" s="26"/>
      <c r="F48" s="26"/>
      <c r="G48" s="26">
        <v>63</v>
      </c>
      <c r="H48" s="26">
        <v>86.5</v>
      </c>
      <c r="I48" s="26">
        <f t="shared" si="1"/>
        <v>2539.8000000000002</v>
      </c>
      <c r="J48" s="60">
        <v>1.04</v>
      </c>
      <c r="K48" s="59"/>
      <c r="L48" s="59"/>
    </row>
    <row r="49" spans="2:12" x14ac:dyDescent="0.25">
      <c r="B49" s="26">
        <f t="shared" si="0"/>
        <v>46</v>
      </c>
      <c r="C49" s="26" t="s">
        <v>215</v>
      </c>
      <c r="D49" s="26" t="s">
        <v>216</v>
      </c>
      <c r="E49" s="26"/>
      <c r="F49" s="26"/>
      <c r="G49" s="26">
        <v>63</v>
      </c>
      <c r="H49" s="26">
        <v>31.2</v>
      </c>
      <c r="I49" s="26">
        <f t="shared" si="1"/>
        <v>2571</v>
      </c>
      <c r="J49" s="60">
        <v>1.06</v>
      </c>
      <c r="K49" s="59"/>
      <c r="L49" s="59"/>
    </row>
    <row r="50" spans="2:12" x14ac:dyDescent="0.25">
      <c r="B50" s="26">
        <f t="shared" si="0"/>
        <v>47</v>
      </c>
      <c r="C50" s="30" t="s">
        <v>215</v>
      </c>
      <c r="D50" s="30" t="s">
        <v>217</v>
      </c>
      <c r="E50" s="30"/>
      <c r="F50" s="30"/>
      <c r="G50" s="30">
        <v>63</v>
      </c>
      <c r="H50" s="30">
        <v>41.3</v>
      </c>
      <c r="I50" s="30">
        <f t="shared" si="1"/>
        <v>2612.3000000000002</v>
      </c>
      <c r="J50" s="60">
        <v>1.04</v>
      </c>
      <c r="K50" s="59"/>
      <c r="L50" s="59"/>
    </row>
    <row r="51" spans="2:12" x14ac:dyDescent="0.25">
      <c r="B51" s="26">
        <f t="shared" si="0"/>
        <v>48</v>
      </c>
      <c r="C51" s="26" t="s">
        <v>215</v>
      </c>
      <c r="D51" s="26" t="s">
        <v>217</v>
      </c>
      <c r="E51" s="26" t="s">
        <v>159</v>
      </c>
      <c r="F51" s="26">
        <v>0.36</v>
      </c>
      <c r="G51" s="26">
        <v>63</v>
      </c>
      <c r="H51" s="26">
        <v>22.6</v>
      </c>
      <c r="I51" s="26">
        <f t="shared" si="1"/>
        <v>2634.9</v>
      </c>
      <c r="J51" s="60">
        <v>1.06</v>
      </c>
      <c r="K51" s="59"/>
      <c r="L51" s="59"/>
    </row>
    <row r="52" spans="2:12" x14ac:dyDescent="0.25">
      <c r="B52" s="26">
        <f t="shared" si="0"/>
        <v>49</v>
      </c>
      <c r="C52" s="26" t="s">
        <v>218</v>
      </c>
      <c r="D52" s="26" t="s">
        <v>219</v>
      </c>
      <c r="E52" s="26"/>
      <c r="F52" s="26"/>
      <c r="G52" s="26">
        <v>63</v>
      </c>
      <c r="H52" s="26">
        <v>69.599999999999994</v>
      </c>
      <c r="I52" s="26">
        <f t="shared" si="1"/>
        <v>2704.5</v>
      </c>
      <c r="J52" s="60">
        <v>1.06</v>
      </c>
      <c r="K52" s="59"/>
      <c r="L52" s="59"/>
    </row>
    <row r="53" spans="2:12" x14ac:dyDescent="0.25">
      <c r="B53" s="26">
        <f t="shared" si="0"/>
        <v>50</v>
      </c>
      <c r="C53" s="26" t="s">
        <v>220</v>
      </c>
      <c r="D53" s="26" t="s">
        <v>221</v>
      </c>
      <c r="E53" s="26"/>
      <c r="F53" s="26"/>
      <c r="G53" s="26">
        <v>63</v>
      </c>
      <c r="H53" s="26">
        <v>174.5</v>
      </c>
      <c r="I53" s="26">
        <f t="shared" si="1"/>
        <v>2879</v>
      </c>
      <c r="J53" s="60">
        <v>1.06</v>
      </c>
      <c r="K53" s="59"/>
      <c r="L53" s="59"/>
    </row>
    <row r="54" spans="2:12" x14ac:dyDescent="0.25">
      <c r="B54" s="26">
        <f t="shared" si="0"/>
        <v>51</v>
      </c>
      <c r="C54" s="26" t="s">
        <v>222</v>
      </c>
      <c r="D54" s="26" t="s">
        <v>223</v>
      </c>
      <c r="E54" s="26"/>
      <c r="F54" s="26"/>
      <c r="G54" s="26">
        <v>63</v>
      </c>
      <c r="H54" s="26">
        <v>220.1</v>
      </c>
      <c r="I54" s="26">
        <f t="shared" si="1"/>
        <v>3099.1</v>
      </c>
      <c r="J54" s="26">
        <v>1.04</v>
      </c>
      <c r="K54" s="59"/>
      <c r="L54" s="59"/>
    </row>
    <row r="55" spans="2:12" x14ac:dyDescent="0.25">
      <c r="B55" s="26">
        <f t="shared" si="0"/>
        <v>52</v>
      </c>
      <c r="C55" s="26" t="s">
        <v>223</v>
      </c>
      <c r="D55" s="26" t="s">
        <v>224</v>
      </c>
      <c r="E55" s="26"/>
      <c r="F55" s="26"/>
      <c r="G55" s="26">
        <v>63</v>
      </c>
      <c r="H55" s="26">
        <v>39.6</v>
      </c>
      <c r="I55" s="26">
        <f t="shared" si="1"/>
        <v>3138.7</v>
      </c>
      <c r="J55" s="26">
        <v>1.03</v>
      </c>
      <c r="K55" s="59"/>
      <c r="L55" s="59"/>
    </row>
    <row r="56" spans="2:12" x14ac:dyDescent="0.25">
      <c r="B56" s="26">
        <f t="shared" si="0"/>
        <v>53</v>
      </c>
      <c r="C56" s="26" t="s">
        <v>223</v>
      </c>
      <c r="D56" s="26" t="s">
        <v>225</v>
      </c>
      <c r="E56" s="26"/>
      <c r="F56" s="26"/>
      <c r="G56" s="26">
        <v>63</v>
      </c>
      <c r="H56" s="26">
        <v>55.2</v>
      </c>
      <c r="I56" s="26">
        <f t="shared" si="1"/>
        <v>3193.8999999999996</v>
      </c>
      <c r="J56" s="26">
        <v>1.03</v>
      </c>
      <c r="K56" s="59"/>
      <c r="L56" s="59"/>
    </row>
    <row r="57" spans="2:12" x14ac:dyDescent="0.25">
      <c r="B57" s="26">
        <f t="shared" si="0"/>
        <v>54</v>
      </c>
      <c r="C57" s="26" t="s">
        <v>223</v>
      </c>
      <c r="D57" s="26" t="s">
        <v>226</v>
      </c>
      <c r="E57" s="26"/>
      <c r="F57" s="26"/>
      <c r="G57" s="26">
        <v>63</v>
      </c>
      <c r="H57" s="26">
        <v>41.8</v>
      </c>
      <c r="I57" s="26">
        <f t="shared" si="1"/>
        <v>3235.7</v>
      </c>
      <c r="J57" s="26">
        <v>1.03</v>
      </c>
      <c r="K57" s="59"/>
      <c r="L57" s="59"/>
    </row>
    <row r="58" spans="2:12" x14ac:dyDescent="0.25">
      <c r="B58" s="26">
        <f t="shared" si="0"/>
        <v>55</v>
      </c>
      <c r="C58" s="26" t="s">
        <v>227</v>
      </c>
      <c r="D58" s="26" t="s">
        <v>228</v>
      </c>
      <c r="E58" s="26"/>
      <c r="F58" s="26"/>
      <c r="G58" s="26">
        <v>63</v>
      </c>
      <c r="H58" s="26">
        <v>99.8</v>
      </c>
      <c r="I58" s="26">
        <f t="shared" si="1"/>
        <v>3335.5</v>
      </c>
      <c r="J58" s="26">
        <v>1.03</v>
      </c>
      <c r="K58" s="59"/>
      <c r="L58" s="59"/>
    </row>
    <row r="59" spans="2:12" x14ac:dyDescent="0.25">
      <c r="B59" s="26">
        <f t="shared" si="0"/>
        <v>56</v>
      </c>
      <c r="C59" s="26" t="s">
        <v>229</v>
      </c>
      <c r="D59" s="26" t="s">
        <v>230</v>
      </c>
      <c r="E59" s="26"/>
      <c r="F59" s="26"/>
      <c r="G59" s="26">
        <v>63</v>
      </c>
      <c r="H59" s="26">
        <v>47.2</v>
      </c>
      <c r="I59" s="26">
        <f t="shared" si="1"/>
        <v>3382.7</v>
      </c>
      <c r="J59" s="26">
        <v>1.03</v>
      </c>
      <c r="K59" s="59"/>
      <c r="L59" s="59"/>
    </row>
    <row r="60" spans="2:12" x14ac:dyDescent="0.25">
      <c r="B60" s="26">
        <f t="shared" si="0"/>
        <v>57</v>
      </c>
      <c r="C60" s="26" t="s">
        <v>229</v>
      </c>
      <c r="D60" s="26" t="s">
        <v>230</v>
      </c>
      <c r="E60" s="26"/>
      <c r="F60" s="26"/>
      <c r="G60" s="26">
        <v>63</v>
      </c>
      <c r="H60" s="26">
        <v>14.1</v>
      </c>
      <c r="I60" s="26">
        <f t="shared" si="1"/>
        <v>3396.7999999999997</v>
      </c>
      <c r="J60" s="26">
        <v>1.03</v>
      </c>
      <c r="K60" s="59"/>
      <c r="L60" s="59"/>
    </row>
    <row r="61" spans="2:12" x14ac:dyDescent="0.25">
      <c r="B61" s="26">
        <f t="shared" si="0"/>
        <v>58</v>
      </c>
      <c r="C61" s="26" t="s">
        <v>229</v>
      </c>
      <c r="D61" s="26" t="s">
        <v>230</v>
      </c>
      <c r="E61" s="26" t="s">
        <v>231</v>
      </c>
      <c r="F61" s="26">
        <v>0.36</v>
      </c>
      <c r="G61" s="26">
        <v>63</v>
      </c>
      <c r="H61" s="26">
        <v>3.8</v>
      </c>
      <c r="I61" s="26">
        <f t="shared" si="1"/>
        <v>3400.6</v>
      </c>
      <c r="J61" s="26">
        <v>1.03</v>
      </c>
      <c r="K61" s="59"/>
      <c r="L61" s="59"/>
    </row>
    <row r="62" spans="2:12" x14ac:dyDescent="0.25">
      <c r="B62" s="26">
        <f t="shared" si="0"/>
        <v>59</v>
      </c>
      <c r="C62" s="26" t="s">
        <v>229</v>
      </c>
      <c r="D62" s="26" t="s">
        <v>232</v>
      </c>
      <c r="E62" s="26"/>
      <c r="F62" s="26"/>
      <c r="G62" s="26">
        <v>63</v>
      </c>
      <c r="H62" s="26">
        <v>25.5</v>
      </c>
      <c r="I62" s="26">
        <f t="shared" si="1"/>
        <v>3426.1</v>
      </c>
      <c r="J62" s="26">
        <v>1.03</v>
      </c>
      <c r="K62" s="59"/>
      <c r="L62" s="59"/>
    </row>
    <row r="63" spans="2:12" x14ac:dyDescent="0.25">
      <c r="B63" s="26">
        <f t="shared" si="0"/>
        <v>60</v>
      </c>
      <c r="C63" s="26" t="s">
        <v>232</v>
      </c>
      <c r="D63" s="26" t="s">
        <v>233</v>
      </c>
      <c r="E63" s="26" t="s">
        <v>159</v>
      </c>
      <c r="F63" s="26">
        <v>0.36</v>
      </c>
      <c r="G63" s="26">
        <v>63</v>
      </c>
      <c r="H63" s="26">
        <v>34.5</v>
      </c>
      <c r="I63" s="26">
        <f t="shared" si="1"/>
        <v>3460.6</v>
      </c>
      <c r="J63" s="26">
        <v>1.05</v>
      </c>
      <c r="K63" s="59"/>
      <c r="L63" s="59"/>
    </row>
    <row r="64" spans="2:12" x14ac:dyDescent="0.25">
      <c r="B64" s="26">
        <f t="shared" si="0"/>
        <v>61</v>
      </c>
      <c r="C64" s="26" t="s">
        <v>234</v>
      </c>
      <c r="D64" s="26" t="s">
        <v>232</v>
      </c>
      <c r="E64" s="26"/>
      <c r="F64" s="26"/>
      <c r="G64" s="26">
        <v>63</v>
      </c>
      <c r="H64" s="26">
        <v>201.9</v>
      </c>
      <c r="I64" s="26">
        <f t="shared" si="1"/>
        <v>3662.5</v>
      </c>
      <c r="J64" s="26">
        <v>1.03</v>
      </c>
      <c r="K64" s="59"/>
      <c r="L64" s="59"/>
    </row>
    <row r="65" spans="2:12" x14ac:dyDescent="0.25">
      <c r="B65" s="26">
        <f t="shared" si="0"/>
        <v>62</v>
      </c>
      <c r="C65" s="26" t="s">
        <v>235</v>
      </c>
      <c r="D65" s="26" t="s">
        <v>236</v>
      </c>
      <c r="E65" s="26"/>
      <c r="F65" s="26"/>
      <c r="G65" s="26">
        <v>63</v>
      </c>
      <c r="H65" s="26">
        <v>47.8</v>
      </c>
      <c r="I65" s="26">
        <f t="shared" si="1"/>
        <v>3710.3</v>
      </c>
      <c r="J65" s="26">
        <v>1.03</v>
      </c>
      <c r="K65" s="59"/>
      <c r="L65" s="59"/>
    </row>
    <row r="66" spans="2:12" x14ac:dyDescent="0.25">
      <c r="B66" s="26">
        <f t="shared" si="0"/>
        <v>63</v>
      </c>
      <c r="C66" s="26" t="s">
        <v>236</v>
      </c>
      <c r="D66" s="26" t="s">
        <v>237</v>
      </c>
      <c r="E66" s="26" t="s">
        <v>159</v>
      </c>
      <c r="F66" s="26">
        <v>0.36</v>
      </c>
      <c r="G66" s="26">
        <v>63</v>
      </c>
      <c r="H66" s="26">
        <v>228.9</v>
      </c>
      <c r="I66" s="26">
        <f t="shared" si="1"/>
        <v>3939.2000000000003</v>
      </c>
      <c r="J66" s="26">
        <v>1.05</v>
      </c>
      <c r="K66" s="59"/>
      <c r="L66" s="59"/>
    </row>
    <row r="67" spans="2:12" x14ac:dyDescent="0.25">
      <c r="B67" s="26">
        <f t="shared" si="0"/>
        <v>64</v>
      </c>
      <c r="C67" s="26" t="s">
        <v>237</v>
      </c>
      <c r="D67" s="26" t="s">
        <v>238</v>
      </c>
      <c r="E67" s="26"/>
      <c r="F67" s="26"/>
      <c r="G67" s="26">
        <v>63</v>
      </c>
      <c r="H67" s="26">
        <v>43.2</v>
      </c>
      <c r="I67" s="26">
        <f t="shared" si="1"/>
        <v>3982.4</v>
      </c>
      <c r="J67" s="26">
        <v>1.03</v>
      </c>
      <c r="K67" s="59"/>
      <c r="L67" s="59"/>
    </row>
    <row r="68" spans="2:12" x14ac:dyDescent="0.25">
      <c r="B68" s="26">
        <f t="shared" si="0"/>
        <v>65</v>
      </c>
      <c r="C68" s="26" t="s">
        <v>237</v>
      </c>
      <c r="D68" s="26" t="s">
        <v>239</v>
      </c>
      <c r="E68" s="26" t="s">
        <v>159</v>
      </c>
      <c r="F68" s="26">
        <v>0.36</v>
      </c>
      <c r="G68" s="26">
        <v>63</v>
      </c>
      <c r="H68" s="26">
        <v>163.1</v>
      </c>
      <c r="I68" s="26">
        <f t="shared" si="1"/>
        <v>4145.5</v>
      </c>
      <c r="J68" s="26">
        <v>1.03</v>
      </c>
      <c r="K68" s="59"/>
      <c r="L68" s="59"/>
    </row>
    <row r="69" spans="2:12" x14ac:dyDescent="0.25">
      <c r="B69" s="26">
        <f t="shared" si="0"/>
        <v>66</v>
      </c>
      <c r="C69" s="26" t="s">
        <v>237</v>
      </c>
      <c r="D69" s="26" t="s">
        <v>239</v>
      </c>
      <c r="E69" s="26"/>
      <c r="F69" s="26"/>
      <c r="G69" s="26">
        <v>63</v>
      </c>
      <c r="H69" s="26">
        <v>55.9</v>
      </c>
      <c r="I69" s="26">
        <f t="shared" si="1"/>
        <v>4201.3999999999996</v>
      </c>
      <c r="J69" s="26">
        <v>1.06</v>
      </c>
      <c r="K69" s="59"/>
      <c r="L69" s="59"/>
    </row>
    <row r="70" spans="2:12" x14ac:dyDescent="0.25">
      <c r="B70" s="26">
        <f t="shared" ref="B70:B133" si="2">1+B69</f>
        <v>67</v>
      </c>
      <c r="C70" s="26" t="s">
        <v>240</v>
      </c>
      <c r="D70" s="26" t="s">
        <v>219</v>
      </c>
      <c r="E70" s="26"/>
      <c r="F70" s="26"/>
      <c r="G70" s="26">
        <v>63</v>
      </c>
      <c r="H70" s="26">
        <v>94.2</v>
      </c>
      <c r="I70" s="26">
        <f t="shared" ref="I70:I133" si="3">+I69+H70</f>
        <v>4295.5999999999995</v>
      </c>
      <c r="J70" s="26">
        <v>1.05</v>
      </c>
      <c r="K70" s="59"/>
      <c r="L70" s="59"/>
    </row>
    <row r="71" spans="2:12" x14ac:dyDescent="0.25">
      <c r="B71" s="26">
        <f t="shared" si="2"/>
        <v>68</v>
      </c>
      <c r="C71" s="26" t="s">
        <v>241</v>
      </c>
      <c r="D71" s="26" t="s">
        <v>242</v>
      </c>
      <c r="E71" s="26"/>
      <c r="F71" s="26"/>
      <c r="G71" s="26">
        <v>63</v>
      </c>
      <c r="H71" s="26">
        <v>381.6</v>
      </c>
      <c r="I71" s="26">
        <f t="shared" si="3"/>
        <v>4677.2</v>
      </c>
      <c r="J71" s="26">
        <v>1.03</v>
      </c>
      <c r="K71" s="59"/>
      <c r="L71" s="59"/>
    </row>
    <row r="72" spans="2:12" x14ac:dyDescent="0.25">
      <c r="B72" s="26">
        <f t="shared" si="2"/>
        <v>69</v>
      </c>
      <c r="C72" s="26" t="s">
        <v>234</v>
      </c>
      <c r="D72" s="26" t="s">
        <v>243</v>
      </c>
      <c r="E72" s="26"/>
      <c r="F72" s="26"/>
      <c r="G72" s="26">
        <v>63</v>
      </c>
      <c r="H72" s="26">
        <v>234.6</v>
      </c>
      <c r="I72" s="26">
        <f t="shared" si="3"/>
        <v>4911.8</v>
      </c>
      <c r="J72" s="26">
        <v>1.06</v>
      </c>
      <c r="K72" s="59"/>
      <c r="L72" s="59"/>
    </row>
    <row r="73" spans="2:12" x14ac:dyDescent="0.25">
      <c r="B73" s="26">
        <f t="shared" si="2"/>
        <v>70</v>
      </c>
      <c r="C73" s="26" t="s">
        <v>243</v>
      </c>
      <c r="D73" s="26" t="s">
        <v>244</v>
      </c>
      <c r="E73" s="26"/>
      <c r="F73" s="26"/>
      <c r="G73" s="26">
        <v>63</v>
      </c>
      <c r="H73" s="26">
        <v>112.7</v>
      </c>
      <c r="I73" s="26">
        <f t="shared" si="3"/>
        <v>5024.5</v>
      </c>
      <c r="J73" s="60">
        <v>1.06</v>
      </c>
      <c r="K73" s="59"/>
      <c r="L73" s="59"/>
    </row>
    <row r="74" spans="2:12" x14ac:dyDescent="0.25">
      <c r="B74" s="26">
        <f t="shared" si="2"/>
        <v>71</v>
      </c>
      <c r="C74" s="26" t="s">
        <v>244</v>
      </c>
      <c r="D74" s="26" t="s">
        <v>245</v>
      </c>
      <c r="E74" s="26"/>
      <c r="F74" s="26"/>
      <c r="G74" s="26">
        <v>75</v>
      </c>
      <c r="H74" s="26">
        <v>53.2</v>
      </c>
      <c r="I74" s="26">
        <f t="shared" si="3"/>
        <v>5077.7</v>
      </c>
      <c r="J74" s="26">
        <v>1.04</v>
      </c>
      <c r="K74" s="59"/>
      <c r="L74" s="59"/>
    </row>
    <row r="75" spans="2:12" x14ac:dyDescent="0.25">
      <c r="B75" s="26">
        <f t="shared" si="2"/>
        <v>72</v>
      </c>
      <c r="C75" s="26" t="s">
        <v>245</v>
      </c>
      <c r="D75" s="26" t="s">
        <v>246</v>
      </c>
      <c r="E75" s="26"/>
      <c r="F75" s="26"/>
      <c r="G75" s="26">
        <v>75</v>
      </c>
      <c r="H75" s="26">
        <v>42.3</v>
      </c>
      <c r="I75" s="26">
        <f t="shared" si="3"/>
        <v>5120</v>
      </c>
      <c r="J75" s="26">
        <v>1.03</v>
      </c>
      <c r="K75" s="59"/>
      <c r="L75" s="59"/>
    </row>
    <row r="76" spans="2:12" x14ac:dyDescent="0.25">
      <c r="B76" s="26">
        <f t="shared" si="2"/>
        <v>73</v>
      </c>
      <c r="C76" s="26" t="s">
        <v>246</v>
      </c>
      <c r="D76" s="26" t="s">
        <v>247</v>
      </c>
      <c r="E76" s="26"/>
      <c r="F76" s="26"/>
      <c r="G76" s="26">
        <v>75</v>
      </c>
      <c r="H76" s="26">
        <v>25.4</v>
      </c>
      <c r="I76" s="26">
        <f t="shared" si="3"/>
        <v>5145.3999999999996</v>
      </c>
      <c r="J76" s="26">
        <v>1.03</v>
      </c>
      <c r="K76" s="59"/>
      <c r="L76" s="59"/>
    </row>
    <row r="77" spans="2:12" x14ac:dyDescent="0.25">
      <c r="B77" s="26">
        <f t="shared" si="2"/>
        <v>74</v>
      </c>
      <c r="C77" s="26" t="s">
        <v>246</v>
      </c>
      <c r="D77" s="26" t="s">
        <v>248</v>
      </c>
      <c r="E77" s="26"/>
      <c r="F77" s="26"/>
      <c r="G77" s="26">
        <v>75</v>
      </c>
      <c r="H77" s="26">
        <v>27.6</v>
      </c>
      <c r="I77" s="26">
        <f t="shared" si="3"/>
        <v>5173</v>
      </c>
      <c r="J77" s="26">
        <v>1.03</v>
      </c>
      <c r="K77" s="59"/>
      <c r="L77" s="59"/>
    </row>
    <row r="78" spans="2:12" x14ac:dyDescent="0.25">
      <c r="B78" s="26">
        <f t="shared" si="2"/>
        <v>75</v>
      </c>
      <c r="C78" s="26" t="s">
        <v>245</v>
      </c>
      <c r="D78" s="26" t="s">
        <v>249</v>
      </c>
      <c r="E78" s="26"/>
      <c r="F78" s="26"/>
      <c r="G78" s="26">
        <v>75</v>
      </c>
      <c r="H78" s="26">
        <v>21.8</v>
      </c>
      <c r="I78" s="26">
        <f t="shared" si="3"/>
        <v>5194.8</v>
      </c>
      <c r="J78" s="26">
        <v>1.03</v>
      </c>
      <c r="K78" s="59"/>
      <c r="L78" s="59"/>
    </row>
    <row r="79" spans="2:12" x14ac:dyDescent="0.25">
      <c r="B79" s="26">
        <f t="shared" si="2"/>
        <v>76</v>
      </c>
      <c r="C79" s="26" t="s">
        <v>244</v>
      </c>
      <c r="D79" s="26" t="s">
        <v>250</v>
      </c>
      <c r="E79" s="26"/>
      <c r="F79" s="26"/>
      <c r="G79" s="26">
        <v>75</v>
      </c>
      <c r="H79" s="26">
        <v>72.900000000000006</v>
      </c>
      <c r="I79" s="26">
        <f t="shared" si="3"/>
        <v>5267.7</v>
      </c>
      <c r="J79" s="26">
        <v>1.03</v>
      </c>
      <c r="K79" s="59"/>
      <c r="L79" s="59"/>
    </row>
    <row r="80" spans="2:12" x14ac:dyDescent="0.25">
      <c r="B80" s="26">
        <f t="shared" si="2"/>
        <v>77</v>
      </c>
      <c r="C80" s="26" t="s">
        <v>250</v>
      </c>
      <c r="D80" s="26" t="s">
        <v>251</v>
      </c>
      <c r="E80" s="26"/>
      <c r="F80" s="26"/>
      <c r="G80" s="26">
        <v>75</v>
      </c>
      <c r="H80" s="26">
        <v>44.2</v>
      </c>
      <c r="I80" s="26">
        <f t="shared" si="3"/>
        <v>5311.9</v>
      </c>
      <c r="J80" s="26">
        <v>1.03</v>
      </c>
      <c r="K80" s="59"/>
      <c r="L80" s="59"/>
    </row>
    <row r="81" spans="2:12" x14ac:dyDescent="0.25">
      <c r="B81" s="26">
        <f t="shared" si="2"/>
        <v>78</v>
      </c>
      <c r="C81" s="26" t="s">
        <v>250</v>
      </c>
      <c r="D81" s="26" t="s">
        <v>252</v>
      </c>
      <c r="E81" s="26"/>
      <c r="F81" s="26"/>
      <c r="G81" s="26">
        <v>75</v>
      </c>
      <c r="H81" s="26">
        <v>44.8</v>
      </c>
      <c r="I81" s="26">
        <f t="shared" si="3"/>
        <v>5356.7</v>
      </c>
      <c r="J81" s="26">
        <v>1.03</v>
      </c>
      <c r="K81" s="59"/>
      <c r="L81" s="59"/>
    </row>
    <row r="82" spans="2:12" x14ac:dyDescent="0.25">
      <c r="B82" s="26">
        <f t="shared" si="2"/>
        <v>79</v>
      </c>
      <c r="C82" s="26" t="s">
        <v>233</v>
      </c>
      <c r="D82" s="26" t="s">
        <v>253</v>
      </c>
      <c r="E82" s="26"/>
      <c r="F82" s="26"/>
      <c r="G82" s="26">
        <v>75</v>
      </c>
      <c r="H82" s="26">
        <v>145.80000000000001</v>
      </c>
      <c r="I82" s="26">
        <f t="shared" si="3"/>
        <v>5502.5</v>
      </c>
      <c r="J82" s="26">
        <v>1.03</v>
      </c>
      <c r="K82" s="59"/>
      <c r="L82" s="59"/>
    </row>
    <row r="83" spans="2:12" x14ac:dyDescent="0.25">
      <c r="B83" s="26">
        <f t="shared" si="2"/>
        <v>80</v>
      </c>
      <c r="C83" s="26" t="s">
        <v>254</v>
      </c>
      <c r="D83" s="26" t="s">
        <v>255</v>
      </c>
      <c r="E83" s="26"/>
      <c r="F83" s="26"/>
      <c r="G83" s="26">
        <v>75</v>
      </c>
      <c r="H83" s="26">
        <v>155.69999999999999</v>
      </c>
      <c r="I83" s="26">
        <f t="shared" si="3"/>
        <v>5658.2</v>
      </c>
      <c r="J83" s="26">
        <v>1.05</v>
      </c>
      <c r="K83" s="59"/>
      <c r="L83" s="59"/>
    </row>
    <row r="84" spans="2:12" x14ac:dyDescent="0.25">
      <c r="B84" s="26">
        <f t="shared" si="2"/>
        <v>81</v>
      </c>
      <c r="C84" s="26" t="s">
        <v>255</v>
      </c>
      <c r="D84" s="26" t="s">
        <v>234</v>
      </c>
      <c r="E84" s="26"/>
      <c r="F84" s="26"/>
      <c r="G84" s="26">
        <v>75</v>
      </c>
      <c r="H84" s="26">
        <v>259.60000000000002</v>
      </c>
      <c r="I84" s="26">
        <f t="shared" si="3"/>
        <v>5917.8</v>
      </c>
      <c r="J84" s="26">
        <v>1.03</v>
      </c>
      <c r="K84" s="59"/>
      <c r="L84" s="59"/>
    </row>
    <row r="85" spans="2:12" x14ac:dyDescent="0.25">
      <c r="B85" s="26">
        <f t="shared" si="2"/>
        <v>82</v>
      </c>
      <c r="C85" s="26" t="s">
        <v>256</v>
      </c>
      <c r="D85" s="26" t="s">
        <v>235</v>
      </c>
      <c r="E85" s="26"/>
      <c r="F85" s="26"/>
      <c r="G85" s="26">
        <v>75</v>
      </c>
      <c r="H85" s="26">
        <v>81.2</v>
      </c>
      <c r="I85" s="26">
        <f t="shared" si="3"/>
        <v>5999</v>
      </c>
      <c r="J85" s="26">
        <v>1.03</v>
      </c>
      <c r="K85" s="59"/>
      <c r="L85" s="59"/>
    </row>
    <row r="86" spans="2:12" x14ac:dyDescent="0.25">
      <c r="B86" s="26">
        <f t="shared" si="2"/>
        <v>83</v>
      </c>
      <c r="C86" s="26" t="s">
        <v>257</v>
      </c>
      <c r="D86" s="26" t="s">
        <v>157</v>
      </c>
      <c r="E86" s="26"/>
      <c r="F86" s="26"/>
      <c r="G86" s="26">
        <v>90</v>
      </c>
      <c r="H86" s="26">
        <v>83.6</v>
      </c>
      <c r="I86" s="26">
        <f t="shared" si="3"/>
        <v>6082.6</v>
      </c>
      <c r="J86" s="26">
        <v>1.05</v>
      </c>
      <c r="K86" s="59"/>
      <c r="L86" s="59"/>
    </row>
    <row r="87" spans="2:12" x14ac:dyDescent="0.25">
      <c r="B87" s="26">
        <f t="shared" si="2"/>
        <v>84</v>
      </c>
      <c r="C87" s="26" t="s">
        <v>157</v>
      </c>
      <c r="D87" s="26" t="s">
        <v>160</v>
      </c>
      <c r="E87" s="26" t="s">
        <v>159</v>
      </c>
      <c r="F87" s="26"/>
      <c r="G87" s="26">
        <v>90</v>
      </c>
      <c r="H87" s="26">
        <v>30</v>
      </c>
      <c r="I87" s="26">
        <f t="shared" si="3"/>
        <v>6112.6</v>
      </c>
      <c r="J87" s="26">
        <v>1.03</v>
      </c>
      <c r="K87" s="59"/>
      <c r="L87" s="59"/>
    </row>
    <row r="88" spans="2:12" x14ac:dyDescent="0.25">
      <c r="B88" s="26">
        <f t="shared" si="2"/>
        <v>85</v>
      </c>
      <c r="C88" s="26" t="s">
        <v>157</v>
      </c>
      <c r="D88" s="26" t="s">
        <v>160</v>
      </c>
      <c r="E88" s="26"/>
      <c r="F88" s="26"/>
      <c r="G88" s="26">
        <v>90</v>
      </c>
      <c r="H88" s="26">
        <f>169.7-30</f>
        <v>139.69999999999999</v>
      </c>
      <c r="I88" s="26">
        <f t="shared" si="3"/>
        <v>6252.3</v>
      </c>
      <c r="J88" s="26">
        <v>1.03</v>
      </c>
      <c r="K88" s="59"/>
      <c r="L88" s="59"/>
    </row>
    <row r="89" spans="2:12" x14ac:dyDescent="0.25">
      <c r="B89" s="26">
        <f t="shared" si="2"/>
        <v>86</v>
      </c>
      <c r="C89" s="26" t="s">
        <v>160</v>
      </c>
      <c r="D89" s="26" t="s">
        <v>258</v>
      </c>
      <c r="E89" s="26" t="s">
        <v>159</v>
      </c>
      <c r="F89" s="26">
        <v>0.39</v>
      </c>
      <c r="G89" s="26">
        <v>90</v>
      </c>
      <c r="H89" s="26">
        <v>2.7</v>
      </c>
      <c r="I89" s="26">
        <f t="shared" si="3"/>
        <v>6255</v>
      </c>
      <c r="J89" s="26">
        <v>1.06</v>
      </c>
      <c r="K89" s="59"/>
      <c r="L89" s="59"/>
    </row>
    <row r="90" spans="2:12" x14ac:dyDescent="0.25">
      <c r="B90" s="26">
        <f t="shared" si="2"/>
        <v>87</v>
      </c>
      <c r="C90" s="26" t="s">
        <v>160</v>
      </c>
      <c r="D90" s="26" t="s">
        <v>258</v>
      </c>
      <c r="E90" s="26"/>
      <c r="F90" s="26"/>
      <c r="G90" s="26">
        <v>90</v>
      </c>
      <c r="H90" s="26">
        <v>103</v>
      </c>
      <c r="I90" s="26">
        <f t="shared" si="3"/>
        <v>6358</v>
      </c>
      <c r="J90" s="26">
        <v>1.05</v>
      </c>
      <c r="K90" s="59"/>
      <c r="L90" s="59"/>
    </row>
    <row r="91" spans="2:12" x14ac:dyDescent="0.25">
      <c r="B91" s="26">
        <f t="shared" si="2"/>
        <v>88</v>
      </c>
      <c r="C91" s="26" t="s">
        <v>258</v>
      </c>
      <c r="D91" s="26" t="s">
        <v>164</v>
      </c>
      <c r="E91" s="26"/>
      <c r="F91" s="26"/>
      <c r="G91" s="26">
        <v>90</v>
      </c>
      <c r="H91" s="26">
        <v>102.6</v>
      </c>
      <c r="I91" s="26">
        <f t="shared" si="3"/>
        <v>6460.6</v>
      </c>
      <c r="J91" s="26">
        <v>1.03</v>
      </c>
      <c r="K91" s="59"/>
      <c r="L91" s="59"/>
    </row>
    <row r="92" spans="2:12" x14ac:dyDescent="0.25">
      <c r="B92" s="26">
        <f t="shared" si="2"/>
        <v>89</v>
      </c>
      <c r="C92" s="26" t="s">
        <v>164</v>
      </c>
      <c r="D92" s="26" t="s">
        <v>259</v>
      </c>
      <c r="E92" s="26" t="s">
        <v>159</v>
      </c>
      <c r="F92" s="26">
        <v>0.39</v>
      </c>
      <c r="G92" s="26">
        <v>90</v>
      </c>
      <c r="H92" s="26">
        <v>30.1</v>
      </c>
      <c r="I92" s="26">
        <f t="shared" si="3"/>
        <v>6490.7000000000007</v>
      </c>
      <c r="J92" s="26">
        <v>1.06</v>
      </c>
      <c r="K92" s="59"/>
      <c r="L92" s="59"/>
    </row>
    <row r="93" spans="2:12" x14ac:dyDescent="0.25">
      <c r="B93" s="26">
        <f t="shared" si="2"/>
        <v>90</v>
      </c>
      <c r="C93" s="26" t="s">
        <v>259</v>
      </c>
      <c r="D93" s="26" t="s">
        <v>166</v>
      </c>
      <c r="E93" s="26"/>
      <c r="F93" s="26"/>
      <c r="G93" s="26">
        <v>90</v>
      </c>
      <c r="H93" s="26">
        <v>81.099999999999994</v>
      </c>
      <c r="I93" s="26">
        <f t="shared" si="3"/>
        <v>6571.8000000000011</v>
      </c>
      <c r="J93" s="60">
        <v>1.06</v>
      </c>
      <c r="K93" s="59"/>
      <c r="L93" s="59"/>
    </row>
    <row r="94" spans="2:12" x14ac:dyDescent="0.25">
      <c r="B94" s="26">
        <f t="shared" si="2"/>
        <v>91</v>
      </c>
      <c r="C94" s="26" t="s">
        <v>166</v>
      </c>
      <c r="D94" s="26" t="s">
        <v>260</v>
      </c>
      <c r="E94" s="26"/>
      <c r="F94" s="26"/>
      <c r="G94" s="26">
        <v>90</v>
      </c>
      <c r="H94" s="26">
        <v>2.2999999999999998</v>
      </c>
      <c r="I94" s="26">
        <f t="shared" si="3"/>
        <v>6574.1000000000013</v>
      </c>
      <c r="J94" s="26">
        <v>1.03</v>
      </c>
      <c r="K94" s="59"/>
      <c r="L94" s="59"/>
    </row>
    <row r="95" spans="2:12" x14ac:dyDescent="0.25">
      <c r="B95" s="26">
        <f t="shared" si="2"/>
        <v>92</v>
      </c>
      <c r="C95" s="26" t="s">
        <v>258</v>
      </c>
      <c r="D95" s="26" t="s">
        <v>168</v>
      </c>
      <c r="E95" s="26"/>
      <c r="F95" s="26"/>
      <c r="G95" s="26">
        <v>90</v>
      </c>
      <c r="H95" s="26">
        <v>69.599999999999994</v>
      </c>
      <c r="I95" s="26">
        <f t="shared" si="3"/>
        <v>6643.7000000000016</v>
      </c>
      <c r="J95" s="26">
        <v>1.03</v>
      </c>
      <c r="K95" s="59"/>
      <c r="L95" s="59"/>
    </row>
    <row r="96" spans="2:12" x14ac:dyDescent="0.25">
      <c r="B96" s="26">
        <f t="shared" si="2"/>
        <v>93</v>
      </c>
      <c r="C96" s="26" t="s">
        <v>168</v>
      </c>
      <c r="D96" s="26" t="s">
        <v>261</v>
      </c>
      <c r="E96" s="26"/>
      <c r="F96" s="26"/>
      <c r="G96" s="26">
        <v>90</v>
      </c>
      <c r="H96" s="26">
        <v>171.6</v>
      </c>
      <c r="I96" s="26">
        <f t="shared" si="3"/>
        <v>6815.300000000002</v>
      </c>
      <c r="J96" s="26">
        <v>1.03</v>
      </c>
      <c r="K96" s="59"/>
      <c r="L96" s="59"/>
    </row>
    <row r="97" spans="2:12" x14ac:dyDescent="0.25">
      <c r="B97" s="26">
        <f t="shared" si="2"/>
        <v>94</v>
      </c>
      <c r="C97" s="26" t="s">
        <v>261</v>
      </c>
      <c r="D97" s="26" t="s">
        <v>171</v>
      </c>
      <c r="E97" s="26"/>
      <c r="F97" s="26"/>
      <c r="G97" s="26">
        <v>90</v>
      </c>
      <c r="H97" s="26">
        <v>35.799999999999997</v>
      </c>
      <c r="I97" s="26">
        <f t="shared" si="3"/>
        <v>6851.1000000000022</v>
      </c>
      <c r="J97" s="26">
        <v>1.03</v>
      </c>
      <c r="K97" s="59"/>
      <c r="L97" s="59"/>
    </row>
    <row r="98" spans="2:12" x14ac:dyDescent="0.25">
      <c r="B98" s="26">
        <f t="shared" si="2"/>
        <v>95</v>
      </c>
      <c r="C98" s="26" t="s">
        <v>171</v>
      </c>
      <c r="D98" s="26" t="s">
        <v>262</v>
      </c>
      <c r="E98" s="26"/>
      <c r="F98" s="26"/>
      <c r="G98" s="26">
        <v>90</v>
      </c>
      <c r="H98" s="26">
        <v>106</v>
      </c>
      <c r="I98" s="26">
        <f t="shared" si="3"/>
        <v>6957.1000000000022</v>
      </c>
      <c r="J98" s="26">
        <v>1.03</v>
      </c>
      <c r="K98" s="59"/>
      <c r="L98" s="59"/>
    </row>
    <row r="99" spans="2:12" x14ac:dyDescent="0.25">
      <c r="B99" s="26">
        <f t="shared" si="2"/>
        <v>96</v>
      </c>
      <c r="C99" s="26" t="s">
        <v>173</v>
      </c>
      <c r="D99" s="26" t="s">
        <v>259</v>
      </c>
      <c r="E99" s="26"/>
      <c r="F99" s="26"/>
      <c r="G99" s="26">
        <v>90</v>
      </c>
      <c r="H99" s="26">
        <v>105.8</v>
      </c>
      <c r="I99" s="26">
        <f t="shared" si="3"/>
        <v>7062.9000000000024</v>
      </c>
      <c r="J99" s="26">
        <v>1.03</v>
      </c>
      <c r="K99" s="59"/>
      <c r="L99" s="59"/>
    </row>
    <row r="100" spans="2:12" x14ac:dyDescent="0.25">
      <c r="B100" s="26">
        <f t="shared" si="2"/>
        <v>97</v>
      </c>
      <c r="C100" s="26" t="s">
        <v>173</v>
      </c>
      <c r="D100" s="26" t="s">
        <v>183</v>
      </c>
      <c r="E100" s="26"/>
      <c r="F100" s="26"/>
      <c r="G100" s="26">
        <v>90</v>
      </c>
      <c r="H100" s="26">
        <v>92.7</v>
      </c>
      <c r="I100" s="26">
        <f t="shared" si="3"/>
        <v>7155.6000000000022</v>
      </c>
      <c r="J100" s="26">
        <v>1.03</v>
      </c>
      <c r="K100" s="59"/>
      <c r="L100" s="59"/>
    </row>
    <row r="101" spans="2:12" x14ac:dyDescent="0.25">
      <c r="B101" s="26">
        <f t="shared" si="2"/>
        <v>98</v>
      </c>
      <c r="C101" s="26" t="s">
        <v>183</v>
      </c>
      <c r="D101" s="26" t="s">
        <v>263</v>
      </c>
      <c r="E101" s="26"/>
      <c r="F101" s="26"/>
      <c r="G101" s="26">
        <v>90</v>
      </c>
      <c r="H101" s="26">
        <v>30.6</v>
      </c>
      <c r="I101" s="26">
        <f t="shared" si="3"/>
        <v>7186.2000000000025</v>
      </c>
      <c r="J101" s="26">
        <v>1.03</v>
      </c>
      <c r="K101" s="59"/>
      <c r="L101" s="59"/>
    </row>
    <row r="102" spans="2:12" x14ac:dyDescent="0.25">
      <c r="B102" s="26">
        <f t="shared" si="2"/>
        <v>99</v>
      </c>
      <c r="C102" s="26" t="s">
        <v>263</v>
      </c>
      <c r="D102" s="26" t="s">
        <v>174</v>
      </c>
      <c r="E102" s="26"/>
      <c r="F102" s="26"/>
      <c r="G102" s="26">
        <v>90</v>
      </c>
      <c r="H102" s="26">
        <v>48.3</v>
      </c>
      <c r="I102" s="26">
        <f t="shared" si="3"/>
        <v>7234.5000000000027</v>
      </c>
      <c r="J102" s="26">
        <v>1.05</v>
      </c>
      <c r="K102" s="59"/>
      <c r="L102" s="59"/>
    </row>
    <row r="103" spans="2:12" x14ac:dyDescent="0.25">
      <c r="B103" s="26">
        <f t="shared" si="2"/>
        <v>100</v>
      </c>
      <c r="C103" s="26" t="s">
        <v>263</v>
      </c>
      <c r="D103" s="26" t="s">
        <v>176</v>
      </c>
      <c r="E103" s="26"/>
      <c r="F103" s="26"/>
      <c r="G103" s="26">
        <v>90</v>
      </c>
      <c r="H103" s="26">
        <v>69.7</v>
      </c>
      <c r="I103" s="26">
        <f t="shared" si="3"/>
        <v>7304.2000000000025</v>
      </c>
      <c r="J103" s="26">
        <v>1.03</v>
      </c>
      <c r="K103" s="59"/>
      <c r="L103" s="59"/>
    </row>
    <row r="104" spans="2:12" x14ac:dyDescent="0.25">
      <c r="B104" s="26">
        <f t="shared" si="2"/>
        <v>101</v>
      </c>
      <c r="C104" s="26" t="s">
        <v>174</v>
      </c>
      <c r="D104" s="26" t="s">
        <v>179</v>
      </c>
      <c r="E104" s="26"/>
      <c r="F104" s="26"/>
      <c r="G104" s="26">
        <v>90</v>
      </c>
      <c r="H104" s="26">
        <v>42.7</v>
      </c>
      <c r="I104" s="26">
        <f t="shared" si="3"/>
        <v>7346.9000000000024</v>
      </c>
      <c r="J104" s="26">
        <v>1.03</v>
      </c>
      <c r="K104" s="59"/>
      <c r="L104" s="59"/>
    </row>
    <row r="105" spans="2:12" x14ac:dyDescent="0.25">
      <c r="B105" s="26">
        <f t="shared" si="2"/>
        <v>102</v>
      </c>
      <c r="C105" s="26" t="s">
        <v>179</v>
      </c>
      <c r="D105" s="26" t="s">
        <v>264</v>
      </c>
      <c r="E105" s="26"/>
      <c r="F105" s="26"/>
      <c r="G105" s="26">
        <v>90</v>
      </c>
      <c r="H105" s="26">
        <v>110.7</v>
      </c>
      <c r="I105" s="26">
        <f t="shared" si="3"/>
        <v>7457.6000000000022</v>
      </c>
      <c r="J105" s="26">
        <v>1.05</v>
      </c>
      <c r="K105" s="59"/>
      <c r="L105" s="59"/>
    </row>
    <row r="106" spans="2:12" x14ac:dyDescent="0.25">
      <c r="B106" s="26">
        <f t="shared" si="2"/>
        <v>103</v>
      </c>
      <c r="C106" s="26" t="s">
        <v>192</v>
      </c>
      <c r="D106" s="26" t="s">
        <v>257</v>
      </c>
      <c r="E106" s="26"/>
      <c r="F106" s="26"/>
      <c r="G106" s="26">
        <v>90</v>
      </c>
      <c r="H106" s="26">
        <v>54</v>
      </c>
      <c r="I106" s="26">
        <f t="shared" si="3"/>
        <v>7511.6000000000022</v>
      </c>
      <c r="J106" s="26">
        <v>1.04</v>
      </c>
      <c r="K106" s="59"/>
      <c r="L106" s="59"/>
    </row>
    <row r="107" spans="2:12" x14ac:dyDescent="0.25">
      <c r="B107" s="26">
        <f t="shared" si="2"/>
        <v>104</v>
      </c>
      <c r="C107" s="26" t="s">
        <v>195</v>
      </c>
      <c r="D107" s="26" t="s">
        <v>265</v>
      </c>
      <c r="E107" s="26" t="s">
        <v>159</v>
      </c>
      <c r="F107" s="26"/>
      <c r="G107" s="26">
        <v>90</v>
      </c>
      <c r="H107" s="26">
        <v>7.2</v>
      </c>
      <c r="I107" s="26">
        <f t="shared" si="3"/>
        <v>7518.800000000002</v>
      </c>
      <c r="J107" s="26">
        <v>1.03</v>
      </c>
      <c r="K107" s="59"/>
      <c r="L107" s="59"/>
    </row>
    <row r="108" spans="2:12" x14ac:dyDescent="0.25">
      <c r="B108" s="26">
        <f t="shared" si="2"/>
        <v>105</v>
      </c>
      <c r="C108" s="26" t="s">
        <v>195</v>
      </c>
      <c r="D108" s="26" t="s">
        <v>265</v>
      </c>
      <c r="E108" s="26"/>
      <c r="F108" s="26"/>
      <c r="G108" s="26">
        <v>90</v>
      </c>
      <c r="H108" s="26">
        <f>53.6-7.2</f>
        <v>46.4</v>
      </c>
      <c r="I108" s="26">
        <f t="shared" si="3"/>
        <v>7565.2000000000016</v>
      </c>
      <c r="J108" s="26">
        <v>1.03</v>
      </c>
      <c r="K108" s="59"/>
      <c r="L108" s="59"/>
    </row>
    <row r="109" spans="2:12" x14ac:dyDescent="0.25">
      <c r="B109" s="26">
        <f t="shared" si="2"/>
        <v>106</v>
      </c>
      <c r="C109" s="26" t="s">
        <v>257</v>
      </c>
      <c r="D109" s="26" t="s">
        <v>266</v>
      </c>
      <c r="E109" s="26"/>
      <c r="F109" s="26"/>
      <c r="G109" s="26">
        <v>90</v>
      </c>
      <c r="H109" s="26">
        <v>46</v>
      </c>
      <c r="I109" s="26">
        <f t="shared" si="3"/>
        <v>7611.2000000000016</v>
      </c>
      <c r="J109" s="26">
        <v>1.03</v>
      </c>
      <c r="K109" s="59"/>
      <c r="L109" s="59"/>
    </row>
    <row r="110" spans="2:12" x14ac:dyDescent="0.25">
      <c r="B110" s="26">
        <f t="shared" si="2"/>
        <v>107</v>
      </c>
      <c r="C110" s="26" t="s">
        <v>267</v>
      </c>
      <c r="D110" s="26" t="s">
        <v>268</v>
      </c>
      <c r="E110" s="26"/>
      <c r="F110" s="26"/>
      <c r="G110" s="26">
        <v>90</v>
      </c>
      <c r="H110" s="26">
        <v>45.4</v>
      </c>
      <c r="I110" s="26">
        <f t="shared" si="3"/>
        <v>7656.6000000000013</v>
      </c>
      <c r="J110" s="26">
        <v>1.03</v>
      </c>
      <c r="K110" s="59"/>
      <c r="L110" s="59"/>
    </row>
    <row r="111" spans="2:12" x14ac:dyDescent="0.25">
      <c r="B111" s="26">
        <f t="shared" si="2"/>
        <v>108</v>
      </c>
      <c r="C111" s="26" t="s">
        <v>266</v>
      </c>
      <c r="D111" s="26" t="s">
        <v>269</v>
      </c>
      <c r="E111" s="26"/>
      <c r="F111" s="26"/>
      <c r="G111" s="26">
        <v>90</v>
      </c>
      <c r="H111" s="26">
        <v>480.2</v>
      </c>
      <c r="I111" s="26">
        <f t="shared" si="3"/>
        <v>8136.8000000000011</v>
      </c>
      <c r="J111" s="26">
        <v>1.03</v>
      </c>
      <c r="K111" s="59"/>
      <c r="L111" s="59"/>
    </row>
    <row r="112" spans="2:12" x14ac:dyDescent="0.25">
      <c r="B112" s="26">
        <f t="shared" si="2"/>
        <v>109</v>
      </c>
      <c r="C112" s="26" t="s">
        <v>270</v>
      </c>
      <c r="D112" s="26" t="s">
        <v>271</v>
      </c>
      <c r="E112" s="26"/>
      <c r="F112" s="26"/>
      <c r="G112" s="26">
        <v>90</v>
      </c>
      <c r="H112" s="26">
        <v>570.29999999999995</v>
      </c>
      <c r="I112" s="26">
        <f t="shared" si="3"/>
        <v>8707.1</v>
      </c>
      <c r="J112" s="26">
        <v>1.03</v>
      </c>
      <c r="K112" s="59"/>
      <c r="L112" s="59"/>
    </row>
    <row r="113" spans="2:12" x14ac:dyDescent="0.25">
      <c r="B113" s="26">
        <f t="shared" si="2"/>
        <v>110</v>
      </c>
      <c r="C113" s="26" t="s">
        <v>272</v>
      </c>
      <c r="D113" s="26" t="s">
        <v>203</v>
      </c>
      <c r="E113" s="26"/>
      <c r="F113" s="26"/>
      <c r="G113" s="26">
        <v>90</v>
      </c>
      <c r="H113" s="26">
        <v>75.599999999999994</v>
      </c>
      <c r="I113" s="26">
        <f t="shared" si="3"/>
        <v>8782.7000000000007</v>
      </c>
      <c r="J113" s="26">
        <v>1.03</v>
      </c>
      <c r="K113" s="59"/>
      <c r="L113" s="59"/>
    </row>
    <row r="114" spans="2:12" x14ac:dyDescent="0.25">
      <c r="B114" s="26">
        <f t="shared" si="2"/>
        <v>111</v>
      </c>
      <c r="C114" s="26" t="s">
        <v>203</v>
      </c>
      <c r="D114" s="26" t="s">
        <v>205</v>
      </c>
      <c r="E114" s="26"/>
      <c r="F114" s="26"/>
      <c r="G114" s="26">
        <v>90</v>
      </c>
      <c r="H114" s="26">
        <v>75.599999999999994</v>
      </c>
      <c r="I114" s="26">
        <f t="shared" si="3"/>
        <v>8858.3000000000011</v>
      </c>
      <c r="J114" s="26">
        <v>1.02</v>
      </c>
      <c r="K114" s="59"/>
      <c r="L114" s="59"/>
    </row>
    <row r="115" spans="2:12" x14ac:dyDescent="0.25">
      <c r="B115" s="26">
        <f t="shared" si="2"/>
        <v>112</v>
      </c>
      <c r="C115" s="26" t="s">
        <v>203</v>
      </c>
      <c r="D115" s="26" t="s">
        <v>205</v>
      </c>
      <c r="E115" s="26" t="s">
        <v>159</v>
      </c>
      <c r="F115" s="26">
        <v>0.39</v>
      </c>
      <c r="G115" s="26">
        <v>90</v>
      </c>
      <c r="H115" s="26">
        <v>49.4</v>
      </c>
      <c r="I115" s="26">
        <f t="shared" si="3"/>
        <v>8907.7000000000007</v>
      </c>
      <c r="J115" s="26">
        <v>1.02</v>
      </c>
      <c r="K115" s="59"/>
      <c r="L115" s="59"/>
    </row>
    <row r="116" spans="2:12" x14ac:dyDescent="0.25">
      <c r="B116" s="26">
        <f t="shared" si="2"/>
        <v>113</v>
      </c>
      <c r="C116" s="26" t="s">
        <v>208</v>
      </c>
      <c r="D116" s="26" t="s">
        <v>212</v>
      </c>
      <c r="E116" s="26"/>
      <c r="F116" s="26"/>
      <c r="G116" s="26">
        <v>90</v>
      </c>
      <c r="H116" s="26">
        <v>108.3</v>
      </c>
      <c r="I116" s="26">
        <f t="shared" si="3"/>
        <v>9016</v>
      </c>
      <c r="J116" s="26">
        <v>1.03</v>
      </c>
      <c r="K116" s="59"/>
      <c r="L116" s="59"/>
    </row>
    <row r="117" spans="2:12" x14ac:dyDescent="0.25">
      <c r="B117" s="26">
        <f t="shared" si="2"/>
        <v>114</v>
      </c>
      <c r="C117" s="26" t="s">
        <v>212</v>
      </c>
      <c r="D117" s="26" t="s">
        <v>218</v>
      </c>
      <c r="E117" s="26"/>
      <c r="F117" s="26"/>
      <c r="G117" s="26">
        <v>90</v>
      </c>
      <c r="H117" s="26">
        <v>77.2</v>
      </c>
      <c r="I117" s="26">
        <f t="shared" si="3"/>
        <v>9093.2000000000007</v>
      </c>
      <c r="J117" s="26">
        <v>1.05</v>
      </c>
      <c r="K117" s="59"/>
      <c r="L117" s="59"/>
    </row>
    <row r="118" spans="2:12" x14ac:dyDescent="0.25">
      <c r="B118" s="26">
        <f t="shared" si="2"/>
        <v>115</v>
      </c>
      <c r="C118" s="26" t="s">
        <v>218</v>
      </c>
      <c r="D118" s="26" t="s">
        <v>220</v>
      </c>
      <c r="E118" s="26"/>
      <c r="F118" s="26"/>
      <c r="G118" s="26">
        <v>90</v>
      </c>
      <c r="H118" s="26">
        <v>39.799999999999997</v>
      </c>
      <c r="I118" s="26">
        <f t="shared" si="3"/>
        <v>9133</v>
      </c>
      <c r="J118" s="26">
        <v>1.04</v>
      </c>
      <c r="K118" s="59"/>
      <c r="L118" s="59"/>
    </row>
    <row r="119" spans="2:12" x14ac:dyDescent="0.25">
      <c r="B119" s="26">
        <f t="shared" si="2"/>
        <v>116</v>
      </c>
      <c r="C119" s="26" t="s">
        <v>220</v>
      </c>
      <c r="D119" s="26" t="s">
        <v>221</v>
      </c>
      <c r="E119" s="26"/>
      <c r="F119" s="26"/>
      <c r="G119" s="26">
        <v>90</v>
      </c>
      <c r="H119" s="26">
        <v>85.3</v>
      </c>
      <c r="I119" s="26">
        <f t="shared" si="3"/>
        <v>9218.2999999999993</v>
      </c>
      <c r="J119" s="26">
        <v>1.06</v>
      </c>
      <c r="K119" s="59"/>
      <c r="L119" s="59"/>
    </row>
    <row r="120" spans="2:12" x14ac:dyDescent="0.25">
      <c r="B120" s="26">
        <f t="shared" si="2"/>
        <v>117</v>
      </c>
      <c r="C120" s="26" t="s">
        <v>221</v>
      </c>
      <c r="D120" s="26" t="s">
        <v>222</v>
      </c>
      <c r="E120" s="26"/>
      <c r="F120" s="26"/>
      <c r="G120" s="26">
        <v>90</v>
      </c>
      <c r="H120" s="26">
        <v>99.9</v>
      </c>
      <c r="I120" s="26">
        <f t="shared" si="3"/>
        <v>9318.1999999999989</v>
      </c>
      <c r="J120" s="26">
        <v>1.05</v>
      </c>
      <c r="K120" s="59"/>
      <c r="L120" s="59"/>
    </row>
    <row r="121" spans="2:12" x14ac:dyDescent="0.25">
      <c r="B121" s="26">
        <f t="shared" si="2"/>
        <v>118</v>
      </c>
      <c r="C121" s="26" t="s">
        <v>227</v>
      </c>
      <c r="D121" s="26" t="s">
        <v>229</v>
      </c>
      <c r="E121" s="26"/>
      <c r="F121" s="26"/>
      <c r="G121" s="26">
        <v>90</v>
      </c>
      <c r="H121" s="26">
        <v>59.6</v>
      </c>
      <c r="I121" s="26">
        <f t="shared" si="3"/>
        <v>9377.7999999999993</v>
      </c>
      <c r="J121" s="26">
        <v>1.03</v>
      </c>
      <c r="K121" s="59"/>
      <c r="L121" s="59"/>
    </row>
    <row r="122" spans="2:12" x14ac:dyDescent="0.25">
      <c r="B122" s="26">
        <f t="shared" si="2"/>
        <v>119</v>
      </c>
      <c r="C122" s="26" t="s">
        <v>233</v>
      </c>
      <c r="D122" s="26" t="s">
        <v>256</v>
      </c>
      <c r="E122" s="26" t="s">
        <v>159</v>
      </c>
      <c r="F122" s="26">
        <v>0.39</v>
      </c>
      <c r="G122" s="26">
        <v>90</v>
      </c>
      <c r="H122" s="26">
        <v>57.1</v>
      </c>
      <c r="I122" s="26">
        <f t="shared" si="3"/>
        <v>9434.9</v>
      </c>
      <c r="J122" s="26">
        <v>1.06</v>
      </c>
      <c r="K122" s="59"/>
      <c r="L122" s="59"/>
    </row>
    <row r="123" spans="2:12" x14ac:dyDescent="0.25">
      <c r="B123" s="26">
        <f t="shared" si="2"/>
        <v>120</v>
      </c>
      <c r="C123" s="26" t="s">
        <v>256</v>
      </c>
      <c r="D123" s="26" t="s">
        <v>240</v>
      </c>
      <c r="E123" s="26"/>
      <c r="F123" s="26"/>
      <c r="G123" s="26">
        <v>90</v>
      </c>
      <c r="H123" s="26">
        <v>56.3</v>
      </c>
      <c r="I123" s="26">
        <f t="shared" si="3"/>
        <v>9491.1999999999989</v>
      </c>
      <c r="J123" s="26">
        <v>1.02</v>
      </c>
      <c r="K123" s="59"/>
      <c r="L123" s="59"/>
    </row>
    <row r="124" spans="2:12" x14ac:dyDescent="0.25">
      <c r="B124" s="26">
        <f t="shared" si="2"/>
        <v>121</v>
      </c>
      <c r="C124" s="26" t="s">
        <v>240</v>
      </c>
      <c r="D124" s="26" t="s">
        <v>241</v>
      </c>
      <c r="E124" s="26"/>
      <c r="F124" s="26"/>
      <c r="G124" s="26">
        <v>90</v>
      </c>
      <c r="H124" s="26">
        <v>14.3</v>
      </c>
      <c r="I124" s="26">
        <f t="shared" si="3"/>
        <v>9505.4999999999982</v>
      </c>
      <c r="J124" s="26">
        <v>1.03</v>
      </c>
      <c r="K124" s="59"/>
      <c r="L124" s="59"/>
    </row>
    <row r="125" spans="2:12" x14ac:dyDescent="0.25">
      <c r="B125" s="26">
        <f t="shared" si="2"/>
        <v>122</v>
      </c>
      <c r="C125" s="26" t="s">
        <v>241</v>
      </c>
      <c r="D125" s="26" t="s">
        <v>217</v>
      </c>
      <c r="E125" s="26"/>
      <c r="F125" s="26"/>
      <c r="G125" s="26">
        <v>90</v>
      </c>
      <c r="H125" s="26">
        <v>132.6</v>
      </c>
      <c r="I125" s="26">
        <f t="shared" si="3"/>
        <v>9638.0999999999985</v>
      </c>
      <c r="J125" s="26">
        <v>1.02</v>
      </c>
      <c r="K125" s="59"/>
      <c r="L125" s="59"/>
    </row>
    <row r="126" spans="2:12" x14ac:dyDescent="0.25">
      <c r="B126" s="26">
        <f t="shared" si="2"/>
        <v>123</v>
      </c>
      <c r="C126" s="26" t="s">
        <v>217</v>
      </c>
      <c r="D126" s="26" t="s">
        <v>205</v>
      </c>
      <c r="E126" s="26"/>
      <c r="F126" s="26"/>
      <c r="G126" s="26">
        <v>90</v>
      </c>
      <c r="H126" s="26">
        <v>94.3</v>
      </c>
      <c r="I126" s="26">
        <f t="shared" si="3"/>
        <v>9732.3999999999978</v>
      </c>
      <c r="J126" s="26">
        <v>1.02</v>
      </c>
      <c r="K126" s="59"/>
      <c r="L126" s="59"/>
    </row>
    <row r="127" spans="2:12" x14ac:dyDescent="0.25">
      <c r="B127" s="26">
        <f t="shared" si="2"/>
        <v>124</v>
      </c>
      <c r="C127" s="26" t="s">
        <v>251</v>
      </c>
      <c r="D127" s="26" t="s">
        <v>252</v>
      </c>
      <c r="E127" s="26"/>
      <c r="F127" s="26"/>
      <c r="G127" s="26">
        <v>90</v>
      </c>
      <c r="H127" s="26">
        <v>35.1</v>
      </c>
      <c r="I127" s="26">
        <f t="shared" si="3"/>
        <v>9767.4999999999982</v>
      </c>
      <c r="J127" s="26">
        <v>1.03</v>
      </c>
      <c r="K127" s="59"/>
      <c r="L127" s="59"/>
    </row>
    <row r="128" spans="2:12" x14ac:dyDescent="0.25">
      <c r="B128" s="26">
        <f t="shared" si="2"/>
        <v>125</v>
      </c>
      <c r="C128" s="26" t="s">
        <v>252</v>
      </c>
      <c r="D128" s="26" t="s">
        <v>273</v>
      </c>
      <c r="E128" s="26"/>
      <c r="F128" s="26"/>
      <c r="G128" s="26">
        <v>90</v>
      </c>
      <c r="H128" s="26">
        <v>34.9</v>
      </c>
      <c r="I128" s="26">
        <f t="shared" si="3"/>
        <v>9802.3999999999978</v>
      </c>
      <c r="J128" s="26">
        <v>1.04</v>
      </c>
      <c r="K128" s="59"/>
      <c r="L128" s="59"/>
    </row>
    <row r="129" spans="2:12" x14ac:dyDescent="0.25">
      <c r="B129" s="26">
        <f t="shared" si="2"/>
        <v>126</v>
      </c>
      <c r="C129" s="26" t="s">
        <v>273</v>
      </c>
      <c r="D129" s="26" t="s">
        <v>274</v>
      </c>
      <c r="E129" s="26"/>
      <c r="F129" s="26"/>
      <c r="G129" s="26">
        <v>90</v>
      </c>
      <c r="H129" s="26">
        <v>104.8</v>
      </c>
      <c r="I129" s="26">
        <f t="shared" si="3"/>
        <v>9907.1999999999971</v>
      </c>
      <c r="J129" s="26">
        <v>1.03</v>
      </c>
      <c r="K129" s="59"/>
      <c r="L129" s="59"/>
    </row>
    <row r="130" spans="2:12" x14ac:dyDescent="0.25">
      <c r="B130" s="26">
        <f t="shared" si="2"/>
        <v>127</v>
      </c>
      <c r="C130" s="26" t="s">
        <v>251</v>
      </c>
      <c r="D130" s="26" t="s">
        <v>226</v>
      </c>
      <c r="E130" s="26"/>
      <c r="F130" s="26"/>
      <c r="G130" s="26">
        <v>90</v>
      </c>
      <c r="H130" s="26">
        <v>154.9</v>
      </c>
      <c r="I130" s="26">
        <f t="shared" si="3"/>
        <v>10062.099999999997</v>
      </c>
      <c r="J130" s="26">
        <v>1.03</v>
      </c>
      <c r="K130" s="59"/>
      <c r="L130" s="59"/>
    </row>
    <row r="131" spans="2:12" x14ac:dyDescent="0.25">
      <c r="B131" s="26">
        <f t="shared" si="2"/>
        <v>128</v>
      </c>
      <c r="C131" s="26" t="s">
        <v>257</v>
      </c>
      <c r="D131" s="26" t="s">
        <v>266</v>
      </c>
      <c r="E131" s="26"/>
      <c r="F131" s="26"/>
      <c r="G131" s="26">
        <v>110</v>
      </c>
      <c r="H131" s="26">
        <v>268.7</v>
      </c>
      <c r="I131" s="26">
        <f t="shared" si="3"/>
        <v>10330.799999999997</v>
      </c>
      <c r="J131" s="26">
        <v>1.06</v>
      </c>
      <c r="K131" s="59"/>
      <c r="L131" s="59"/>
    </row>
    <row r="132" spans="2:12" x14ac:dyDescent="0.25">
      <c r="B132" s="26">
        <f t="shared" si="2"/>
        <v>129</v>
      </c>
      <c r="C132" s="26" t="s">
        <v>257</v>
      </c>
      <c r="D132" s="26" t="s">
        <v>266</v>
      </c>
      <c r="E132" s="26"/>
      <c r="F132" s="26"/>
      <c r="G132" s="26">
        <v>110</v>
      </c>
      <c r="H132" s="26">
        <v>6</v>
      </c>
      <c r="I132" s="26">
        <f t="shared" si="3"/>
        <v>10336.799999999997</v>
      </c>
      <c r="J132" s="26">
        <v>1.06</v>
      </c>
      <c r="K132" s="59"/>
      <c r="L132" s="59"/>
    </row>
    <row r="133" spans="2:12" x14ac:dyDescent="0.25">
      <c r="B133" s="26">
        <f t="shared" si="2"/>
        <v>130</v>
      </c>
      <c r="C133" s="26" t="s">
        <v>266</v>
      </c>
      <c r="D133" s="26" t="s">
        <v>267</v>
      </c>
      <c r="E133" s="26"/>
      <c r="F133" s="26"/>
      <c r="G133" s="26">
        <v>160</v>
      </c>
      <c r="H133" s="26">
        <v>113.7</v>
      </c>
      <c r="I133" s="26">
        <f t="shared" si="3"/>
        <v>10450.499999999998</v>
      </c>
      <c r="J133" s="26">
        <v>1.05</v>
      </c>
      <c r="K133" s="59"/>
      <c r="L133" s="59"/>
    </row>
    <row r="134" spans="2:12" x14ac:dyDescent="0.25">
      <c r="B134" s="26">
        <f t="shared" ref="B134:B142" si="4">1+B133</f>
        <v>131</v>
      </c>
      <c r="C134" s="26" t="s">
        <v>266</v>
      </c>
      <c r="D134" s="26" t="s">
        <v>267</v>
      </c>
      <c r="E134" s="26" t="s">
        <v>190</v>
      </c>
      <c r="F134" s="26">
        <v>0.46</v>
      </c>
      <c r="G134" s="26">
        <v>160</v>
      </c>
      <c r="H134" s="26">
        <v>6.9</v>
      </c>
      <c r="I134" s="26">
        <f t="shared" ref="I134:I142" si="5">+I133+H134</f>
        <v>10457.399999999998</v>
      </c>
      <c r="J134" s="26">
        <v>1.05</v>
      </c>
      <c r="K134" s="59"/>
      <c r="L134" s="59"/>
    </row>
    <row r="135" spans="2:12" x14ac:dyDescent="0.25">
      <c r="B135" s="26">
        <f t="shared" si="4"/>
        <v>132</v>
      </c>
      <c r="C135" s="26" t="s">
        <v>267</v>
      </c>
      <c r="D135" s="26" t="s">
        <v>265</v>
      </c>
      <c r="E135" s="26"/>
      <c r="F135" s="26"/>
      <c r="G135" s="26">
        <v>160</v>
      </c>
      <c r="H135" s="26">
        <v>19.100000000000001</v>
      </c>
      <c r="I135" s="26">
        <f t="shared" si="5"/>
        <v>10476.499999999998</v>
      </c>
      <c r="J135" s="26">
        <v>1.02</v>
      </c>
      <c r="K135" s="59"/>
      <c r="L135" s="59"/>
    </row>
    <row r="136" spans="2:12" x14ac:dyDescent="0.25">
      <c r="B136" s="26">
        <f t="shared" si="4"/>
        <v>133</v>
      </c>
      <c r="C136" s="26" t="s">
        <v>269</v>
      </c>
      <c r="D136" s="26">
        <v>659</v>
      </c>
      <c r="E136" s="26"/>
      <c r="F136" s="26"/>
      <c r="G136" s="26">
        <v>160</v>
      </c>
      <c r="H136" s="26">
        <v>350.2</v>
      </c>
      <c r="I136" s="26">
        <f t="shared" si="5"/>
        <v>10826.699999999999</v>
      </c>
      <c r="J136" s="26">
        <v>1.06</v>
      </c>
      <c r="K136" s="59"/>
      <c r="L136" s="59"/>
    </row>
    <row r="137" spans="2:12" x14ac:dyDescent="0.25">
      <c r="B137" s="26">
        <f t="shared" si="4"/>
        <v>134</v>
      </c>
      <c r="C137" s="26" t="s">
        <v>269</v>
      </c>
      <c r="D137" s="26" t="s">
        <v>270</v>
      </c>
      <c r="E137" s="26"/>
      <c r="F137" s="26"/>
      <c r="G137" s="26">
        <v>160</v>
      </c>
      <c r="H137" s="26">
        <v>7.3</v>
      </c>
      <c r="I137" s="26">
        <f t="shared" si="5"/>
        <v>10833.999999999998</v>
      </c>
      <c r="J137" s="26">
        <v>1.04</v>
      </c>
      <c r="K137" s="59"/>
      <c r="L137" s="59"/>
    </row>
    <row r="138" spans="2:12" x14ac:dyDescent="0.25">
      <c r="B138" s="26">
        <f t="shared" si="4"/>
        <v>135</v>
      </c>
      <c r="C138" s="26" t="s">
        <v>269</v>
      </c>
      <c r="D138" s="26" t="s">
        <v>270</v>
      </c>
      <c r="E138" s="26"/>
      <c r="F138" s="26"/>
      <c r="G138" s="26">
        <v>160</v>
      </c>
      <c r="H138" s="26">
        <v>3.3</v>
      </c>
      <c r="I138" s="26">
        <f t="shared" si="5"/>
        <v>10837.299999999997</v>
      </c>
      <c r="J138" s="26">
        <v>1.06</v>
      </c>
      <c r="K138" s="59"/>
      <c r="L138" s="59"/>
    </row>
    <row r="139" spans="2:12" x14ac:dyDescent="0.25">
      <c r="B139" s="26">
        <f t="shared" si="4"/>
        <v>136</v>
      </c>
      <c r="C139" s="26" t="s">
        <v>269</v>
      </c>
      <c r="D139" s="26" t="s">
        <v>270</v>
      </c>
      <c r="E139" s="26" t="s">
        <v>190</v>
      </c>
      <c r="F139" s="26">
        <v>0.46</v>
      </c>
      <c r="G139" s="26">
        <v>160</v>
      </c>
      <c r="H139" s="26">
        <v>3.2</v>
      </c>
      <c r="I139" s="26">
        <f t="shared" si="5"/>
        <v>10840.499999999998</v>
      </c>
      <c r="J139" s="26">
        <v>1.05</v>
      </c>
      <c r="K139" s="59"/>
      <c r="L139" s="59"/>
    </row>
    <row r="140" spans="2:12" x14ac:dyDescent="0.25">
      <c r="B140" s="26">
        <f t="shared" si="4"/>
        <v>137</v>
      </c>
      <c r="C140" s="26" t="s">
        <v>275</v>
      </c>
      <c r="D140" s="26" t="s">
        <v>197</v>
      </c>
      <c r="E140" s="26"/>
      <c r="F140" s="26"/>
      <c r="G140" s="26">
        <v>160</v>
      </c>
      <c r="H140" s="26">
        <v>263.2</v>
      </c>
      <c r="I140" s="26">
        <f t="shared" si="5"/>
        <v>11103.699999999999</v>
      </c>
      <c r="J140" s="26">
        <v>1.04</v>
      </c>
      <c r="K140" s="59"/>
      <c r="L140" s="59"/>
    </row>
    <row r="141" spans="2:12" x14ac:dyDescent="0.25">
      <c r="B141" s="26">
        <f t="shared" si="4"/>
        <v>138</v>
      </c>
      <c r="C141" s="26" t="s">
        <v>197</v>
      </c>
      <c r="D141" s="26" t="s">
        <v>276</v>
      </c>
      <c r="E141" s="26"/>
      <c r="F141" s="26"/>
      <c r="G141" s="26">
        <v>160</v>
      </c>
      <c r="H141" s="26">
        <v>640</v>
      </c>
      <c r="I141" s="26">
        <f t="shared" si="5"/>
        <v>11743.699999999999</v>
      </c>
      <c r="J141" s="26">
        <v>1.04</v>
      </c>
      <c r="K141" s="59"/>
      <c r="L141" s="59"/>
    </row>
    <row r="142" spans="2:12" x14ac:dyDescent="0.25">
      <c r="B142" s="26">
        <f t="shared" si="4"/>
        <v>139</v>
      </c>
      <c r="C142" s="26" t="s">
        <v>270</v>
      </c>
      <c r="D142" s="26" t="s">
        <v>277</v>
      </c>
      <c r="E142" s="26"/>
      <c r="F142" s="26"/>
      <c r="G142" s="26">
        <v>160</v>
      </c>
      <c r="H142" s="26">
        <f>669.7-144.6</f>
        <v>525.1</v>
      </c>
      <c r="I142" s="26">
        <f t="shared" si="5"/>
        <v>12268.8</v>
      </c>
      <c r="J142" s="26">
        <v>1.04</v>
      </c>
      <c r="K142" s="59"/>
      <c r="L142" s="59"/>
    </row>
    <row r="143" spans="2:12" x14ac:dyDescent="0.25">
      <c r="B143" s="59"/>
      <c r="C143" s="59"/>
      <c r="D143" s="59"/>
      <c r="E143" s="59"/>
      <c r="F143" s="59"/>
      <c r="G143" s="59"/>
      <c r="H143" s="59"/>
      <c r="I143" s="59"/>
      <c r="J143" s="59"/>
      <c r="K143" s="59"/>
      <c r="L143" s="59"/>
    </row>
    <row r="144" spans="2:12" x14ac:dyDescent="0.25">
      <c r="B144" s="59"/>
      <c r="C144" s="59"/>
      <c r="D144" s="26">
        <v>63</v>
      </c>
      <c r="E144" s="26">
        <v>75</v>
      </c>
      <c r="F144" s="26">
        <v>90</v>
      </c>
      <c r="G144" s="26">
        <v>110</v>
      </c>
      <c r="H144" s="26">
        <v>160</v>
      </c>
      <c r="I144" s="26"/>
      <c r="J144" s="59"/>
      <c r="K144" s="59"/>
      <c r="L144" s="59"/>
    </row>
    <row r="145" spans="2:19" x14ac:dyDescent="0.25">
      <c r="B145" s="59"/>
      <c r="C145" s="59"/>
      <c r="D145" s="26">
        <f>+SUMIF($G$4:$G$142,D144,$H$4:$H$142)</f>
        <v>5024.5</v>
      </c>
      <c r="E145" s="26">
        <f>+SUMIF($G$4:$G$142,E144,$H$4:$H$142)</f>
        <v>974.50000000000011</v>
      </c>
      <c r="F145" s="26">
        <f>+SUMIF($G$4:$G$142,F144,$H$4:$H$142)</f>
        <v>4063.1000000000013</v>
      </c>
      <c r="G145" s="26">
        <f>+SUMIF($G$4:$G$142,G144,$H$4:$H$142)</f>
        <v>274.7</v>
      </c>
      <c r="H145" s="26">
        <f>+SUMIF($G$4:$G$142,H144,$H$4:$H$142)</f>
        <v>1932</v>
      </c>
      <c r="I145" s="26">
        <f>+SUM(D145:H145)</f>
        <v>12268.800000000003</v>
      </c>
      <c r="J145" s="59"/>
      <c r="K145" s="59"/>
      <c r="L145" s="59"/>
    </row>
    <row r="146" spans="2:19" x14ac:dyDescent="0.25">
      <c r="B146" s="59"/>
      <c r="C146" s="59"/>
      <c r="D146" s="59"/>
      <c r="E146" s="59"/>
      <c r="F146" s="59"/>
      <c r="G146" s="59"/>
      <c r="H146" s="59"/>
      <c r="I146" s="59"/>
      <c r="J146" s="59"/>
      <c r="K146" s="59"/>
      <c r="L146" s="59"/>
      <c r="O146">
        <f>89-52</f>
        <v>37</v>
      </c>
    </row>
    <row r="147" spans="2:19" ht="15.75" x14ac:dyDescent="0.25">
      <c r="B147" s="61" t="s">
        <v>278</v>
      </c>
      <c r="C147" s="62"/>
      <c r="D147" s="62"/>
      <c r="E147" s="63"/>
      <c r="F147" s="64" t="s">
        <v>279</v>
      </c>
      <c r="G147" s="65"/>
      <c r="H147" s="66"/>
      <c r="I147" s="67" t="s">
        <v>280</v>
      </c>
      <c r="J147" s="68"/>
      <c r="K147" s="68"/>
      <c r="L147" s="69"/>
    </row>
    <row r="148" spans="2:19" ht="15.75" x14ac:dyDescent="0.25">
      <c r="B148" s="70" t="s">
        <v>281</v>
      </c>
      <c r="C148" s="59"/>
      <c r="D148" s="18"/>
      <c r="E148" s="18"/>
      <c r="F148" s="59" t="s">
        <v>281</v>
      </c>
      <c r="G148" s="71"/>
      <c r="H148" s="71"/>
      <c r="I148" s="59" t="s">
        <v>281</v>
      </c>
      <c r="J148" s="59"/>
      <c r="K148" s="67"/>
      <c r="L148" s="69"/>
    </row>
    <row r="149" spans="2:19" ht="15.75" x14ac:dyDescent="0.25">
      <c r="B149" s="70" t="s">
        <v>282</v>
      </c>
      <c r="C149" s="18"/>
      <c r="D149" s="18"/>
      <c r="E149" s="18"/>
      <c r="F149" s="59" t="s">
        <v>282</v>
      </c>
      <c r="G149" s="18"/>
      <c r="H149" s="18"/>
      <c r="I149" s="59" t="s">
        <v>282</v>
      </c>
      <c r="J149" s="67"/>
      <c r="K149" s="68"/>
      <c r="L149" s="69"/>
    </row>
    <row r="150" spans="2:19" ht="15.75" x14ac:dyDescent="0.25">
      <c r="B150" s="70" t="s">
        <v>283</v>
      </c>
      <c r="C150" s="59"/>
      <c r="D150" s="18"/>
      <c r="E150" s="18"/>
      <c r="F150" s="59" t="s">
        <v>283</v>
      </c>
      <c r="G150" s="71"/>
      <c r="H150" s="71"/>
      <c r="I150" s="59" t="s">
        <v>283</v>
      </c>
      <c r="J150" s="59"/>
      <c r="K150" s="67"/>
      <c r="L150" s="69"/>
    </row>
    <row r="151" spans="2:19" x14ac:dyDescent="0.25">
      <c r="B151" s="72"/>
      <c r="C151" s="72"/>
      <c r="D151" s="72"/>
      <c r="E151" s="72"/>
      <c r="F151" s="72"/>
      <c r="G151" s="72"/>
      <c r="H151" s="72"/>
      <c r="I151" s="72"/>
      <c r="J151" s="72"/>
      <c r="K151" s="72"/>
      <c r="L151" s="72"/>
    </row>
    <row r="153" spans="2:19" ht="23.25" thickBot="1" x14ac:dyDescent="0.3">
      <c r="B153" s="73" t="s">
        <v>284</v>
      </c>
      <c r="C153" s="74"/>
      <c r="D153" s="74"/>
      <c r="E153" s="74"/>
      <c r="F153" s="74"/>
      <c r="G153" s="74"/>
      <c r="H153" s="74"/>
      <c r="I153" s="74"/>
      <c r="J153" s="74"/>
      <c r="K153" s="74"/>
      <c r="L153" s="74"/>
      <c r="M153" s="74"/>
      <c r="N153" s="74"/>
      <c r="O153" s="74"/>
      <c r="P153" s="74"/>
      <c r="Q153" s="74"/>
      <c r="R153" s="75"/>
    </row>
    <row r="154" spans="2:19" ht="23.25" thickBot="1" x14ac:dyDescent="0.3">
      <c r="B154" s="76">
        <v>1</v>
      </c>
      <c r="C154" s="77" t="s">
        <v>285</v>
      </c>
      <c r="D154" s="78" t="s">
        <v>286</v>
      </c>
      <c r="E154" s="79" t="s">
        <v>287</v>
      </c>
      <c r="F154" s="80"/>
      <c r="G154" s="80"/>
      <c r="H154" s="81"/>
      <c r="I154" s="79" t="s">
        <v>288</v>
      </c>
      <c r="J154" s="80"/>
      <c r="K154" s="80"/>
      <c r="L154" s="81"/>
      <c r="M154" s="82" t="s">
        <v>289</v>
      </c>
      <c r="N154" s="83"/>
      <c r="O154" s="84"/>
      <c r="P154" s="83"/>
      <c r="Q154" s="79" t="s">
        <v>290</v>
      </c>
      <c r="R154" s="80"/>
      <c r="S154" s="81"/>
    </row>
    <row r="155" spans="2:19" ht="90.75" thickBot="1" x14ac:dyDescent="0.3">
      <c r="B155" s="85"/>
      <c r="C155" s="86"/>
      <c r="D155" s="87"/>
      <c r="E155" s="88" t="s">
        <v>291</v>
      </c>
      <c r="F155" s="89" t="s">
        <v>292</v>
      </c>
      <c r="G155" s="89" t="s">
        <v>293</v>
      </c>
      <c r="H155" s="90" t="s">
        <v>294</v>
      </c>
      <c r="I155" s="91" t="s">
        <v>286</v>
      </c>
      <c r="J155" s="88" t="s">
        <v>295</v>
      </c>
      <c r="K155" s="89" t="s">
        <v>296</v>
      </c>
      <c r="L155" s="90" t="s">
        <v>297</v>
      </c>
      <c r="M155" s="91" t="s">
        <v>286</v>
      </c>
      <c r="N155" s="88" t="s">
        <v>298</v>
      </c>
      <c r="O155" s="89" t="s">
        <v>299</v>
      </c>
      <c r="P155" s="90" t="s">
        <v>300</v>
      </c>
      <c r="Q155" s="88" t="s">
        <v>301</v>
      </c>
      <c r="R155" s="89" t="s">
        <v>302</v>
      </c>
      <c r="S155" s="90" t="s">
        <v>303</v>
      </c>
    </row>
    <row r="156" spans="2:19" ht="15.75" x14ac:dyDescent="0.25">
      <c r="B156" s="92">
        <v>1.1000000000000001</v>
      </c>
      <c r="C156" s="93" t="s">
        <v>304</v>
      </c>
      <c r="D156" s="94"/>
      <c r="E156" s="94">
        <f>+D145</f>
        <v>5024.5</v>
      </c>
      <c r="F156" s="94">
        <f>+E156</f>
        <v>5024.5</v>
      </c>
      <c r="G156" s="95">
        <v>4037.4</v>
      </c>
      <c r="H156" s="96">
        <f>+E156-G156</f>
        <v>987.09999999999991</v>
      </c>
      <c r="I156" s="94"/>
      <c r="J156" s="97"/>
      <c r="K156" s="98"/>
      <c r="L156" s="99"/>
      <c r="M156" s="94"/>
      <c r="N156" s="100">
        <v>5024.5</v>
      </c>
      <c r="O156" s="101">
        <v>4037.4</v>
      </c>
      <c r="P156" s="102">
        <f>+N156-O156</f>
        <v>987.09999999999991</v>
      </c>
      <c r="Q156" s="101"/>
      <c r="R156" s="103"/>
      <c r="S156" s="102">
        <f>+Q156-R156</f>
        <v>0</v>
      </c>
    </row>
    <row r="157" spans="2:19" ht="15.75" x14ac:dyDescent="0.25">
      <c r="B157" s="92">
        <v>1.2</v>
      </c>
      <c r="C157" s="93" t="s">
        <v>305</v>
      </c>
      <c r="D157" s="94"/>
      <c r="E157" s="94">
        <f>+E145</f>
        <v>974.50000000000011</v>
      </c>
      <c r="F157" s="94">
        <f t="shared" ref="F157:F164" si="6">+E157</f>
        <v>974.50000000000011</v>
      </c>
      <c r="G157" s="95">
        <v>1179.9000000000001</v>
      </c>
      <c r="H157" s="96">
        <f>+E157-G157</f>
        <v>-205.39999999999998</v>
      </c>
      <c r="I157" s="94"/>
      <c r="J157" s="104"/>
      <c r="K157" s="105"/>
      <c r="L157" s="99"/>
      <c r="M157" s="94"/>
      <c r="N157" s="100">
        <v>974.50000000000011</v>
      </c>
      <c r="O157" s="101">
        <v>974.5</v>
      </c>
      <c r="P157" s="102">
        <f t="shared" ref="P157:P162" si="7">+N157-O157</f>
        <v>0</v>
      </c>
      <c r="Q157" s="104"/>
      <c r="R157" s="106"/>
      <c r="S157" s="107">
        <f>+Q157-R157</f>
        <v>0</v>
      </c>
    </row>
    <row r="158" spans="2:19" ht="15.75" x14ac:dyDescent="0.25">
      <c r="B158" s="92">
        <v>1.3</v>
      </c>
      <c r="C158" s="93" t="s">
        <v>306</v>
      </c>
      <c r="D158" s="94"/>
      <c r="E158" s="94">
        <f>+F145</f>
        <v>4063.1000000000013</v>
      </c>
      <c r="F158" s="94">
        <f t="shared" si="6"/>
        <v>4063.1000000000013</v>
      </c>
      <c r="G158" s="95">
        <v>3901.5</v>
      </c>
      <c r="H158" s="96">
        <f t="shared" ref="H157:H164" si="8">+E158-G158</f>
        <v>161.60000000000127</v>
      </c>
      <c r="I158" s="94"/>
      <c r="J158" s="104"/>
      <c r="K158" s="105"/>
      <c r="L158" s="102"/>
      <c r="M158" s="94"/>
      <c r="N158" s="100">
        <v>4063.1000000000013</v>
      </c>
      <c r="O158" s="101">
        <v>3901.5</v>
      </c>
      <c r="P158" s="102">
        <f t="shared" si="7"/>
        <v>161.60000000000127</v>
      </c>
      <c r="Q158" s="104"/>
      <c r="R158" s="106"/>
      <c r="S158" s="107">
        <f t="shared" ref="S158:S163" si="9">+Q158-R158</f>
        <v>0</v>
      </c>
    </row>
    <row r="159" spans="2:19" ht="15.75" x14ac:dyDescent="0.25">
      <c r="B159" s="92">
        <v>1.4</v>
      </c>
      <c r="C159" s="93" t="s">
        <v>307</v>
      </c>
      <c r="D159" s="94"/>
      <c r="E159" s="94">
        <f>+G145</f>
        <v>274.7</v>
      </c>
      <c r="F159" s="94">
        <f t="shared" si="6"/>
        <v>274.7</v>
      </c>
      <c r="G159" s="95">
        <v>234</v>
      </c>
      <c r="H159" s="96">
        <f t="shared" si="8"/>
        <v>40.699999999999989</v>
      </c>
      <c r="I159" s="94"/>
      <c r="J159" s="104"/>
      <c r="K159" s="105"/>
      <c r="L159" s="102"/>
      <c r="M159" s="94"/>
      <c r="N159" s="100">
        <v>274.7</v>
      </c>
      <c r="O159" s="101">
        <v>234</v>
      </c>
      <c r="P159" s="102">
        <f t="shared" si="7"/>
        <v>40.699999999999989</v>
      </c>
      <c r="Q159" s="104"/>
      <c r="R159" s="106"/>
      <c r="S159" s="107">
        <f t="shared" si="9"/>
        <v>0</v>
      </c>
    </row>
    <row r="160" spans="2:19" ht="15.75" x14ac:dyDescent="0.25">
      <c r="B160" s="92">
        <v>1.5</v>
      </c>
      <c r="C160" s="93" t="s">
        <v>308</v>
      </c>
      <c r="D160" s="94"/>
      <c r="E160" s="94"/>
      <c r="F160" s="94">
        <f t="shared" si="6"/>
        <v>0</v>
      </c>
      <c r="G160" s="95"/>
      <c r="H160" s="96">
        <f t="shared" si="8"/>
        <v>0</v>
      </c>
      <c r="I160" s="94"/>
      <c r="J160" s="104"/>
      <c r="K160" s="105"/>
      <c r="L160" s="102"/>
      <c r="M160" s="94"/>
      <c r="N160" s="100"/>
      <c r="O160" s="101">
        <v>0</v>
      </c>
      <c r="P160" s="102">
        <f t="shared" si="7"/>
        <v>0</v>
      </c>
      <c r="Q160" s="104"/>
      <c r="R160" s="106"/>
      <c r="S160" s="107">
        <f t="shared" si="9"/>
        <v>0</v>
      </c>
    </row>
    <row r="161" spans="2:19" ht="15.75" x14ac:dyDescent="0.25">
      <c r="B161" s="92">
        <v>1.6</v>
      </c>
      <c r="C161" s="93" t="s">
        <v>309</v>
      </c>
      <c r="D161" s="94"/>
      <c r="E161" s="94"/>
      <c r="F161" s="94">
        <f t="shared" si="6"/>
        <v>0</v>
      </c>
      <c r="G161" s="95">
        <v>0</v>
      </c>
      <c r="H161" s="96">
        <f t="shared" si="8"/>
        <v>0</v>
      </c>
      <c r="I161" s="94"/>
      <c r="J161" s="104"/>
      <c r="K161" s="105"/>
      <c r="L161" s="102"/>
      <c r="M161" s="94"/>
      <c r="N161" s="100"/>
      <c r="O161" s="101">
        <v>0</v>
      </c>
      <c r="P161" s="102">
        <f t="shared" si="7"/>
        <v>0</v>
      </c>
      <c r="Q161" s="104"/>
      <c r="R161" s="106"/>
      <c r="S161" s="107">
        <f t="shared" si="9"/>
        <v>0</v>
      </c>
    </row>
    <row r="162" spans="2:19" ht="15.75" x14ac:dyDescent="0.25">
      <c r="B162" s="92">
        <v>1.7</v>
      </c>
      <c r="C162" s="93" t="s">
        <v>310</v>
      </c>
      <c r="D162" s="94"/>
      <c r="E162" s="94">
        <f>+H145</f>
        <v>1932</v>
      </c>
      <c r="F162" s="94">
        <f t="shared" si="6"/>
        <v>1932</v>
      </c>
      <c r="G162" s="95">
        <v>1631.7</v>
      </c>
      <c r="H162" s="96">
        <f t="shared" si="8"/>
        <v>300.29999999999995</v>
      </c>
      <c r="I162" s="94"/>
      <c r="J162" s="104"/>
      <c r="K162" s="105"/>
      <c r="L162" s="102"/>
      <c r="M162" s="94"/>
      <c r="N162" s="100">
        <v>1932</v>
      </c>
      <c r="O162" s="101">
        <v>1631.7</v>
      </c>
      <c r="P162" s="102">
        <f t="shared" si="7"/>
        <v>300.29999999999995</v>
      </c>
      <c r="Q162" s="104"/>
      <c r="R162" s="106"/>
      <c r="S162" s="107">
        <f t="shared" si="9"/>
        <v>0</v>
      </c>
    </row>
    <row r="163" spans="2:19" ht="15.75" x14ac:dyDescent="0.25">
      <c r="B163" s="92">
        <v>1.8</v>
      </c>
      <c r="C163" s="93" t="s">
        <v>311</v>
      </c>
      <c r="D163" s="94"/>
      <c r="E163" s="94"/>
      <c r="F163" s="94">
        <f t="shared" si="6"/>
        <v>0</v>
      </c>
      <c r="G163" s="95"/>
      <c r="H163" s="96">
        <f t="shared" si="8"/>
        <v>0</v>
      </c>
      <c r="I163" s="94"/>
      <c r="J163" s="104"/>
      <c r="K163" s="106"/>
      <c r="L163" s="107"/>
      <c r="M163" s="108"/>
      <c r="N163" s="100"/>
      <c r="O163" s="101"/>
      <c r="P163" s="102"/>
      <c r="Q163" s="104"/>
      <c r="R163" s="106"/>
      <c r="S163" s="107">
        <f t="shared" si="9"/>
        <v>0</v>
      </c>
    </row>
    <row r="164" spans="2:19" ht="15.75" x14ac:dyDescent="0.25">
      <c r="B164" s="92">
        <v>1.9</v>
      </c>
      <c r="C164" s="93" t="s">
        <v>312</v>
      </c>
      <c r="D164" s="109"/>
      <c r="E164" s="110"/>
      <c r="F164" s="94">
        <f t="shared" si="6"/>
        <v>0</v>
      </c>
      <c r="G164" s="95"/>
      <c r="H164" s="96">
        <f t="shared" si="8"/>
        <v>0</v>
      </c>
      <c r="I164" s="109"/>
      <c r="J164" s="104"/>
      <c r="K164" s="106"/>
      <c r="L164" s="107"/>
      <c r="M164" s="108"/>
      <c r="N164" s="100"/>
      <c r="O164" s="101"/>
      <c r="P164" s="102"/>
      <c r="Q164" s="104"/>
      <c r="R164" s="106"/>
      <c r="S164" s="107">
        <f>+Q164-R164</f>
        <v>0</v>
      </c>
    </row>
    <row r="165" spans="2:19" ht="19.5" thickBot="1" x14ac:dyDescent="0.3">
      <c r="B165" s="111" t="s">
        <v>313</v>
      </c>
      <c r="C165" s="112"/>
      <c r="D165" s="113"/>
      <c r="E165" s="113">
        <f>SUM(E156:E164)</f>
        <v>12268.800000000003</v>
      </c>
      <c r="F165" s="114">
        <f>SUM(F156:F164)</f>
        <v>12268.800000000003</v>
      </c>
      <c r="G165" s="115"/>
      <c r="H165" s="116">
        <v>1284</v>
      </c>
      <c r="I165" s="113"/>
      <c r="J165" s="117"/>
      <c r="K165" s="118"/>
      <c r="L165" s="119"/>
      <c r="M165" s="120"/>
      <c r="N165" s="155">
        <f>+SUM(N156:N164)</f>
        <v>12268.800000000003</v>
      </c>
      <c r="O165" s="156">
        <f>+SUM(O156:O164)</f>
        <v>10779.1</v>
      </c>
      <c r="P165" s="122">
        <f>+SUM(P156:P164)</f>
        <v>1489.7000000000012</v>
      </c>
      <c r="Q165" s="123">
        <f t="shared" ref="Q165:S165" si="10">SUM(Q156:Q164)</f>
        <v>0</v>
      </c>
      <c r="R165" s="121">
        <f t="shared" si="10"/>
        <v>0</v>
      </c>
      <c r="S165" s="122">
        <f t="shared" si="10"/>
        <v>0</v>
      </c>
    </row>
    <row r="166" spans="2:19" x14ac:dyDescent="0.25">
      <c r="B166" s="124"/>
      <c r="C166" s="124"/>
      <c r="D166" s="125"/>
      <c r="E166" s="125"/>
      <c r="F166" s="125"/>
      <c r="G166" s="125"/>
      <c r="H166" s="125"/>
      <c r="I166" s="125"/>
      <c r="J166" s="125"/>
      <c r="K166" s="125"/>
      <c r="L166" s="125"/>
      <c r="M166" s="125"/>
      <c r="N166" s="125"/>
      <c r="O166" s="125"/>
      <c r="P166" s="125"/>
      <c r="Q166" s="125"/>
      <c r="R166" s="125"/>
    </row>
    <row r="167" spans="2:19" x14ac:dyDescent="0.25">
      <c r="B167" s="124"/>
      <c r="C167" s="124"/>
      <c r="D167" s="125"/>
      <c r="E167" s="125"/>
      <c r="F167" s="125"/>
      <c r="G167" s="125"/>
      <c r="H167" s="125"/>
      <c r="I167" s="125"/>
      <c r="J167" s="125"/>
      <c r="K167" s="125"/>
      <c r="L167" s="125"/>
      <c r="M167" s="125"/>
      <c r="N167" s="125"/>
      <c r="O167" s="125"/>
      <c r="P167" s="125"/>
      <c r="Q167" s="125"/>
      <c r="R167" s="125"/>
    </row>
    <row r="168" spans="2:19" ht="19.5" x14ac:dyDescent="0.25">
      <c r="B168" s="126" t="s">
        <v>314</v>
      </c>
      <c r="C168" s="126"/>
      <c r="D168" s="126"/>
      <c r="E168" s="126"/>
      <c r="F168" s="126"/>
      <c r="G168" s="126"/>
      <c r="H168" s="126"/>
      <c r="I168" s="126"/>
      <c r="J168" s="126"/>
      <c r="K168" s="126"/>
      <c r="L168" s="126"/>
      <c r="M168" s="126"/>
      <c r="N168" s="126"/>
      <c r="O168" s="126"/>
      <c r="P168" s="126"/>
      <c r="Q168" s="126"/>
      <c r="R168" s="126"/>
    </row>
  </sheetData>
  <mergeCells count="20">
    <mergeCell ref="B165:C165"/>
    <mergeCell ref="B168:R168"/>
    <mergeCell ref="B154:B155"/>
    <mergeCell ref="C154:C155"/>
    <mergeCell ref="D154:D155"/>
    <mergeCell ref="E154:H154"/>
    <mergeCell ref="I154:L154"/>
    <mergeCell ref="Q154:S154"/>
    <mergeCell ref="C149:E149"/>
    <mergeCell ref="G149:H149"/>
    <mergeCell ref="J149:L149"/>
    <mergeCell ref="D150:E150"/>
    <mergeCell ref="K150:L150"/>
    <mergeCell ref="B153:R153"/>
    <mergeCell ref="B2:L2"/>
    <mergeCell ref="B147:E147"/>
    <mergeCell ref="F147:H147"/>
    <mergeCell ref="I147:L147"/>
    <mergeCell ref="D148:E148"/>
    <mergeCell ref="K148:L148"/>
  </mergeCells>
  <conditionalFormatting sqref="D164 J156:L164 M163:M164 G163:G164 I163:I164 H156:H164 N156:S164">
    <cfRule type="cellIs" dxfId="127" priority="68" operator="lessThan">
      <formula>0</formula>
    </cfRule>
  </conditionalFormatting>
  <conditionalFormatting sqref="J156">
    <cfRule type="cellIs" dxfId="126" priority="67" operator="greaterThan">
      <formula>$G$29</formula>
    </cfRule>
  </conditionalFormatting>
  <conditionalFormatting sqref="J157">
    <cfRule type="cellIs" dxfId="125" priority="66" operator="greaterThan">
      <formula>$G$30</formula>
    </cfRule>
  </conditionalFormatting>
  <conditionalFormatting sqref="J158">
    <cfRule type="cellIs" dxfId="124" priority="65" operator="greaterThan">
      <formula>$G$31</formula>
    </cfRule>
  </conditionalFormatting>
  <conditionalFormatting sqref="J159">
    <cfRule type="cellIs" dxfId="123" priority="64" operator="greaterThan">
      <formula>$G$32</formula>
    </cfRule>
  </conditionalFormatting>
  <conditionalFormatting sqref="J160">
    <cfRule type="cellIs" dxfId="122" priority="63" operator="greaterThan">
      <formula>$G$33</formula>
    </cfRule>
  </conditionalFormatting>
  <conditionalFormatting sqref="J161">
    <cfRule type="cellIs" dxfId="121" priority="62" operator="greaterThan">
      <formula>$G$34</formula>
    </cfRule>
  </conditionalFormatting>
  <conditionalFormatting sqref="J162">
    <cfRule type="cellIs" dxfId="120" priority="61" operator="greaterThan">
      <formula>$G$35</formula>
    </cfRule>
  </conditionalFormatting>
  <conditionalFormatting sqref="J163">
    <cfRule type="cellIs" dxfId="119" priority="60" operator="greaterThan">
      <formula>$G$36</formula>
    </cfRule>
  </conditionalFormatting>
  <conditionalFormatting sqref="J164">
    <cfRule type="cellIs" dxfId="118" priority="59" operator="greaterThan">
      <formula>$G$37</formula>
    </cfRule>
  </conditionalFormatting>
  <conditionalFormatting sqref="Q156">
    <cfRule type="cellIs" dxfId="117" priority="58" operator="greaterThan">
      <formula>$G$29</formula>
    </cfRule>
  </conditionalFormatting>
  <conditionalFormatting sqref="Q157">
    <cfRule type="cellIs" dxfId="116" priority="57" operator="greaterThan">
      <formula>$G$30</formula>
    </cfRule>
  </conditionalFormatting>
  <conditionalFormatting sqref="Q158">
    <cfRule type="cellIs" dxfId="115" priority="56" operator="greaterThan">
      <formula>$G$31</formula>
    </cfRule>
  </conditionalFormatting>
  <conditionalFormatting sqref="Q159">
    <cfRule type="cellIs" dxfId="114" priority="55" operator="greaterThan">
      <formula>$G$32</formula>
    </cfRule>
  </conditionalFormatting>
  <conditionalFormatting sqref="Q160">
    <cfRule type="cellIs" dxfId="113" priority="54" operator="greaterThan">
      <formula>$G$33</formula>
    </cfRule>
  </conditionalFormatting>
  <conditionalFormatting sqref="Q161">
    <cfRule type="cellIs" dxfId="112" priority="53" operator="greaterThan">
      <formula>$G$34</formula>
    </cfRule>
  </conditionalFormatting>
  <conditionalFormatting sqref="Q162">
    <cfRule type="cellIs" dxfId="111" priority="52" operator="greaterThan">
      <formula>$G$35</formula>
    </cfRule>
  </conditionalFormatting>
  <conditionalFormatting sqref="Q163">
    <cfRule type="cellIs" dxfId="110" priority="51" operator="greaterThan">
      <formula>$G$36</formula>
    </cfRule>
  </conditionalFormatting>
  <conditionalFormatting sqref="Q164">
    <cfRule type="cellIs" dxfId="109" priority="50" operator="greaterThan">
      <formula>$G$37</formula>
    </cfRule>
  </conditionalFormatting>
  <conditionalFormatting sqref="N156:N164">
    <cfRule type="cellIs" dxfId="108" priority="49" operator="greaterThan">
      <formula>$G$29</formula>
    </cfRule>
  </conditionalFormatting>
  <conditionalFormatting sqref="N157">
    <cfRule type="cellIs" dxfId="107" priority="48" operator="greaterThan">
      <formula>$G$30</formula>
    </cfRule>
  </conditionalFormatting>
  <conditionalFormatting sqref="N158">
    <cfRule type="cellIs" dxfId="106" priority="47" operator="greaterThan">
      <formula>$G$31</formula>
    </cfRule>
  </conditionalFormatting>
  <conditionalFormatting sqref="N159">
    <cfRule type="cellIs" dxfId="105" priority="46" operator="greaterThan">
      <formula>$G$32</formula>
    </cfRule>
  </conditionalFormatting>
  <conditionalFormatting sqref="N160">
    <cfRule type="cellIs" dxfId="104" priority="45" operator="greaterThan">
      <formula>$G$33</formula>
    </cfRule>
  </conditionalFormatting>
  <conditionalFormatting sqref="N161">
    <cfRule type="cellIs" dxfId="103" priority="44" operator="greaterThan">
      <formula>$G$34</formula>
    </cfRule>
  </conditionalFormatting>
  <conditionalFormatting sqref="N162">
    <cfRule type="cellIs" dxfId="102" priority="43" operator="greaterThan">
      <formula>$G$35</formula>
    </cfRule>
  </conditionalFormatting>
  <conditionalFormatting sqref="O156:O164">
    <cfRule type="cellIs" dxfId="101" priority="42" operator="greaterThan">
      <formula>$G$29</formula>
    </cfRule>
  </conditionalFormatting>
  <conditionalFormatting sqref="O157">
    <cfRule type="cellIs" dxfId="100" priority="41" operator="greaterThan">
      <formula>$G$30</formula>
    </cfRule>
  </conditionalFormatting>
  <conditionalFormatting sqref="O158">
    <cfRule type="cellIs" dxfId="99" priority="40" operator="greaterThan">
      <formula>$G$31</formula>
    </cfRule>
  </conditionalFormatting>
  <conditionalFormatting sqref="O159">
    <cfRule type="cellIs" dxfId="98" priority="39" operator="greaterThan">
      <formula>$G$32</formula>
    </cfRule>
  </conditionalFormatting>
  <conditionalFormatting sqref="O160">
    <cfRule type="cellIs" dxfId="97" priority="38" operator="greaterThan">
      <formula>$G$33</formula>
    </cfRule>
  </conditionalFormatting>
  <conditionalFormatting sqref="O161">
    <cfRule type="cellIs" dxfId="96" priority="37" operator="greaterThan">
      <formula>$G$34</formula>
    </cfRule>
  </conditionalFormatting>
  <conditionalFormatting sqref="O162">
    <cfRule type="cellIs" dxfId="95" priority="36" operator="greaterThan">
      <formula>$G$35</formula>
    </cfRule>
  </conditionalFormatting>
  <conditionalFormatting sqref="D164 J156:L164 M163:M164 G163:G164 I163:I164 H156:H164 N156:S164">
    <cfRule type="cellIs" dxfId="94" priority="35" operator="lessThan">
      <formula>0</formula>
    </cfRule>
  </conditionalFormatting>
  <conditionalFormatting sqref="J156">
    <cfRule type="cellIs" dxfId="93" priority="34" operator="greaterThan">
      <formula>$G$29</formula>
    </cfRule>
  </conditionalFormatting>
  <conditionalFormatting sqref="J157">
    <cfRule type="cellIs" dxfId="92" priority="33" operator="greaterThan">
      <formula>$G$30</formula>
    </cfRule>
  </conditionalFormatting>
  <conditionalFormatting sqref="J158">
    <cfRule type="cellIs" dxfId="91" priority="32" operator="greaterThan">
      <formula>$G$31</formula>
    </cfRule>
  </conditionalFormatting>
  <conditionalFormatting sqref="J159">
    <cfRule type="cellIs" dxfId="90" priority="31" operator="greaterThan">
      <formula>$G$32</formula>
    </cfRule>
  </conditionalFormatting>
  <conditionalFormatting sqref="J160">
    <cfRule type="cellIs" dxfId="89" priority="30" operator="greaterThan">
      <formula>$G$33</formula>
    </cfRule>
  </conditionalFormatting>
  <conditionalFormatting sqref="J161">
    <cfRule type="cellIs" dxfId="88" priority="29" operator="greaterThan">
      <formula>$G$34</formula>
    </cfRule>
  </conditionalFormatting>
  <conditionalFormatting sqref="J162">
    <cfRule type="cellIs" dxfId="87" priority="28" operator="greaterThan">
      <formula>$G$35</formula>
    </cfRule>
  </conditionalFormatting>
  <conditionalFormatting sqref="J163">
    <cfRule type="cellIs" dxfId="86" priority="27" operator="greaterThan">
      <formula>$G$36</formula>
    </cfRule>
  </conditionalFormatting>
  <conditionalFormatting sqref="J164">
    <cfRule type="cellIs" dxfId="85" priority="26" operator="greaterThan">
      <formula>$G$37</formula>
    </cfRule>
  </conditionalFormatting>
  <conditionalFormatting sqref="Q156">
    <cfRule type="cellIs" dxfId="84" priority="25" operator="greaterThan">
      <formula>$G$29</formula>
    </cfRule>
  </conditionalFormatting>
  <conditionalFormatting sqref="Q157">
    <cfRule type="cellIs" dxfId="83" priority="24" operator="greaterThan">
      <formula>$G$30</formula>
    </cfRule>
  </conditionalFormatting>
  <conditionalFormatting sqref="Q158">
    <cfRule type="cellIs" dxfId="82" priority="23" operator="greaterThan">
      <formula>$G$31</formula>
    </cfRule>
  </conditionalFormatting>
  <conditionalFormatting sqref="Q159">
    <cfRule type="cellIs" dxfId="81" priority="22" operator="greaterThan">
      <formula>$G$32</formula>
    </cfRule>
  </conditionalFormatting>
  <conditionalFormatting sqref="Q160">
    <cfRule type="cellIs" dxfId="80" priority="21" operator="greaterThan">
      <formula>$G$33</formula>
    </cfRule>
  </conditionalFormatting>
  <conditionalFormatting sqref="Q161">
    <cfRule type="cellIs" dxfId="79" priority="20" operator="greaterThan">
      <formula>$G$34</formula>
    </cfRule>
  </conditionalFormatting>
  <conditionalFormatting sqref="Q162">
    <cfRule type="cellIs" dxfId="78" priority="19" operator="greaterThan">
      <formula>$G$35</formula>
    </cfRule>
  </conditionalFormatting>
  <conditionalFormatting sqref="Q163">
    <cfRule type="cellIs" dxfId="77" priority="18" operator="greaterThan">
      <formula>$G$36</formula>
    </cfRule>
  </conditionalFormatting>
  <conditionalFormatting sqref="Q164">
    <cfRule type="cellIs" dxfId="76" priority="17" operator="greaterThan">
      <formula>$G$37</formula>
    </cfRule>
  </conditionalFormatting>
  <conditionalFormatting sqref="N156:N164">
    <cfRule type="cellIs" dxfId="75" priority="16" operator="greaterThan">
      <formula>$G$29</formula>
    </cfRule>
  </conditionalFormatting>
  <conditionalFormatting sqref="N157">
    <cfRule type="cellIs" dxfId="74" priority="15" operator="greaterThan">
      <formula>$G$30</formula>
    </cfRule>
  </conditionalFormatting>
  <conditionalFormatting sqref="N158">
    <cfRule type="cellIs" dxfId="73" priority="14" operator="greaterThan">
      <formula>$G$31</formula>
    </cfRule>
  </conditionalFormatting>
  <conditionalFormatting sqref="N159">
    <cfRule type="cellIs" dxfId="72" priority="13" operator="greaterThan">
      <formula>$G$32</formula>
    </cfRule>
  </conditionalFormatting>
  <conditionalFormatting sqref="N160">
    <cfRule type="cellIs" dxfId="71" priority="12" operator="greaterThan">
      <formula>$G$33</formula>
    </cfRule>
  </conditionalFormatting>
  <conditionalFormatting sqref="N161">
    <cfRule type="cellIs" dxfId="70" priority="11" operator="greaterThan">
      <formula>$G$34</formula>
    </cfRule>
  </conditionalFormatting>
  <conditionalFormatting sqref="N162">
    <cfRule type="cellIs" dxfId="69" priority="10" operator="greaterThan">
      <formula>$G$35</formula>
    </cfRule>
  </conditionalFormatting>
  <conditionalFormatting sqref="O156:O164">
    <cfRule type="cellIs" dxfId="68" priority="9" operator="greaterThan">
      <formula>$G$29</formula>
    </cfRule>
  </conditionalFormatting>
  <conditionalFormatting sqref="O157">
    <cfRule type="cellIs" dxfId="67" priority="8" operator="greaterThan">
      <formula>$G$30</formula>
    </cfRule>
  </conditionalFormatting>
  <conditionalFormatting sqref="O158">
    <cfRule type="cellIs" dxfId="66" priority="7" operator="greaterThan">
      <formula>$G$31</formula>
    </cfRule>
  </conditionalFormatting>
  <conditionalFormatting sqref="O159">
    <cfRule type="cellIs" dxfId="65" priority="6" operator="greaterThan">
      <formula>$G$32</formula>
    </cfRule>
  </conditionalFormatting>
  <conditionalFormatting sqref="O160">
    <cfRule type="cellIs" dxfId="64" priority="5" operator="greaterThan">
      <formula>$G$33</formula>
    </cfRule>
  </conditionalFormatting>
  <conditionalFormatting sqref="O161">
    <cfRule type="cellIs" dxfId="63" priority="4" operator="greaterThan">
      <formula>$G$34</formula>
    </cfRule>
  </conditionalFormatting>
  <conditionalFormatting sqref="O162">
    <cfRule type="cellIs" dxfId="62" priority="3" operator="greaterThan">
      <formula>$G$35</formula>
    </cfRule>
  </conditionalFormatting>
  <conditionalFormatting sqref="G163:G164">
    <cfRule type="cellIs" dxfId="61" priority="2" operator="lessThan">
      <formula>0</formula>
    </cfRule>
  </conditionalFormatting>
  <conditionalFormatting sqref="G156:G162">
    <cfRule type="cellIs" dxfId="60" priority="1" operator="lessThan">
      <formula>0</formula>
    </cfRule>
  </conditionalFormatting>
  <pageMargins left="0.25" right="0.25" top="0.25" bottom="0.25" header="0.3" footer="0.3"/>
  <pageSetup paperSize="9" fitToHeight="0" orientation="landscape" horizontalDpi="300" verticalDpi="300" r:id="rId1"/>
  <rowBreaks count="2" manualBreakCount="2">
    <brk id="33" min="1" max="11" man="1"/>
    <brk id="69"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3"/>
  <sheetViews>
    <sheetView topLeftCell="A115" zoomScaleNormal="100" workbookViewId="0">
      <selection activeCell="G127" sqref="G127"/>
    </sheetView>
  </sheetViews>
  <sheetFormatPr defaultRowHeight="15" x14ac:dyDescent="0.25"/>
  <cols>
    <col min="1" max="1" width="8.7109375" customWidth="1"/>
    <col min="2" max="2" width="53.42578125" customWidth="1"/>
    <col min="3" max="3" width="6.5703125" customWidth="1"/>
    <col min="4" max="4" width="15.42578125" style="127" customWidth="1"/>
    <col min="5" max="5" width="18.42578125" style="127" customWidth="1"/>
    <col min="6" max="7" width="16.28515625" style="127" customWidth="1"/>
    <col min="8" max="8" width="15.7109375" style="127" customWidth="1"/>
    <col min="9" max="9" width="15" style="128" hidden="1" customWidth="1"/>
    <col min="10" max="10" width="10.42578125" customWidth="1"/>
    <col min="11" max="11" width="12.5703125" style="273" hidden="1" customWidth="1"/>
    <col min="12" max="12" width="9.28515625" style="274" hidden="1" customWidth="1"/>
    <col min="13" max="13" width="11.140625" style="274" hidden="1" customWidth="1"/>
    <col min="14" max="14" width="7.5703125" style="275" hidden="1" customWidth="1"/>
    <col min="15" max="15" width="15.28515625" style="276" hidden="1" customWidth="1"/>
    <col min="16" max="16" width="12" hidden="1" customWidth="1"/>
    <col min="17" max="17" width="14" style="277" hidden="1" customWidth="1"/>
  </cols>
  <sheetData>
    <row r="1" spans="1:19" s="131" customFormat="1" ht="22.5" customHeight="1" x14ac:dyDescent="0.25">
      <c r="A1" s="129" t="s">
        <v>315</v>
      </c>
      <c r="B1" s="129"/>
      <c r="C1" s="129"/>
      <c r="D1" s="129"/>
      <c r="E1" s="129"/>
      <c r="F1" s="129"/>
      <c r="G1" s="129"/>
      <c r="H1" s="129"/>
      <c r="I1" s="129"/>
      <c r="J1" s="129"/>
      <c r="K1" s="157"/>
      <c r="L1" s="158"/>
      <c r="M1" s="158" t="s">
        <v>333</v>
      </c>
      <c r="N1" s="159"/>
      <c r="O1" s="160"/>
      <c r="P1" s="130"/>
      <c r="Q1" s="161"/>
      <c r="R1" s="130"/>
      <c r="S1" s="130"/>
    </row>
    <row r="2" spans="1:19" s="131" customFormat="1" ht="18.75" customHeight="1" x14ac:dyDescent="0.25">
      <c r="A2" s="132" t="s">
        <v>316</v>
      </c>
      <c r="B2" s="132"/>
      <c r="C2" s="132"/>
      <c r="D2" s="132"/>
      <c r="E2" s="132"/>
      <c r="F2" s="132"/>
      <c r="G2" s="132"/>
      <c r="H2" s="132"/>
      <c r="I2" s="132"/>
      <c r="J2" s="132"/>
      <c r="K2" s="162"/>
      <c r="L2" s="163"/>
      <c r="M2" s="163"/>
      <c r="N2" s="164"/>
      <c r="O2" s="165"/>
      <c r="P2" s="133"/>
      <c r="Q2" s="166"/>
      <c r="R2" s="133"/>
      <c r="S2" s="133"/>
    </row>
    <row r="3" spans="1:19" s="131" customFormat="1" ht="21.75" customHeight="1" x14ac:dyDescent="0.25">
      <c r="A3" s="132" t="s">
        <v>317</v>
      </c>
      <c r="B3" s="132"/>
      <c r="C3" s="132"/>
      <c r="D3" s="132"/>
      <c r="E3" s="132"/>
      <c r="F3" s="132"/>
      <c r="G3" s="132"/>
      <c r="H3" s="132"/>
      <c r="I3" s="132"/>
      <c r="J3" s="132"/>
      <c r="K3" s="167"/>
      <c r="L3" s="168"/>
      <c r="M3" s="163"/>
      <c r="N3" s="164"/>
      <c r="O3" s="165"/>
      <c r="P3" s="133"/>
      <c r="Q3" s="166"/>
      <c r="R3" s="133"/>
      <c r="S3" s="133"/>
    </row>
    <row r="4" spans="1:19" s="131" customFormat="1" ht="27.75" customHeight="1" x14ac:dyDescent="0.25">
      <c r="A4" s="169"/>
      <c r="B4" s="170" t="s">
        <v>334</v>
      </c>
      <c r="C4" s="171"/>
      <c r="D4" s="172" t="s">
        <v>335</v>
      </c>
      <c r="E4" s="173" t="s">
        <v>336</v>
      </c>
      <c r="F4" s="172" t="s">
        <v>337</v>
      </c>
      <c r="G4" s="174" t="s">
        <v>338</v>
      </c>
      <c r="H4" s="175"/>
      <c r="I4" s="175"/>
      <c r="J4" s="176"/>
      <c r="K4" s="177"/>
      <c r="L4" s="168"/>
      <c r="M4" s="163"/>
      <c r="N4" s="164"/>
      <c r="O4" s="165"/>
      <c r="P4" s="133"/>
      <c r="Q4" s="166"/>
      <c r="R4" s="133"/>
      <c r="S4" s="133"/>
    </row>
    <row r="5" spans="1:19" s="131" customFormat="1" ht="27.75" customHeight="1" x14ac:dyDescent="0.25">
      <c r="A5" s="169"/>
      <c r="B5" s="170" t="s">
        <v>339</v>
      </c>
      <c r="C5" s="178"/>
      <c r="D5" s="172" t="s">
        <v>340</v>
      </c>
      <c r="E5" s="179"/>
      <c r="F5" s="172" t="s">
        <v>341</v>
      </c>
      <c r="G5" s="174" t="s">
        <v>342</v>
      </c>
      <c r="H5" s="175"/>
      <c r="I5" s="175"/>
      <c r="J5" s="176"/>
      <c r="K5" s="177"/>
      <c r="L5" s="168"/>
      <c r="M5" s="163"/>
      <c r="N5" s="163"/>
      <c r="O5" s="165"/>
      <c r="P5" s="133"/>
      <c r="Q5" s="166"/>
      <c r="R5" s="133"/>
      <c r="S5" s="133"/>
    </row>
    <row r="6" spans="1:19" s="188" customFormat="1" ht="15" customHeight="1" x14ac:dyDescent="0.2">
      <c r="A6" s="180" t="s">
        <v>318</v>
      </c>
      <c r="B6" s="181" t="s">
        <v>319</v>
      </c>
      <c r="C6" s="182" t="s">
        <v>320</v>
      </c>
      <c r="D6" s="183"/>
      <c r="E6" s="180"/>
      <c r="F6" s="180"/>
      <c r="G6" s="180"/>
      <c r="H6" s="184" t="s">
        <v>322</v>
      </c>
      <c r="I6" s="185" t="s">
        <v>323</v>
      </c>
      <c r="J6" s="134" t="s">
        <v>13</v>
      </c>
      <c r="K6" s="186" t="s">
        <v>343</v>
      </c>
      <c r="L6" s="187"/>
      <c r="M6" s="187"/>
      <c r="N6" s="187"/>
      <c r="O6" s="187"/>
      <c r="Q6" s="189"/>
    </row>
    <row r="7" spans="1:19" s="188" customFormat="1" ht="42" customHeight="1" x14ac:dyDescent="0.2">
      <c r="A7" s="180"/>
      <c r="B7" s="181"/>
      <c r="C7" s="190"/>
      <c r="D7" s="191" t="s">
        <v>344</v>
      </c>
      <c r="E7" s="191" t="s">
        <v>345</v>
      </c>
      <c r="F7" s="191" t="s">
        <v>346</v>
      </c>
      <c r="G7" s="192" t="s">
        <v>347</v>
      </c>
      <c r="H7" s="193"/>
      <c r="I7" s="194"/>
      <c r="J7" s="134"/>
      <c r="K7" s="195" t="s">
        <v>2</v>
      </c>
      <c r="L7" s="195" t="s">
        <v>2</v>
      </c>
      <c r="M7" s="196" t="s">
        <v>2</v>
      </c>
      <c r="N7" s="197" t="s">
        <v>2</v>
      </c>
      <c r="O7" s="198" t="s">
        <v>348</v>
      </c>
      <c r="Q7" s="199" t="s">
        <v>349</v>
      </c>
    </row>
    <row r="8" spans="1:19" s="138" customFormat="1" ht="14.25" x14ac:dyDescent="0.2">
      <c r="A8" s="200" t="s">
        <v>350</v>
      </c>
      <c r="B8" s="201" t="s">
        <v>324</v>
      </c>
      <c r="C8" s="201"/>
      <c r="D8" s="135"/>
      <c r="E8" s="135"/>
      <c r="F8" s="135"/>
      <c r="G8" s="202"/>
      <c r="H8" s="135"/>
      <c r="I8" s="136"/>
      <c r="J8" s="203"/>
      <c r="K8" s="204" t="s">
        <v>351</v>
      </c>
      <c r="L8" s="204" t="s">
        <v>351</v>
      </c>
      <c r="M8" s="205" t="s">
        <v>351</v>
      </c>
      <c r="N8" s="206" t="s">
        <v>351</v>
      </c>
      <c r="O8" s="207"/>
      <c r="Q8" s="208"/>
    </row>
    <row r="9" spans="1:19" s="143" customFormat="1" ht="26.25" customHeight="1" x14ac:dyDescent="0.2">
      <c r="A9" s="209">
        <v>1</v>
      </c>
      <c r="B9" s="210" t="s">
        <v>352</v>
      </c>
      <c r="C9" s="211" t="s">
        <v>325</v>
      </c>
      <c r="D9" s="212">
        <v>5050</v>
      </c>
      <c r="E9" s="212">
        <f>+'Attarsand AK'!F156</f>
        <v>5024.5</v>
      </c>
      <c r="F9" s="95">
        <v>4037.4</v>
      </c>
      <c r="G9" s="213">
        <f>+E9-F9</f>
        <v>987.09999999999991</v>
      </c>
      <c r="H9" s="212"/>
      <c r="I9" s="214">
        <v>4474</v>
      </c>
      <c r="J9" s="215"/>
      <c r="K9" s="216"/>
      <c r="L9" s="217"/>
      <c r="M9" s="212"/>
      <c r="N9" s="218"/>
      <c r="O9" s="219">
        <f t="shared" ref="O9:O18" si="0">SUM(K9:N9)</f>
        <v>0</v>
      </c>
      <c r="P9" s="143">
        <f>+VLOOKUP(B9,'[156]m codes'!$A:$B,2,0)</f>
        <v>1200000251</v>
      </c>
      <c r="Q9" s="220">
        <f>+O9-F9</f>
        <v>-4037.4</v>
      </c>
      <c r="R9" s="221"/>
    </row>
    <row r="10" spans="1:19" s="143" customFormat="1" ht="26.25" customHeight="1" x14ac:dyDescent="0.2">
      <c r="A10" s="209">
        <f>+A9+1</f>
        <v>2</v>
      </c>
      <c r="B10" s="210" t="s">
        <v>353</v>
      </c>
      <c r="C10" s="211" t="s">
        <v>325</v>
      </c>
      <c r="D10" s="212">
        <v>1346</v>
      </c>
      <c r="E10" s="212">
        <f>+'Attarsand AK'!F157</f>
        <v>974.50000000000011</v>
      </c>
      <c r="F10" s="95">
        <v>1179.9000000000001</v>
      </c>
      <c r="G10" s="213">
        <f t="shared" ref="G10:G18" si="1">+E10-F10</f>
        <v>-205.39999999999998</v>
      </c>
      <c r="H10" s="212"/>
      <c r="I10" s="214"/>
      <c r="J10" s="215"/>
      <c r="K10" s="216"/>
      <c r="L10" s="217"/>
      <c r="M10" s="212"/>
      <c r="N10" s="218"/>
      <c r="O10" s="219">
        <f t="shared" si="0"/>
        <v>0</v>
      </c>
      <c r="P10" s="143">
        <f>+VLOOKUP(B10,'[156]m codes'!$A:$B,2,0)</f>
        <v>1200000332</v>
      </c>
      <c r="Q10" s="220">
        <f>+O10-F10</f>
        <v>-1179.9000000000001</v>
      </c>
      <c r="R10" s="221"/>
    </row>
    <row r="11" spans="1:19" s="143" customFormat="1" ht="26.25" customHeight="1" x14ac:dyDescent="0.2">
      <c r="A11" s="209">
        <f t="shared" ref="A11:A18" si="2">+A10+1</f>
        <v>3</v>
      </c>
      <c r="B11" s="210" t="s">
        <v>354</v>
      </c>
      <c r="C11" s="211" t="s">
        <v>325</v>
      </c>
      <c r="D11" s="212">
        <v>4900</v>
      </c>
      <c r="E11" s="212">
        <f>+'Attarsand AK'!F158</f>
        <v>4063.1000000000013</v>
      </c>
      <c r="F11" s="95">
        <v>3901.5</v>
      </c>
      <c r="G11" s="213">
        <f t="shared" si="1"/>
        <v>161.60000000000127</v>
      </c>
      <c r="H11" s="212"/>
      <c r="I11" s="214"/>
      <c r="J11" s="215"/>
      <c r="K11" s="216"/>
      <c r="L11" s="217"/>
      <c r="M11" s="212"/>
      <c r="N11" s="218"/>
      <c r="O11" s="219">
        <f t="shared" si="0"/>
        <v>0</v>
      </c>
      <c r="P11" s="143">
        <f>+VLOOKUP(B11,'[156]m codes'!$A:$B,2,0)</f>
        <v>1200000333</v>
      </c>
      <c r="Q11" s="220">
        <f t="shared" ref="Q11:Q18" si="3">+O11-F11</f>
        <v>-3901.5</v>
      </c>
      <c r="R11" s="221"/>
    </row>
    <row r="12" spans="1:19" s="143" customFormat="1" ht="26.25" customHeight="1" x14ac:dyDescent="0.2">
      <c r="A12" s="209">
        <f t="shared" si="2"/>
        <v>4</v>
      </c>
      <c r="B12" s="210" t="s">
        <v>355</v>
      </c>
      <c r="C12" s="211" t="s">
        <v>325</v>
      </c>
      <c r="D12" s="212">
        <v>300</v>
      </c>
      <c r="E12" s="212">
        <f>+'Attarsand AK'!F159</f>
        <v>274.7</v>
      </c>
      <c r="F12" s="95">
        <v>234</v>
      </c>
      <c r="G12" s="213">
        <f t="shared" si="1"/>
        <v>40.699999999999989</v>
      </c>
      <c r="H12" s="212"/>
      <c r="I12" s="214"/>
      <c r="J12" s="215"/>
      <c r="K12" s="216"/>
      <c r="L12" s="217"/>
      <c r="M12" s="212"/>
      <c r="N12" s="218"/>
      <c r="O12" s="219">
        <f t="shared" si="0"/>
        <v>0</v>
      </c>
      <c r="P12" s="143">
        <f>+VLOOKUP(B12,'[156]m codes'!$A:$B,2,0)</f>
        <v>1200000334</v>
      </c>
      <c r="Q12" s="220">
        <f t="shared" si="3"/>
        <v>-234</v>
      </c>
      <c r="R12" s="221"/>
    </row>
    <row r="13" spans="1:19" s="143" customFormat="1" ht="26.25" customHeight="1" x14ac:dyDescent="0.2">
      <c r="A13" s="209">
        <f t="shared" si="2"/>
        <v>5</v>
      </c>
      <c r="B13" s="210" t="s">
        <v>356</v>
      </c>
      <c r="C13" s="211" t="s">
        <v>325</v>
      </c>
      <c r="E13" s="212"/>
      <c r="F13" s="95"/>
      <c r="G13" s="213">
        <f t="shared" si="1"/>
        <v>0</v>
      </c>
      <c r="H13" s="212"/>
      <c r="I13" s="214"/>
      <c r="J13" s="215"/>
      <c r="K13" s="216"/>
      <c r="L13" s="217"/>
      <c r="M13" s="212"/>
      <c r="N13" s="218"/>
      <c r="O13" s="219">
        <f t="shared" si="0"/>
        <v>0</v>
      </c>
      <c r="P13" s="143">
        <f>+VLOOKUP(B13,'[156]m codes'!$A:$B,2,0)</f>
        <v>1200000252</v>
      </c>
      <c r="Q13" s="220">
        <f t="shared" si="3"/>
        <v>0</v>
      </c>
      <c r="R13" s="221"/>
    </row>
    <row r="14" spans="1:19" s="143" customFormat="1" ht="26.25" customHeight="1" x14ac:dyDescent="0.2">
      <c r="A14" s="209">
        <f t="shared" si="2"/>
        <v>6</v>
      </c>
      <c r="B14" s="210" t="s">
        <v>357</v>
      </c>
      <c r="C14" s="211" t="s">
        <v>325</v>
      </c>
      <c r="D14" s="212"/>
      <c r="E14" s="212"/>
      <c r="F14" s="95">
        <v>0</v>
      </c>
      <c r="G14" s="213">
        <f t="shared" si="1"/>
        <v>0</v>
      </c>
      <c r="H14" s="212"/>
      <c r="I14" s="214"/>
      <c r="J14" s="215"/>
      <c r="K14" s="216"/>
      <c r="L14" s="217"/>
      <c r="M14" s="212"/>
      <c r="N14" s="218"/>
      <c r="O14" s="219">
        <f t="shared" si="0"/>
        <v>0</v>
      </c>
      <c r="P14" s="143">
        <f>+VLOOKUP(B14,'[156]m codes'!$A:$B,2,0)</f>
        <v>1200000253</v>
      </c>
      <c r="Q14" s="220">
        <f t="shared" si="3"/>
        <v>0</v>
      </c>
      <c r="R14" s="221"/>
    </row>
    <row r="15" spans="1:19" s="143" customFormat="1" ht="26.25" customHeight="1" x14ac:dyDescent="0.2">
      <c r="A15" s="209">
        <f t="shared" si="2"/>
        <v>7</v>
      </c>
      <c r="B15" s="210" t="s">
        <v>358</v>
      </c>
      <c r="C15" s="211" t="s">
        <v>325</v>
      </c>
      <c r="D15" s="212">
        <v>1932</v>
      </c>
      <c r="E15" s="212">
        <f>+'Attarsand AK'!F162</f>
        <v>1932</v>
      </c>
      <c r="F15" s="95">
        <v>1631.7</v>
      </c>
      <c r="G15" s="213">
        <f t="shared" si="1"/>
        <v>300.29999999999995</v>
      </c>
      <c r="H15" s="212"/>
      <c r="I15" s="214"/>
      <c r="J15" s="215"/>
      <c r="K15" s="216"/>
      <c r="L15" s="217"/>
      <c r="M15" s="212"/>
      <c r="N15" s="218"/>
      <c r="O15" s="219">
        <f t="shared" si="0"/>
        <v>0</v>
      </c>
      <c r="P15" s="143">
        <f>+VLOOKUP(B15,'[156]m codes'!$A:$B,2,0)</f>
        <v>1200000335</v>
      </c>
      <c r="Q15" s="220">
        <f t="shared" si="3"/>
        <v>-1631.7</v>
      </c>
      <c r="R15" s="221"/>
    </row>
    <row r="16" spans="1:19" s="143" customFormat="1" ht="26.25" customHeight="1" x14ac:dyDescent="0.2">
      <c r="A16" s="209">
        <f t="shared" si="2"/>
        <v>8</v>
      </c>
      <c r="B16" s="210" t="s">
        <v>359</v>
      </c>
      <c r="C16" s="211" t="s">
        <v>325</v>
      </c>
      <c r="D16" s="212"/>
      <c r="E16" s="212"/>
      <c r="F16" s="212"/>
      <c r="G16" s="213">
        <f t="shared" si="1"/>
        <v>0</v>
      </c>
      <c r="H16" s="212"/>
      <c r="I16" s="214"/>
      <c r="J16" s="215"/>
      <c r="K16" s="216"/>
      <c r="L16" s="217"/>
      <c r="M16" s="212"/>
      <c r="N16" s="218"/>
      <c r="O16" s="219">
        <f t="shared" si="0"/>
        <v>0</v>
      </c>
      <c r="P16" s="143">
        <f>+VLOOKUP(B16,'[156]m codes'!$A:$B,2,0)</f>
        <v>1200000255</v>
      </c>
      <c r="Q16" s="220">
        <f t="shared" si="3"/>
        <v>0</v>
      </c>
      <c r="R16" s="221"/>
    </row>
    <row r="17" spans="1:21" s="143" customFormat="1" ht="26.25" customHeight="1" x14ac:dyDescent="0.2">
      <c r="A17" s="209">
        <f t="shared" si="2"/>
        <v>9</v>
      </c>
      <c r="B17" s="210" t="s">
        <v>360</v>
      </c>
      <c r="C17" s="211" t="s">
        <v>325</v>
      </c>
      <c r="D17" s="212"/>
      <c r="E17" s="212"/>
      <c r="F17" s="212"/>
      <c r="G17" s="213">
        <f t="shared" si="1"/>
        <v>0</v>
      </c>
      <c r="H17" s="212"/>
      <c r="I17" s="214"/>
      <c r="J17" s="215"/>
      <c r="K17" s="216"/>
      <c r="L17" s="217"/>
      <c r="M17" s="212"/>
      <c r="N17" s="218"/>
      <c r="O17" s="219">
        <f t="shared" si="0"/>
        <v>0</v>
      </c>
      <c r="P17" s="143">
        <f>+VLOOKUP(B17,'[156]m codes'!$A:$B,2,0)</f>
        <v>900007097</v>
      </c>
      <c r="Q17" s="220">
        <f t="shared" si="3"/>
        <v>0</v>
      </c>
    </row>
    <row r="18" spans="1:21" s="143" customFormat="1" ht="26.25" customHeight="1" x14ac:dyDescent="0.2">
      <c r="A18" s="209">
        <f t="shared" si="2"/>
        <v>10</v>
      </c>
      <c r="B18" s="210" t="s">
        <v>361</v>
      </c>
      <c r="C18" s="211" t="s">
        <v>325</v>
      </c>
      <c r="D18" s="212"/>
      <c r="E18" s="212"/>
      <c r="F18" s="212"/>
      <c r="G18" s="213">
        <f t="shared" si="1"/>
        <v>0</v>
      </c>
      <c r="H18" s="212"/>
      <c r="I18" s="214"/>
      <c r="J18" s="215"/>
      <c r="K18" s="216"/>
      <c r="L18" s="217"/>
      <c r="M18" s="212"/>
      <c r="N18" s="218"/>
      <c r="O18" s="219">
        <f t="shared" si="0"/>
        <v>0</v>
      </c>
      <c r="P18" s="143">
        <f>+VLOOKUP(B18,'[156]m codes'!$A:$B,2,0)</f>
        <v>1200000256</v>
      </c>
      <c r="Q18" s="220">
        <f t="shared" si="3"/>
        <v>0</v>
      </c>
    </row>
    <row r="19" spans="1:21" s="146" customFormat="1" ht="26.25" customHeight="1" x14ac:dyDescent="0.25">
      <c r="A19" s="222"/>
      <c r="B19" s="223" t="s">
        <v>326</v>
      </c>
      <c r="C19" s="223"/>
      <c r="D19" s="224">
        <f>SUM(D9:D18)</f>
        <v>13528</v>
      </c>
      <c r="E19" s="224">
        <f t="shared" ref="E19:G19" si="4">SUM(E9:E18)</f>
        <v>12268.800000000003</v>
      </c>
      <c r="F19" s="224">
        <f t="shared" si="4"/>
        <v>10984.5</v>
      </c>
      <c r="G19" s="224">
        <f t="shared" si="4"/>
        <v>1284.3000000000011</v>
      </c>
      <c r="H19" s="224"/>
      <c r="I19" s="225"/>
      <c r="J19" s="226"/>
      <c r="K19" s="227"/>
      <c r="L19" s="228"/>
      <c r="M19" s="145"/>
      <c r="N19" s="229"/>
      <c r="O19" s="230"/>
      <c r="Q19" s="231"/>
    </row>
    <row r="20" spans="1:21" s="148" customFormat="1" ht="26.25" customHeight="1" x14ac:dyDescent="0.25">
      <c r="A20" s="200" t="s">
        <v>362</v>
      </c>
      <c r="B20" s="201" t="s">
        <v>327</v>
      </c>
      <c r="C20" s="201"/>
      <c r="D20" s="147"/>
      <c r="E20" s="147"/>
      <c r="F20" s="147"/>
      <c r="G20" s="232"/>
      <c r="H20" s="147"/>
      <c r="I20" s="136"/>
      <c r="J20" s="203"/>
      <c r="K20" s="233"/>
      <c r="L20" s="234"/>
      <c r="M20" s="137"/>
      <c r="N20" s="235"/>
      <c r="O20" s="236"/>
      <c r="Q20" s="208"/>
    </row>
    <row r="21" spans="1:21" s="239" customFormat="1" ht="26.25" customHeight="1" x14ac:dyDescent="0.2">
      <c r="A21" s="237"/>
      <c r="B21" s="238" t="s">
        <v>328</v>
      </c>
      <c r="C21" s="238"/>
      <c r="E21" s="141"/>
      <c r="F21" s="141"/>
      <c r="G21" s="232"/>
      <c r="H21" s="141"/>
      <c r="I21" s="240"/>
      <c r="J21" s="241"/>
      <c r="K21" s="242"/>
      <c r="L21" s="243"/>
      <c r="M21" s="149"/>
      <c r="N21" s="244"/>
      <c r="O21" s="219">
        <f t="shared" ref="O21:O29" si="5">SUM(K21:N21)</f>
        <v>0</v>
      </c>
      <c r="Q21" s="220">
        <f t="shared" ref="Q21:Q29" si="6">+O21-F21</f>
        <v>0</v>
      </c>
    </row>
    <row r="22" spans="1:21" s="248" customFormat="1" ht="26.25" customHeight="1" x14ac:dyDescent="0.2">
      <c r="A22" s="245">
        <v>1</v>
      </c>
      <c r="B22" s="246" t="s">
        <v>363</v>
      </c>
      <c r="C22" s="211" t="s">
        <v>364</v>
      </c>
      <c r="D22" s="141">
        <f>5+5</f>
        <v>10</v>
      </c>
      <c r="E22" s="212">
        <v>10</v>
      </c>
      <c r="F22" s="212"/>
      <c r="G22" s="213">
        <v>10</v>
      </c>
      <c r="H22" s="212"/>
      <c r="I22" s="214">
        <v>4474</v>
      </c>
      <c r="J22" s="215"/>
      <c r="K22" s="216"/>
      <c r="L22" s="217"/>
      <c r="M22" s="212"/>
      <c r="N22" s="218"/>
      <c r="O22" s="247">
        <f t="shared" si="5"/>
        <v>0</v>
      </c>
      <c r="P22" s="248">
        <f>+VLOOKUP(B22,'[156]m codes'!$A:$B,2,0)</f>
        <v>200030286</v>
      </c>
      <c r="Q22" s="212">
        <f t="shared" si="6"/>
        <v>0</v>
      </c>
      <c r="R22" s="248">
        <v>10</v>
      </c>
      <c r="S22" s="248">
        <v>5</v>
      </c>
      <c r="U22" s="248">
        <f>+R22+S22</f>
        <v>15</v>
      </c>
    </row>
    <row r="23" spans="1:21" s="143" customFormat="1" ht="26.25" customHeight="1" x14ac:dyDescent="0.2">
      <c r="A23" s="209">
        <f>+A22+1</f>
        <v>2</v>
      </c>
      <c r="B23" s="210" t="s">
        <v>365</v>
      </c>
      <c r="C23" s="211" t="s">
        <v>364</v>
      </c>
      <c r="D23" s="212">
        <v>2</v>
      </c>
      <c r="E23" s="212">
        <v>2</v>
      </c>
      <c r="F23" s="212"/>
      <c r="G23" s="213">
        <v>2</v>
      </c>
      <c r="H23" s="212"/>
      <c r="I23" s="214"/>
      <c r="J23" s="215"/>
      <c r="K23" s="216"/>
      <c r="L23" s="217"/>
      <c r="M23" s="212"/>
      <c r="N23" s="218"/>
      <c r="O23" s="219">
        <f t="shared" si="5"/>
        <v>0</v>
      </c>
      <c r="P23" s="143">
        <f>+VLOOKUP(B23,'[156]m codes'!$A:$B,2,0)</f>
        <v>200030287</v>
      </c>
      <c r="Q23" s="249">
        <f t="shared" si="6"/>
        <v>0</v>
      </c>
      <c r="U23" s="248">
        <f t="shared" ref="U23:U29" si="7">+R23+S23</f>
        <v>0</v>
      </c>
    </row>
    <row r="24" spans="1:21" s="143" customFormat="1" ht="26.25" customHeight="1" x14ac:dyDescent="0.2">
      <c r="A24" s="209">
        <f t="shared" ref="A24:A29" si="8">+A23+1</f>
        <v>3</v>
      </c>
      <c r="B24" s="210" t="s">
        <v>366</v>
      </c>
      <c r="C24" s="211" t="s">
        <v>364</v>
      </c>
      <c r="D24" s="212"/>
      <c r="E24" s="212"/>
      <c r="F24" s="212"/>
      <c r="G24" s="213"/>
      <c r="H24" s="212"/>
      <c r="I24" s="214"/>
      <c r="J24" s="215"/>
      <c r="K24" s="216"/>
      <c r="L24" s="217"/>
      <c r="M24" s="212"/>
      <c r="N24" s="218"/>
      <c r="O24" s="219">
        <f t="shared" si="5"/>
        <v>0</v>
      </c>
      <c r="P24" s="143">
        <f>+VLOOKUP(B24,'[156]m codes'!$A:$B,2,0)</f>
        <v>200030288</v>
      </c>
      <c r="Q24" s="249">
        <f t="shared" si="6"/>
        <v>0</v>
      </c>
      <c r="U24" s="248">
        <f t="shared" si="7"/>
        <v>0</v>
      </c>
    </row>
    <row r="25" spans="1:21" s="143" customFormat="1" ht="26.25" customHeight="1" x14ac:dyDescent="0.2">
      <c r="A25" s="209">
        <f t="shared" si="8"/>
        <v>4</v>
      </c>
      <c r="B25" s="210" t="s">
        <v>367</v>
      </c>
      <c r="C25" s="211" t="s">
        <v>364</v>
      </c>
      <c r="D25" s="212"/>
      <c r="E25" s="212"/>
      <c r="F25" s="212"/>
      <c r="G25" s="213"/>
      <c r="H25" s="212"/>
      <c r="I25" s="214"/>
      <c r="J25" s="215"/>
      <c r="K25" s="216"/>
      <c r="L25" s="217"/>
      <c r="M25" s="212"/>
      <c r="N25" s="218"/>
      <c r="O25" s="219">
        <f t="shared" si="5"/>
        <v>0</v>
      </c>
      <c r="P25" s="143">
        <f>+VLOOKUP(B25,'[156]m codes'!$A:$B,2,0)</f>
        <v>200030289</v>
      </c>
      <c r="Q25" s="249">
        <f t="shared" si="6"/>
        <v>0</v>
      </c>
      <c r="U25" s="248">
        <f t="shared" si="7"/>
        <v>0</v>
      </c>
    </row>
    <row r="26" spans="1:21" s="143" customFormat="1" ht="26.25" customHeight="1" x14ac:dyDescent="0.2">
      <c r="A26" s="209">
        <f t="shared" si="8"/>
        <v>5</v>
      </c>
      <c r="B26" s="210" t="s">
        <v>368</v>
      </c>
      <c r="C26" s="211" t="s">
        <v>364</v>
      </c>
      <c r="D26" s="212"/>
      <c r="E26" s="212"/>
      <c r="F26" s="212"/>
      <c r="G26" s="213"/>
      <c r="H26" s="212"/>
      <c r="I26" s="214">
        <v>4474</v>
      </c>
      <c r="J26" s="215"/>
      <c r="K26" s="216"/>
      <c r="L26" s="217"/>
      <c r="M26" s="212"/>
      <c r="N26" s="218"/>
      <c r="O26" s="219">
        <f t="shared" si="5"/>
        <v>0</v>
      </c>
      <c r="P26" s="143">
        <f>+VLOOKUP(B26,'[156]m codes'!$A:$B,2,0)</f>
        <v>200032212</v>
      </c>
      <c r="Q26" s="249">
        <f t="shared" si="6"/>
        <v>0</v>
      </c>
      <c r="U26" s="248">
        <f t="shared" si="7"/>
        <v>0</v>
      </c>
    </row>
    <row r="27" spans="1:21" s="143" customFormat="1" ht="26.25" customHeight="1" x14ac:dyDescent="0.2">
      <c r="A27" s="209">
        <f t="shared" si="8"/>
        <v>6</v>
      </c>
      <c r="B27" s="210" t="s">
        <v>369</v>
      </c>
      <c r="C27" s="211" t="s">
        <v>364</v>
      </c>
      <c r="D27" s="212"/>
      <c r="E27" s="212"/>
      <c r="F27" s="212"/>
      <c r="G27" s="213"/>
      <c r="H27" s="212"/>
      <c r="I27" s="214"/>
      <c r="J27" s="215"/>
      <c r="K27" s="216"/>
      <c r="L27" s="217"/>
      <c r="M27" s="212"/>
      <c r="N27" s="218"/>
      <c r="O27" s="219">
        <f t="shared" si="5"/>
        <v>0</v>
      </c>
      <c r="P27" s="143">
        <f>+VLOOKUP(B27,'[156]m codes'!$A:$B,2,0)</f>
        <v>200030291</v>
      </c>
      <c r="Q27" s="249">
        <f t="shared" si="6"/>
        <v>0</v>
      </c>
      <c r="U27" s="248">
        <f t="shared" si="7"/>
        <v>0</v>
      </c>
    </row>
    <row r="28" spans="1:21" s="143" customFormat="1" ht="26.25" customHeight="1" x14ac:dyDescent="0.2">
      <c r="A28" s="209">
        <f t="shared" si="8"/>
        <v>7</v>
      </c>
      <c r="B28" s="210" t="s">
        <v>370</v>
      </c>
      <c r="C28" s="211" t="s">
        <v>364</v>
      </c>
      <c r="D28" s="212"/>
      <c r="E28" s="212"/>
      <c r="F28" s="212"/>
      <c r="G28" s="213"/>
      <c r="H28" s="212"/>
      <c r="I28" s="214"/>
      <c r="J28" s="215"/>
      <c r="K28" s="216"/>
      <c r="L28" s="217"/>
      <c r="M28" s="212"/>
      <c r="N28" s="218"/>
      <c r="O28" s="219">
        <f t="shared" si="5"/>
        <v>0</v>
      </c>
      <c r="P28" s="143">
        <f>+VLOOKUP(B28,'[156]m codes'!$A:$B,2,0)</f>
        <v>200030293</v>
      </c>
      <c r="Q28" s="249">
        <f t="shared" si="6"/>
        <v>0</v>
      </c>
      <c r="U28" s="248">
        <f t="shared" si="7"/>
        <v>0</v>
      </c>
    </row>
    <row r="29" spans="1:21" s="143" customFormat="1" ht="26.25" customHeight="1" x14ac:dyDescent="0.2">
      <c r="A29" s="209">
        <f t="shared" si="8"/>
        <v>8</v>
      </c>
      <c r="B29" s="210" t="s">
        <v>371</v>
      </c>
      <c r="C29" s="211" t="s">
        <v>364</v>
      </c>
      <c r="D29" s="212"/>
      <c r="E29" s="212"/>
      <c r="F29" s="212"/>
      <c r="G29" s="213"/>
      <c r="H29" s="212"/>
      <c r="I29" s="214"/>
      <c r="J29" s="215"/>
      <c r="K29" s="216"/>
      <c r="L29" s="217"/>
      <c r="M29" s="212"/>
      <c r="N29" s="218"/>
      <c r="O29" s="219">
        <f t="shared" si="5"/>
        <v>0</v>
      </c>
      <c r="P29" s="143">
        <f>+VLOOKUP(B29,'[156]m codes'!$A:$B,2,0)</f>
        <v>200030300</v>
      </c>
      <c r="Q29" s="220">
        <f t="shared" si="6"/>
        <v>0</v>
      </c>
      <c r="U29" s="248">
        <f t="shared" si="7"/>
        <v>0</v>
      </c>
    </row>
    <row r="30" spans="1:21" s="146" customFormat="1" ht="26.25" customHeight="1" x14ac:dyDescent="0.25">
      <c r="A30" s="222"/>
      <c r="B30" s="223" t="s">
        <v>326</v>
      </c>
      <c r="C30" s="223"/>
      <c r="D30" s="224"/>
      <c r="E30" s="224"/>
      <c r="F30" s="224"/>
      <c r="G30" s="250"/>
      <c r="H30" s="224"/>
      <c r="I30" s="225"/>
      <c r="J30" s="226"/>
      <c r="K30" s="227"/>
      <c r="L30" s="228"/>
      <c r="M30" s="145"/>
      <c r="N30" s="229"/>
      <c r="O30" s="230"/>
      <c r="Q30" s="231"/>
    </row>
    <row r="31" spans="1:21" ht="26.25" customHeight="1" x14ac:dyDescent="0.25">
      <c r="A31" s="237" t="s">
        <v>372</v>
      </c>
      <c r="B31" s="238" t="s">
        <v>39</v>
      </c>
      <c r="C31" s="238"/>
      <c r="D31" s="141"/>
      <c r="E31" s="141"/>
      <c r="F31" s="141"/>
      <c r="G31" s="232"/>
      <c r="H31" s="141"/>
      <c r="I31" s="240"/>
      <c r="J31" s="241"/>
      <c r="K31" s="242"/>
      <c r="L31" s="243"/>
      <c r="M31" s="149"/>
      <c r="N31" s="244"/>
      <c r="O31" s="251"/>
      <c r="Q31" s="220">
        <f t="shared" ref="Q31:Q64" si="9">+O31-F31</f>
        <v>0</v>
      </c>
    </row>
    <row r="32" spans="1:21" s="143" customFormat="1" ht="26.25" customHeight="1" x14ac:dyDescent="0.2">
      <c r="A32" s="209">
        <v>1</v>
      </c>
      <c r="B32" s="210" t="s">
        <v>373</v>
      </c>
      <c r="C32" s="211" t="s">
        <v>364</v>
      </c>
      <c r="D32" s="212"/>
      <c r="E32" s="212"/>
      <c r="F32" s="212"/>
      <c r="G32" s="213"/>
      <c r="H32" s="212"/>
      <c r="I32" s="214">
        <v>4474</v>
      </c>
      <c r="J32" s="215"/>
      <c r="K32" s="216"/>
      <c r="L32" s="217"/>
      <c r="M32" s="212"/>
      <c r="N32" s="218"/>
      <c r="O32" s="219">
        <f t="shared" ref="O32:O64" si="10">SUM(K32:N32)</f>
        <v>0</v>
      </c>
      <c r="P32" s="143">
        <f>+VLOOKUP(B32,'[156]m codes'!$A:$B,2,0)</f>
        <v>200032593</v>
      </c>
      <c r="Q32" s="220">
        <f t="shared" si="9"/>
        <v>0</v>
      </c>
    </row>
    <row r="33" spans="1:17" s="143" customFormat="1" ht="26.25" customHeight="1" x14ac:dyDescent="0.2">
      <c r="A33" s="209">
        <f>+A32+1</f>
        <v>2</v>
      </c>
      <c r="B33" s="210" t="s">
        <v>374</v>
      </c>
      <c r="C33" s="211" t="s">
        <v>364</v>
      </c>
      <c r="D33" s="212"/>
      <c r="E33" s="212"/>
      <c r="F33" s="212"/>
      <c r="G33" s="213"/>
      <c r="H33" s="212"/>
      <c r="I33" s="214"/>
      <c r="J33" s="215"/>
      <c r="K33" s="216"/>
      <c r="L33" s="217"/>
      <c r="M33" s="212"/>
      <c r="N33" s="218"/>
      <c r="O33" s="219">
        <f t="shared" si="10"/>
        <v>0</v>
      </c>
      <c r="P33" s="143">
        <f>+VLOOKUP(B33,'[156]m codes'!$A:$B,2,0)</f>
        <v>200032575</v>
      </c>
      <c r="Q33" s="220">
        <f t="shared" si="9"/>
        <v>0</v>
      </c>
    </row>
    <row r="34" spans="1:17" s="143" customFormat="1" ht="26.25" customHeight="1" x14ac:dyDescent="0.2">
      <c r="A34" s="209">
        <f t="shared" ref="A34:A64" si="11">+A33+1</f>
        <v>3</v>
      </c>
      <c r="B34" s="210" t="s">
        <v>375</v>
      </c>
      <c r="C34" s="211" t="s">
        <v>364</v>
      </c>
      <c r="D34" s="212"/>
      <c r="E34" s="212"/>
      <c r="F34" s="212"/>
      <c r="G34" s="213"/>
      <c r="H34" s="212"/>
      <c r="I34" s="214"/>
      <c r="J34" s="215"/>
      <c r="K34" s="216"/>
      <c r="L34" s="217"/>
      <c r="M34" s="212"/>
      <c r="N34" s="218"/>
      <c r="O34" s="219">
        <f t="shared" si="10"/>
        <v>0</v>
      </c>
      <c r="P34" s="143">
        <f>+VLOOKUP(B34,'[156]m codes'!$A:$B,2,0)</f>
        <v>200032202</v>
      </c>
      <c r="Q34" s="220">
        <f t="shared" si="9"/>
        <v>0</v>
      </c>
    </row>
    <row r="35" spans="1:17" s="143" customFormat="1" ht="26.25" customHeight="1" x14ac:dyDescent="0.2">
      <c r="A35" s="209">
        <f t="shared" si="11"/>
        <v>4</v>
      </c>
      <c r="B35" s="210" t="s">
        <v>376</v>
      </c>
      <c r="C35" s="211" t="s">
        <v>364</v>
      </c>
      <c r="D35" s="212"/>
      <c r="E35" s="212"/>
      <c r="F35" s="212"/>
      <c r="G35" s="213"/>
      <c r="H35" s="212"/>
      <c r="I35" s="214">
        <v>4474</v>
      </c>
      <c r="J35" s="215"/>
      <c r="K35" s="216"/>
      <c r="L35" s="217"/>
      <c r="M35" s="212"/>
      <c r="N35" s="218"/>
      <c r="O35" s="219">
        <f t="shared" si="10"/>
        <v>0</v>
      </c>
      <c r="P35" s="143">
        <f>+VLOOKUP(B35,'[156]m codes'!$A:$B,2,0)</f>
        <v>200032233</v>
      </c>
      <c r="Q35" s="220">
        <f t="shared" si="9"/>
        <v>0</v>
      </c>
    </row>
    <row r="36" spans="1:17" s="143" customFormat="1" ht="26.25" customHeight="1" x14ac:dyDescent="0.2">
      <c r="A36" s="209">
        <f t="shared" si="11"/>
        <v>5</v>
      </c>
      <c r="B36" s="210" t="s">
        <v>377</v>
      </c>
      <c r="C36" s="211" t="s">
        <v>364</v>
      </c>
      <c r="D36" s="212">
        <v>5</v>
      </c>
      <c r="E36" s="212">
        <v>5</v>
      </c>
      <c r="F36" s="212"/>
      <c r="G36" s="213">
        <v>5</v>
      </c>
      <c r="H36" s="212"/>
      <c r="I36" s="214"/>
      <c r="J36" s="215"/>
      <c r="K36" s="216"/>
      <c r="L36" s="217"/>
      <c r="M36" s="212"/>
      <c r="N36" s="218"/>
      <c r="O36" s="219">
        <f t="shared" si="10"/>
        <v>0</v>
      </c>
      <c r="P36" s="143">
        <f>+VLOOKUP(B36,'[156]m codes'!$A:$B,2,0)</f>
        <v>200032203</v>
      </c>
      <c r="Q36" s="220">
        <f t="shared" si="9"/>
        <v>0</v>
      </c>
    </row>
    <row r="37" spans="1:17" s="143" customFormat="1" ht="26.25" customHeight="1" x14ac:dyDescent="0.2">
      <c r="A37" s="209">
        <f t="shared" si="11"/>
        <v>6</v>
      </c>
      <c r="B37" s="210" t="s">
        <v>378</v>
      </c>
      <c r="C37" s="211" t="s">
        <v>364</v>
      </c>
      <c r="D37" s="212">
        <v>2</v>
      </c>
      <c r="E37" s="212"/>
      <c r="F37" s="212"/>
      <c r="G37" s="213"/>
      <c r="H37" s="212"/>
      <c r="I37" s="214"/>
      <c r="J37" s="215"/>
      <c r="K37" s="216"/>
      <c r="L37" s="217"/>
      <c r="M37" s="212"/>
      <c r="N37" s="218"/>
      <c r="O37" s="219">
        <f t="shared" si="10"/>
        <v>0</v>
      </c>
      <c r="P37" s="143">
        <f>+VLOOKUP(B37,'[156]m codes'!$A:$B,2,0)</f>
        <v>200032204</v>
      </c>
      <c r="Q37" s="220">
        <f t="shared" si="9"/>
        <v>0</v>
      </c>
    </row>
    <row r="38" spans="1:17" s="143" customFormat="1" ht="26.25" customHeight="1" x14ac:dyDescent="0.2">
      <c r="A38" s="209">
        <f t="shared" si="11"/>
        <v>7</v>
      </c>
      <c r="B38" s="210" t="s">
        <v>379</v>
      </c>
      <c r="C38" s="211" t="s">
        <v>364</v>
      </c>
      <c r="D38" s="212"/>
      <c r="E38" s="212"/>
      <c r="F38" s="212"/>
      <c r="G38" s="213"/>
      <c r="H38" s="212"/>
      <c r="I38" s="214">
        <v>4474</v>
      </c>
      <c r="J38" s="215"/>
      <c r="K38" s="216"/>
      <c r="L38" s="217"/>
      <c r="M38" s="212"/>
      <c r="N38" s="218"/>
      <c r="O38" s="219">
        <f t="shared" si="10"/>
        <v>0</v>
      </c>
      <c r="P38" s="143">
        <f>+VLOOKUP(B38,'[156]m codes'!$A:$B,2,0)</f>
        <v>200032234</v>
      </c>
      <c r="Q38" s="220">
        <f t="shared" si="9"/>
        <v>0</v>
      </c>
    </row>
    <row r="39" spans="1:17" s="143" customFormat="1" ht="26.25" customHeight="1" x14ac:dyDescent="0.2">
      <c r="A39" s="209">
        <f t="shared" si="11"/>
        <v>8</v>
      </c>
      <c r="B39" s="210" t="s">
        <v>380</v>
      </c>
      <c r="C39" s="211" t="s">
        <v>364</v>
      </c>
      <c r="D39" s="212"/>
      <c r="E39" s="212"/>
      <c r="F39" s="212"/>
      <c r="G39" s="213"/>
      <c r="H39" s="212"/>
      <c r="I39" s="214"/>
      <c r="J39" s="215"/>
      <c r="K39" s="216"/>
      <c r="L39" s="217"/>
      <c r="M39" s="212"/>
      <c r="N39" s="218"/>
      <c r="O39" s="219">
        <f t="shared" si="10"/>
        <v>0</v>
      </c>
      <c r="P39" s="143">
        <f>+VLOOKUP(B39,'[156]m codes'!$A:$B,2,0)</f>
        <v>200032205</v>
      </c>
      <c r="Q39" s="220">
        <f t="shared" si="9"/>
        <v>0</v>
      </c>
    </row>
    <row r="40" spans="1:17" s="143" customFormat="1" ht="26.25" customHeight="1" x14ac:dyDescent="0.2">
      <c r="A40" s="209">
        <f t="shared" si="11"/>
        <v>9</v>
      </c>
      <c r="B40" s="210" t="s">
        <v>381</v>
      </c>
      <c r="C40" s="211" t="s">
        <v>364</v>
      </c>
      <c r="D40" s="212"/>
      <c r="E40" s="212"/>
      <c r="F40" s="212"/>
      <c r="G40" s="213"/>
      <c r="H40" s="212"/>
      <c r="I40" s="214"/>
      <c r="J40" s="215"/>
      <c r="K40" s="216"/>
      <c r="L40" s="217"/>
      <c r="M40" s="212"/>
      <c r="N40" s="218"/>
      <c r="O40" s="219">
        <f t="shared" si="10"/>
        <v>0</v>
      </c>
      <c r="P40" s="143">
        <f>+VLOOKUP(B40,'[156]m codes'!$A:$B,2,0)</f>
        <v>200032206</v>
      </c>
      <c r="Q40" s="220">
        <f t="shared" si="9"/>
        <v>0</v>
      </c>
    </row>
    <row r="41" spans="1:17" s="143" customFormat="1" ht="26.25" customHeight="1" x14ac:dyDescent="0.2">
      <c r="A41" s="209">
        <f t="shared" si="11"/>
        <v>10</v>
      </c>
      <c r="B41" s="210" t="s">
        <v>382</v>
      </c>
      <c r="C41" s="211" t="s">
        <v>364</v>
      </c>
      <c r="D41" s="212">
        <v>2</v>
      </c>
      <c r="E41" s="212">
        <v>2</v>
      </c>
      <c r="F41" s="212"/>
      <c r="G41" s="213">
        <v>2</v>
      </c>
      <c r="H41" s="212"/>
      <c r="I41" s="214">
        <v>4474</v>
      </c>
      <c r="J41" s="215"/>
      <c r="K41" s="216"/>
      <c r="L41" s="217"/>
      <c r="M41" s="212"/>
      <c r="N41" s="218"/>
      <c r="O41" s="219">
        <f t="shared" si="10"/>
        <v>0</v>
      </c>
      <c r="P41" s="143">
        <f>+VLOOKUP(B41,'[156]m codes'!$A:$B,2,0)</f>
        <v>200032207</v>
      </c>
      <c r="Q41" s="220">
        <f t="shared" si="9"/>
        <v>0</v>
      </c>
    </row>
    <row r="42" spans="1:17" s="143" customFormat="1" ht="26.25" customHeight="1" x14ac:dyDescent="0.2">
      <c r="A42" s="209">
        <f t="shared" si="11"/>
        <v>11</v>
      </c>
      <c r="B42" s="210" t="s">
        <v>383</v>
      </c>
      <c r="C42" s="211" t="s">
        <v>364</v>
      </c>
      <c r="D42" s="212"/>
      <c r="E42" s="212"/>
      <c r="F42" s="212"/>
      <c r="G42" s="213"/>
      <c r="H42" s="212"/>
      <c r="I42" s="214"/>
      <c r="J42" s="215"/>
      <c r="K42" s="216"/>
      <c r="L42" s="217"/>
      <c r="M42" s="212"/>
      <c r="N42" s="218"/>
      <c r="O42" s="219">
        <f t="shared" si="10"/>
        <v>0</v>
      </c>
      <c r="P42" s="143">
        <f>+VLOOKUP(B42,'[156]m codes'!$A:$B,2,0)</f>
        <v>200032235</v>
      </c>
      <c r="Q42" s="220">
        <f t="shared" si="9"/>
        <v>0</v>
      </c>
    </row>
    <row r="43" spans="1:17" s="143" customFormat="1" ht="26.25" customHeight="1" x14ac:dyDescent="0.2">
      <c r="A43" s="209">
        <f t="shared" si="11"/>
        <v>12</v>
      </c>
      <c r="B43" s="210" t="s">
        <v>384</v>
      </c>
      <c r="C43" s="211" t="s">
        <v>364</v>
      </c>
      <c r="D43" s="212"/>
      <c r="E43" s="212"/>
      <c r="F43" s="212"/>
      <c r="G43" s="213"/>
      <c r="H43" s="212"/>
      <c r="I43" s="214"/>
      <c r="J43" s="215"/>
      <c r="K43" s="216"/>
      <c r="L43" s="217"/>
      <c r="M43" s="212"/>
      <c r="N43" s="218"/>
      <c r="O43" s="219">
        <f t="shared" si="10"/>
        <v>0</v>
      </c>
      <c r="P43" s="143">
        <f>+VLOOKUP(B43,'[156]m codes'!$A:$B,2,0)</f>
        <v>200032208</v>
      </c>
      <c r="Q43" s="220">
        <f t="shared" si="9"/>
        <v>0</v>
      </c>
    </row>
    <row r="44" spans="1:17" s="143" customFormat="1" ht="26.25" customHeight="1" x14ac:dyDescent="0.2">
      <c r="A44" s="209">
        <f t="shared" si="11"/>
        <v>13</v>
      </c>
      <c r="B44" s="210" t="s">
        <v>385</v>
      </c>
      <c r="C44" s="211" t="s">
        <v>364</v>
      </c>
      <c r="D44" s="212"/>
      <c r="E44" s="212"/>
      <c r="F44" s="212"/>
      <c r="G44" s="213"/>
      <c r="H44" s="212"/>
      <c r="I44" s="214">
        <v>4474</v>
      </c>
      <c r="J44" s="215"/>
      <c r="K44" s="216"/>
      <c r="L44" s="217"/>
      <c r="M44" s="212"/>
      <c r="N44" s="218"/>
      <c r="O44" s="219">
        <f t="shared" si="10"/>
        <v>0</v>
      </c>
      <c r="P44" s="143">
        <f>+VLOOKUP(B44,'[156]m codes'!$A:$B,2,0)</f>
        <v>200032209</v>
      </c>
      <c r="Q44" s="220">
        <f t="shared" si="9"/>
        <v>0</v>
      </c>
    </row>
    <row r="45" spans="1:17" s="143" customFormat="1" ht="26.25" customHeight="1" x14ac:dyDescent="0.2">
      <c r="A45" s="209">
        <f t="shared" si="11"/>
        <v>14</v>
      </c>
      <c r="B45" s="210" t="s">
        <v>386</v>
      </c>
      <c r="C45" s="211" t="s">
        <v>364</v>
      </c>
      <c r="D45" s="212"/>
      <c r="E45" s="212"/>
      <c r="F45" s="212"/>
      <c r="G45" s="213"/>
      <c r="H45" s="212"/>
      <c r="I45" s="214"/>
      <c r="J45" s="215"/>
      <c r="K45" s="216"/>
      <c r="L45" s="217"/>
      <c r="M45" s="212"/>
      <c r="N45" s="218"/>
      <c r="O45" s="219">
        <f t="shared" si="10"/>
        <v>0</v>
      </c>
      <c r="P45" s="143">
        <f>+VLOOKUP(B45,'[156]m codes'!$A:$B,2,0)</f>
        <v>200032210</v>
      </c>
      <c r="Q45" s="220">
        <f t="shared" si="9"/>
        <v>0</v>
      </c>
    </row>
    <row r="46" spans="1:17" s="143" customFormat="1" ht="26.25" customHeight="1" x14ac:dyDescent="0.2">
      <c r="A46" s="209">
        <f t="shared" si="11"/>
        <v>15</v>
      </c>
      <c r="B46" s="210" t="s">
        <v>387</v>
      </c>
      <c r="C46" s="211" t="s">
        <v>364</v>
      </c>
      <c r="D46" s="212"/>
      <c r="E46" s="212"/>
      <c r="F46" s="212"/>
      <c r="G46" s="213"/>
      <c r="H46" s="212"/>
      <c r="I46" s="214"/>
      <c r="J46" s="215"/>
      <c r="K46" s="216"/>
      <c r="L46" s="217"/>
      <c r="M46" s="212"/>
      <c r="N46" s="218"/>
      <c r="O46" s="219">
        <f t="shared" si="10"/>
        <v>0</v>
      </c>
      <c r="P46" s="143">
        <f>+VLOOKUP(B46,'[156]m codes'!$A:$B,2,0)</f>
        <v>200032211</v>
      </c>
      <c r="Q46" s="220">
        <f t="shared" si="9"/>
        <v>0</v>
      </c>
    </row>
    <row r="47" spans="1:17" s="143" customFormat="1" ht="26.25" customHeight="1" x14ac:dyDescent="0.2">
      <c r="A47" s="209">
        <f t="shared" si="11"/>
        <v>16</v>
      </c>
      <c r="B47" s="210" t="s">
        <v>388</v>
      </c>
      <c r="C47" s="211" t="s">
        <v>364</v>
      </c>
      <c r="D47" s="212"/>
      <c r="E47" s="212"/>
      <c r="F47" s="212"/>
      <c r="G47" s="213"/>
      <c r="H47" s="212"/>
      <c r="I47" s="214">
        <v>4474</v>
      </c>
      <c r="J47" s="215"/>
      <c r="K47" s="216"/>
      <c r="L47" s="217"/>
      <c r="M47" s="212"/>
      <c r="N47" s="218"/>
      <c r="O47" s="219">
        <f t="shared" si="10"/>
        <v>0</v>
      </c>
      <c r="P47" s="143">
        <f>+VLOOKUP(B47,'[156]m codes'!$A:$B,2,0)</f>
        <v>200032236</v>
      </c>
      <c r="Q47" s="220">
        <f t="shared" si="9"/>
        <v>0</v>
      </c>
    </row>
    <row r="48" spans="1:17" s="143" customFormat="1" ht="26.25" customHeight="1" x14ac:dyDescent="0.2">
      <c r="A48" s="209">
        <f t="shared" si="11"/>
        <v>17</v>
      </c>
      <c r="B48" s="210" t="s">
        <v>389</v>
      </c>
      <c r="C48" s="211" t="s">
        <v>364</v>
      </c>
      <c r="D48" s="212"/>
      <c r="E48" s="212"/>
      <c r="F48" s="212"/>
      <c r="G48" s="213"/>
      <c r="H48" s="212"/>
      <c r="I48" s="214"/>
      <c r="J48" s="215"/>
      <c r="K48" s="216"/>
      <c r="L48" s="217"/>
      <c r="M48" s="212"/>
      <c r="N48" s="218"/>
      <c r="O48" s="219">
        <f t="shared" si="10"/>
        <v>0</v>
      </c>
      <c r="P48" s="143">
        <f>+VLOOKUP(B48,'[156]m codes'!$A:$B,2,0)</f>
        <v>200032213</v>
      </c>
      <c r="Q48" s="249">
        <f t="shared" si="9"/>
        <v>0</v>
      </c>
    </row>
    <row r="49" spans="1:17" s="143" customFormat="1" ht="26.25" customHeight="1" x14ac:dyDescent="0.2">
      <c r="A49" s="209">
        <f t="shared" si="11"/>
        <v>18</v>
      </c>
      <c r="B49" s="210" t="s">
        <v>390</v>
      </c>
      <c r="C49" s="211" t="s">
        <v>364</v>
      </c>
      <c r="D49" s="212"/>
      <c r="E49" s="212"/>
      <c r="F49" s="212"/>
      <c r="G49" s="213"/>
      <c r="H49" s="212"/>
      <c r="I49" s="214"/>
      <c r="J49" s="215"/>
      <c r="K49" s="216"/>
      <c r="L49" s="217"/>
      <c r="M49" s="212"/>
      <c r="N49" s="218"/>
      <c r="O49" s="219">
        <f t="shared" si="10"/>
        <v>0</v>
      </c>
      <c r="P49" s="143">
        <f>+VLOOKUP(B49,'[156]m codes'!$A:$B,2,0)</f>
        <v>200032214</v>
      </c>
      <c r="Q49" s="220">
        <f t="shared" si="9"/>
        <v>0</v>
      </c>
    </row>
    <row r="50" spans="1:17" s="143" customFormat="1" ht="26.25" customHeight="1" x14ac:dyDescent="0.2">
      <c r="A50" s="209">
        <f t="shared" si="11"/>
        <v>19</v>
      </c>
      <c r="B50" s="210" t="s">
        <v>391</v>
      </c>
      <c r="C50" s="211" t="s">
        <v>364</v>
      </c>
      <c r="D50" s="212"/>
      <c r="E50" s="212"/>
      <c r="F50" s="212"/>
      <c r="G50" s="213"/>
      <c r="H50" s="212"/>
      <c r="I50" s="214">
        <v>4474</v>
      </c>
      <c r="J50" s="215"/>
      <c r="K50" s="216"/>
      <c r="L50" s="217"/>
      <c r="M50" s="212"/>
      <c r="N50" s="218"/>
      <c r="O50" s="219">
        <f t="shared" si="10"/>
        <v>0</v>
      </c>
      <c r="P50" s="143">
        <f>+VLOOKUP(B50,'[156]m codes'!$A:$B,2,0)</f>
        <v>200032215</v>
      </c>
      <c r="Q50" s="220">
        <f t="shared" si="9"/>
        <v>0</v>
      </c>
    </row>
    <row r="51" spans="1:17" s="143" customFormat="1" ht="26.25" customHeight="1" x14ac:dyDescent="0.2">
      <c r="A51" s="209">
        <f t="shared" si="11"/>
        <v>20</v>
      </c>
      <c r="B51" s="210" t="s">
        <v>392</v>
      </c>
      <c r="C51" s="211" t="s">
        <v>364</v>
      </c>
      <c r="D51" s="212"/>
      <c r="E51" s="212"/>
      <c r="F51" s="212"/>
      <c r="G51" s="213"/>
      <c r="H51" s="212"/>
      <c r="I51" s="214"/>
      <c r="J51" s="215"/>
      <c r="K51" s="216"/>
      <c r="L51" s="217"/>
      <c r="M51" s="212"/>
      <c r="N51" s="218"/>
      <c r="O51" s="219">
        <f t="shared" si="10"/>
        <v>0</v>
      </c>
      <c r="P51" s="143">
        <f>+VLOOKUP(B51,'[156]m codes'!$A:$B,2,0)</f>
        <v>200032216</v>
      </c>
      <c r="Q51" s="220">
        <f t="shared" si="9"/>
        <v>0</v>
      </c>
    </row>
    <row r="52" spans="1:17" s="143" customFormat="1" ht="26.25" customHeight="1" x14ac:dyDescent="0.2">
      <c r="A52" s="209">
        <f t="shared" si="11"/>
        <v>21</v>
      </c>
      <c r="B52" s="210" t="s">
        <v>393</v>
      </c>
      <c r="C52" s="211" t="s">
        <v>364</v>
      </c>
      <c r="D52" s="212"/>
      <c r="E52" s="212"/>
      <c r="F52" s="212"/>
      <c r="G52" s="213"/>
      <c r="H52" s="212"/>
      <c r="I52" s="214"/>
      <c r="J52" s="215"/>
      <c r="K52" s="216"/>
      <c r="L52" s="217"/>
      <c r="M52" s="212"/>
      <c r="N52" s="218"/>
      <c r="O52" s="219">
        <f t="shared" si="10"/>
        <v>0</v>
      </c>
      <c r="P52" s="143">
        <f>+VLOOKUP(B52,'[156]m codes'!$A:$B,2,0)</f>
        <v>200030290</v>
      </c>
      <c r="Q52" s="220">
        <f t="shared" si="9"/>
        <v>0</v>
      </c>
    </row>
    <row r="53" spans="1:17" s="143" customFormat="1" ht="26.25" customHeight="1" x14ac:dyDescent="0.2">
      <c r="A53" s="209">
        <f t="shared" si="11"/>
        <v>22</v>
      </c>
      <c r="B53" s="210" t="s">
        <v>394</v>
      </c>
      <c r="C53" s="211" t="s">
        <v>364</v>
      </c>
      <c r="D53" s="212"/>
      <c r="E53" s="212"/>
      <c r="F53" s="212"/>
      <c r="G53" s="213"/>
      <c r="H53" s="212"/>
      <c r="I53" s="214">
        <v>4474</v>
      </c>
      <c r="J53" s="215"/>
      <c r="K53" s="216"/>
      <c r="L53" s="217"/>
      <c r="M53" s="212"/>
      <c r="N53" s="218"/>
      <c r="O53" s="219">
        <f t="shared" si="10"/>
        <v>0</v>
      </c>
      <c r="P53" s="143">
        <f>+VLOOKUP(B53,'[156]m codes'!$A:$B,2,0)</f>
        <v>200032237</v>
      </c>
      <c r="Q53" s="220">
        <f t="shared" si="9"/>
        <v>0</v>
      </c>
    </row>
    <row r="54" spans="1:17" s="143" customFormat="1" ht="26.25" customHeight="1" x14ac:dyDescent="0.2">
      <c r="A54" s="209">
        <f t="shared" si="11"/>
        <v>23</v>
      </c>
      <c r="B54" s="210" t="s">
        <v>395</v>
      </c>
      <c r="C54" s="211" t="s">
        <v>364</v>
      </c>
      <c r="D54" s="212">
        <v>6</v>
      </c>
      <c r="E54" s="212">
        <v>3</v>
      </c>
      <c r="F54" s="212"/>
      <c r="G54" s="213">
        <v>3</v>
      </c>
      <c r="H54" s="212"/>
      <c r="I54" s="214"/>
      <c r="J54" s="215"/>
      <c r="K54" s="216"/>
      <c r="L54" s="217"/>
      <c r="M54" s="212"/>
      <c r="N54" s="218"/>
      <c r="O54" s="219">
        <f t="shared" si="10"/>
        <v>0</v>
      </c>
      <c r="P54" s="143">
        <f>+VLOOKUP(B54,'[156]m codes'!$A:$B,2,0)</f>
        <v>200032217</v>
      </c>
      <c r="Q54" s="220">
        <f t="shared" si="9"/>
        <v>0</v>
      </c>
    </row>
    <row r="55" spans="1:17" s="143" customFormat="1" ht="26.25" customHeight="1" x14ac:dyDescent="0.2">
      <c r="A55" s="209">
        <f t="shared" si="11"/>
        <v>24</v>
      </c>
      <c r="B55" s="210" t="s">
        <v>396</v>
      </c>
      <c r="C55" s="211" t="s">
        <v>364</v>
      </c>
      <c r="D55" s="212"/>
      <c r="E55" s="212"/>
      <c r="F55" s="212"/>
      <c r="G55" s="213"/>
      <c r="H55" s="212"/>
      <c r="I55" s="214"/>
      <c r="J55" s="215"/>
      <c r="K55" s="216"/>
      <c r="L55" s="217"/>
      <c r="M55" s="212"/>
      <c r="N55" s="218"/>
      <c r="O55" s="219">
        <f t="shared" si="10"/>
        <v>0</v>
      </c>
      <c r="P55" s="143">
        <f>+VLOOKUP(B55,'[156]m codes'!$A:$B,2,0)</f>
        <v>200032218</v>
      </c>
      <c r="Q55" s="220">
        <f t="shared" si="9"/>
        <v>0</v>
      </c>
    </row>
    <row r="56" spans="1:17" s="143" customFormat="1" ht="26.25" customHeight="1" x14ac:dyDescent="0.2">
      <c r="A56" s="209">
        <f t="shared" si="11"/>
        <v>25</v>
      </c>
      <c r="B56" s="210" t="s">
        <v>397</v>
      </c>
      <c r="C56" s="211" t="s">
        <v>364</v>
      </c>
      <c r="D56" s="212">
        <v>2</v>
      </c>
      <c r="E56" s="212">
        <v>2</v>
      </c>
      <c r="F56" s="212"/>
      <c r="G56" s="213">
        <v>2</v>
      </c>
      <c r="H56" s="212"/>
      <c r="I56" s="214">
        <v>4474</v>
      </c>
      <c r="J56" s="215"/>
      <c r="K56" s="216"/>
      <c r="L56" s="217"/>
      <c r="M56" s="212"/>
      <c r="N56" s="218"/>
      <c r="O56" s="219">
        <f t="shared" si="10"/>
        <v>0</v>
      </c>
      <c r="P56" s="143">
        <f>+VLOOKUP(B56,'[156]m codes'!$A:$B,2,0)</f>
        <v>200032219</v>
      </c>
      <c r="Q56" s="220">
        <f t="shared" si="9"/>
        <v>0</v>
      </c>
    </row>
    <row r="57" spans="1:17" s="143" customFormat="1" ht="26.25" customHeight="1" x14ac:dyDescent="0.2">
      <c r="A57" s="209">
        <f t="shared" si="11"/>
        <v>26</v>
      </c>
      <c r="B57" s="210" t="s">
        <v>398</v>
      </c>
      <c r="C57" s="211" t="s">
        <v>364</v>
      </c>
      <c r="D57" s="212"/>
      <c r="E57" s="212"/>
      <c r="F57" s="212"/>
      <c r="G57" s="213"/>
      <c r="H57" s="212"/>
      <c r="I57" s="214"/>
      <c r="J57" s="215"/>
      <c r="K57" s="216"/>
      <c r="L57" s="217"/>
      <c r="M57" s="212"/>
      <c r="N57" s="218"/>
      <c r="O57" s="219">
        <f t="shared" si="10"/>
        <v>0</v>
      </c>
      <c r="P57" s="143">
        <f>+VLOOKUP(B57,'[156]m codes'!$A:$B,2,0)</f>
        <v>200030292</v>
      </c>
      <c r="Q57" s="220">
        <f t="shared" si="9"/>
        <v>0</v>
      </c>
    </row>
    <row r="58" spans="1:17" s="143" customFormat="1" ht="26.25" customHeight="1" x14ac:dyDescent="0.2">
      <c r="A58" s="209">
        <f t="shared" si="11"/>
        <v>27</v>
      </c>
      <c r="B58" s="210" t="s">
        <v>399</v>
      </c>
      <c r="C58" s="211" t="s">
        <v>364</v>
      </c>
      <c r="D58" s="212"/>
      <c r="E58" s="212"/>
      <c r="F58" s="212"/>
      <c r="G58" s="213"/>
      <c r="H58" s="212"/>
      <c r="I58" s="214"/>
      <c r="J58" s="215"/>
      <c r="K58" s="216"/>
      <c r="L58" s="217"/>
      <c r="M58" s="212"/>
      <c r="N58" s="218"/>
      <c r="O58" s="219">
        <f t="shared" si="10"/>
        <v>0</v>
      </c>
      <c r="P58" s="143">
        <f>+VLOOKUP(B58,'[156]m codes'!$A:$B,2,0)</f>
        <v>200032220</v>
      </c>
      <c r="Q58" s="220">
        <f t="shared" si="9"/>
        <v>0</v>
      </c>
    </row>
    <row r="59" spans="1:17" s="143" customFormat="1" ht="26.25" customHeight="1" x14ac:dyDescent="0.2">
      <c r="A59" s="209">
        <f t="shared" si="11"/>
        <v>28</v>
      </c>
      <c r="B59" s="210" t="s">
        <v>400</v>
      </c>
      <c r="C59" s="211" t="s">
        <v>364</v>
      </c>
      <c r="D59" s="212"/>
      <c r="E59" s="212"/>
      <c r="F59" s="212"/>
      <c r="G59" s="213"/>
      <c r="H59" s="212"/>
      <c r="I59" s="214">
        <v>4474</v>
      </c>
      <c r="J59" s="215"/>
      <c r="K59" s="216"/>
      <c r="L59" s="217"/>
      <c r="M59" s="212"/>
      <c r="N59" s="218"/>
      <c r="O59" s="219">
        <f t="shared" si="10"/>
        <v>0</v>
      </c>
      <c r="P59" s="143">
        <f>+VLOOKUP(B59,'[156]m codes'!$A:$B,2,0)</f>
        <v>200032222</v>
      </c>
      <c r="Q59" s="220">
        <f t="shared" si="9"/>
        <v>0</v>
      </c>
    </row>
    <row r="60" spans="1:17" s="143" customFormat="1" ht="26.25" customHeight="1" x14ac:dyDescent="0.2">
      <c r="A60" s="209">
        <f t="shared" si="11"/>
        <v>29</v>
      </c>
      <c r="B60" s="210" t="s">
        <v>401</v>
      </c>
      <c r="C60" s="211" t="s">
        <v>364</v>
      </c>
      <c r="D60" s="212"/>
      <c r="E60" s="212"/>
      <c r="F60" s="212"/>
      <c r="G60" s="213"/>
      <c r="H60" s="212"/>
      <c r="I60" s="214"/>
      <c r="J60" s="215"/>
      <c r="K60" s="216"/>
      <c r="L60" s="217"/>
      <c r="M60" s="212"/>
      <c r="N60" s="218"/>
      <c r="O60" s="219">
        <f t="shared" si="10"/>
        <v>0</v>
      </c>
      <c r="P60" s="143">
        <f>+VLOOKUP(B60,'[156]m codes'!$A:$B,2,0)</f>
        <v>200030297</v>
      </c>
      <c r="Q60" s="220">
        <f t="shared" si="9"/>
        <v>0</v>
      </c>
    </row>
    <row r="61" spans="1:17" s="143" customFormat="1" ht="26.25" customHeight="1" x14ac:dyDescent="0.2">
      <c r="A61" s="209">
        <f t="shared" si="11"/>
        <v>30</v>
      </c>
      <c r="B61" s="210" t="s">
        <v>402</v>
      </c>
      <c r="C61" s="211" t="s">
        <v>364</v>
      </c>
      <c r="D61" s="212"/>
      <c r="E61" s="212"/>
      <c r="F61" s="212"/>
      <c r="G61" s="213"/>
      <c r="H61" s="212"/>
      <c r="I61" s="214"/>
      <c r="J61" s="215"/>
      <c r="K61" s="216"/>
      <c r="L61" s="217"/>
      <c r="M61" s="212"/>
      <c r="N61" s="218"/>
      <c r="O61" s="219">
        <f t="shared" si="10"/>
        <v>0</v>
      </c>
      <c r="P61" s="143">
        <f>+VLOOKUP(B61,'[156]m codes'!$A:$B,2,0)</f>
        <v>200030298</v>
      </c>
      <c r="Q61" s="220">
        <f t="shared" si="9"/>
        <v>0</v>
      </c>
    </row>
    <row r="62" spans="1:17" s="143" customFormat="1" ht="26.25" customHeight="1" x14ac:dyDescent="0.2">
      <c r="A62" s="209">
        <f t="shared" si="11"/>
        <v>31</v>
      </c>
      <c r="B62" s="210" t="s">
        <v>403</v>
      </c>
      <c r="C62" s="211" t="s">
        <v>364</v>
      </c>
      <c r="D62" s="212"/>
      <c r="E62" s="212"/>
      <c r="F62" s="212"/>
      <c r="G62" s="213"/>
      <c r="H62" s="212"/>
      <c r="I62" s="214"/>
      <c r="J62" s="215"/>
      <c r="K62" s="216"/>
      <c r="L62" s="217"/>
      <c r="M62" s="212"/>
      <c r="N62" s="218"/>
      <c r="O62" s="219">
        <f t="shared" si="10"/>
        <v>0</v>
      </c>
      <c r="P62" s="143">
        <f>+VLOOKUP(B62,'[156]m codes'!$A:$B,2,0)</f>
        <v>200032223</v>
      </c>
      <c r="Q62" s="220">
        <f t="shared" si="9"/>
        <v>0</v>
      </c>
    </row>
    <row r="63" spans="1:17" s="143" customFormat="1" ht="26.25" customHeight="1" x14ac:dyDescent="0.2">
      <c r="A63" s="209">
        <f t="shared" si="11"/>
        <v>32</v>
      </c>
      <c r="B63" s="210" t="s">
        <v>404</v>
      </c>
      <c r="C63" s="211" t="s">
        <v>364</v>
      </c>
      <c r="D63" s="212"/>
      <c r="E63" s="212"/>
      <c r="F63" s="212"/>
      <c r="G63" s="213"/>
      <c r="H63" s="212"/>
      <c r="I63" s="214"/>
      <c r="J63" s="215"/>
      <c r="K63" s="216"/>
      <c r="L63" s="217"/>
      <c r="M63" s="212"/>
      <c r="N63" s="218"/>
      <c r="O63" s="219">
        <f t="shared" si="10"/>
        <v>0</v>
      </c>
      <c r="P63" s="143">
        <f>+VLOOKUP(B63,'[156]m codes'!$A:$B,2,0)</f>
        <v>200032225</v>
      </c>
      <c r="Q63" s="220">
        <f t="shared" si="9"/>
        <v>0</v>
      </c>
    </row>
    <row r="64" spans="1:17" s="143" customFormat="1" ht="26.25" customHeight="1" x14ac:dyDescent="0.2">
      <c r="A64" s="209">
        <f t="shared" si="11"/>
        <v>33</v>
      </c>
      <c r="B64" s="210" t="s">
        <v>405</v>
      </c>
      <c r="C64" s="211" t="s">
        <v>364</v>
      </c>
      <c r="D64" s="212"/>
      <c r="E64" s="212"/>
      <c r="F64" s="212"/>
      <c r="G64" s="213"/>
      <c r="H64" s="212"/>
      <c r="I64" s="214"/>
      <c r="J64" s="215"/>
      <c r="K64" s="216"/>
      <c r="L64" s="217"/>
      <c r="M64" s="212"/>
      <c r="N64" s="218"/>
      <c r="O64" s="219">
        <f t="shared" si="10"/>
        <v>0</v>
      </c>
      <c r="P64" s="143">
        <f>+VLOOKUP(B64,'[156]m codes'!$A:$B,2,0)</f>
        <v>200032228</v>
      </c>
      <c r="Q64" s="220">
        <f t="shared" si="9"/>
        <v>0</v>
      </c>
    </row>
    <row r="65" spans="1:17" s="146" customFormat="1" ht="26.25" customHeight="1" x14ac:dyDescent="0.25">
      <c r="A65" s="222"/>
      <c r="B65" s="223" t="s">
        <v>326</v>
      </c>
      <c r="C65" s="223"/>
      <c r="D65" s="224"/>
      <c r="E65" s="224"/>
      <c r="F65" s="224"/>
      <c r="G65" s="250"/>
      <c r="H65" s="224"/>
      <c r="I65" s="225"/>
      <c r="J65" s="226"/>
      <c r="K65" s="227"/>
      <c r="L65" s="228"/>
      <c r="M65" s="145"/>
      <c r="N65" s="229"/>
      <c r="O65" s="230"/>
      <c r="Q65" s="231"/>
    </row>
    <row r="66" spans="1:17" ht="26.25" customHeight="1" x14ac:dyDescent="0.25">
      <c r="A66" s="237" t="s">
        <v>406</v>
      </c>
      <c r="B66" s="238" t="s">
        <v>330</v>
      </c>
      <c r="C66" s="238"/>
      <c r="D66" s="141"/>
      <c r="E66" s="141"/>
      <c r="F66" s="141"/>
      <c r="G66" s="232"/>
      <c r="H66" s="141"/>
      <c r="I66" s="240"/>
      <c r="J66" s="241"/>
      <c r="K66" s="242"/>
      <c r="L66" s="243"/>
      <c r="M66" s="149"/>
      <c r="N66" s="244"/>
      <c r="O66" s="251"/>
      <c r="P66" s="143"/>
      <c r="Q66" s="220">
        <f t="shared" ref="Q66:Q74" si="12">+O66-F66</f>
        <v>0</v>
      </c>
    </row>
    <row r="67" spans="1:17" s="143" customFormat="1" ht="26.25" customHeight="1" x14ac:dyDescent="0.2">
      <c r="A67" s="209">
        <v>1</v>
      </c>
      <c r="B67" s="210" t="s">
        <v>407</v>
      </c>
      <c r="C67" s="211" t="s">
        <v>364</v>
      </c>
      <c r="D67" s="212"/>
      <c r="E67" s="212"/>
      <c r="F67" s="212"/>
      <c r="G67" s="213"/>
      <c r="H67" s="212"/>
      <c r="I67" s="214">
        <v>4474</v>
      </c>
      <c r="J67" s="215"/>
      <c r="K67" s="216"/>
      <c r="L67" s="217"/>
      <c r="M67" s="212"/>
      <c r="N67" s="218"/>
      <c r="O67" s="219">
        <f t="shared" ref="O67:O74" si="13">SUM(K67:N67)</f>
        <v>0</v>
      </c>
      <c r="P67" s="143">
        <f>+VLOOKUP(B67,'[156]m codes'!$A:$B,2,0)</f>
        <v>200030301</v>
      </c>
      <c r="Q67" s="220">
        <f t="shared" si="12"/>
        <v>0</v>
      </c>
    </row>
    <row r="68" spans="1:17" s="143" customFormat="1" ht="26.25" customHeight="1" x14ac:dyDescent="0.2">
      <c r="A68" s="209">
        <f>+A67+1</f>
        <v>2</v>
      </c>
      <c r="B68" s="210" t="s">
        <v>408</v>
      </c>
      <c r="C68" s="211" t="s">
        <v>364</v>
      </c>
      <c r="D68" s="212"/>
      <c r="E68" s="212"/>
      <c r="F68" s="212"/>
      <c r="G68" s="213"/>
      <c r="H68" s="212"/>
      <c r="I68" s="214"/>
      <c r="J68" s="215"/>
      <c r="K68" s="216"/>
      <c r="L68" s="217"/>
      <c r="M68" s="212"/>
      <c r="N68" s="218"/>
      <c r="O68" s="219">
        <f t="shared" si="13"/>
        <v>0</v>
      </c>
      <c r="P68" s="143">
        <f>+VLOOKUP(B68,'[156]m codes'!$A:$B,2,0)</f>
        <v>200030302</v>
      </c>
      <c r="Q68" s="220">
        <f t="shared" si="12"/>
        <v>0</v>
      </c>
    </row>
    <row r="69" spans="1:17" s="143" customFormat="1" ht="26.25" customHeight="1" x14ac:dyDescent="0.2">
      <c r="A69" s="209">
        <f t="shared" ref="A69:A74" si="14">+A68+1</f>
        <v>3</v>
      </c>
      <c r="B69" s="210" t="s">
        <v>409</v>
      </c>
      <c r="C69" s="211" t="s">
        <v>364</v>
      </c>
      <c r="D69" s="212"/>
      <c r="E69" s="212"/>
      <c r="F69" s="212"/>
      <c r="G69" s="213"/>
      <c r="H69" s="212"/>
      <c r="I69" s="214">
        <v>4474</v>
      </c>
      <c r="J69" s="215"/>
      <c r="K69" s="216"/>
      <c r="L69" s="217"/>
      <c r="M69" s="212"/>
      <c r="N69" s="218"/>
      <c r="O69" s="219">
        <f t="shared" si="13"/>
        <v>0</v>
      </c>
      <c r="P69" s="143">
        <f>+VLOOKUP(B69,'[156]m codes'!$A:$B,2,0)</f>
        <v>200030303</v>
      </c>
      <c r="Q69" s="220">
        <f t="shared" si="12"/>
        <v>0</v>
      </c>
    </row>
    <row r="70" spans="1:17" s="143" customFormat="1" ht="26.25" customHeight="1" x14ac:dyDescent="0.2">
      <c r="A70" s="209">
        <f t="shared" si="14"/>
        <v>4</v>
      </c>
      <c r="B70" s="210" t="s">
        <v>410</v>
      </c>
      <c r="C70" s="211" t="s">
        <v>364</v>
      </c>
      <c r="D70" s="212"/>
      <c r="E70" s="212"/>
      <c r="F70" s="212"/>
      <c r="G70" s="213"/>
      <c r="H70" s="212"/>
      <c r="I70" s="214"/>
      <c r="J70" s="215"/>
      <c r="K70" s="216"/>
      <c r="L70" s="217"/>
      <c r="M70" s="212"/>
      <c r="N70" s="218"/>
      <c r="O70" s="219">
        <f t="shared" si="13"/>
        <v>0</v>
      </c>
      <c r="P70" s="143">
        <f>+VLOOKUP(B70,'[156]m codes'!$A:$B,2,0)</f>
        <v>200030304</v>
      </c>
      <c r="Q70" s="220">
        <f t="shared" si="12"/>
        <v>0</v>
      </c>
    </row>
    <row r="71" spans="1:17" s="143" customFormat="1" ht="26.25" customHeight="1" x14ac:dyDescent="0.2">
      <c r="A71" s="209">
        <f t="shared" si="14"/>
        <v>5</v>
      </c>
      <c r="B71" s="210" t="s">
        <v>411</v>
      </c>
      <c r="C71" s="211" t="s">
        <v>364</v>
      </c>
      <c r="D71" s="212"/>
      <c r="E71" s="212"/>
      <c r="F71" s="212"/>
      <c r="G71" s="213"/>
      <c r="H71" s="212"/>
      <c r="I71" s="214">
        <v>4474</v>
      </c>
      <c r="J71" s="215"/>
      <c r="K71" s="216"/>
      <c r="L71" s="217"/>
      <c r="M71" s="212"/>
      <c r="N71" s="218"/>
      <c r="O71" s="219">
        <f t="shared" si="13"/>
        <v>0</v>
      </c>
      <c r="P71" s="143">
        <f>+VLOOKUP(B71,'[156]m codes'!$A:$B,2,0)</f>
        <v>200032584</v>
      </c>
      <c r="Q71" s="220">
        <f t="shared" si="12"/>
        <v>0</v>
      </c>
    </row>
    <row r="72" spans="1:17" s="143" customFormat="1" ht="26.25" customHeight="1" x14ac:dyDescent="0.2">
      <c r="A72" s="209">
        <f t="shared" si="14"/>
        <v>6</v>
      </c>
      <c r="B72" s="210" t="s">
        <v>412</v>
      </c>
      <c r="C72" s="211" t="s">
        <v>364</v>
      </c>
      <c r="D72" s="212"/>
      <c r="E72" s="212"/>
      <c r="F72" s="212"/>
      <c r="G72" s="213"/>
      <c r="H72" s="212"/>
      <c r="I72" s="214"/>
      <c r="J72" s="215"/>
      <c r="K72" s="216"/>
      <c r="L72" s="217"/>
      <c r="M72" s="212"/>
      <c r="N72" s="218"/>
      <c r="O72" s="219">
        <f t="shared" si="13"/>
        <v>0</v>
      </c>
      <c r="P72" s="143">
        <f>+VLOOKUP(B72,'[156]m codes'!$A:$B,2,0)</f>
        <v>200030305</v>
      </c>
      <c r="Q72" s="220">
        <f t="shared" si="12"/>
        <v>0</v>
      </c>
    </row>
    <row r="73" spans="1:17" s="143" customFormat="1" ht="26.25" customHeight="1" x14ac:dyDescent="0.2">
      <c r="A73" s="209">
        <f t="shared" si="14"/>
        <v>7</v>
      </c>
      <c r="B73" s="210" t="s">
        <v>413</v>
      </c>
      <c r="C73" s="211" t="s">
        <v>364</v>
      </c>
      <c r="D73" s="212"/>
      <c r="E73" s="212"/>
      <c r="F73" s="212"/>
      <c r="G73" s="213"/>
      <c r="H73" s="212"/>
      <c r="I73" s="214">
        <v>4474</v>
      </c>
      <c r="J73" s="215"/>
      <c r="K73" s="216"/>
      <c r="L73" s="217"/>
      <c r="M73" s="212"/>
      <c r="N73" s="218"/>
      <c r="O73" s="219">
        <f t="shared" si="13"/>
        <v>0</v>
      </c>
      <c r="P73" s="143">
        <f>+VLOOKUP(B73,'[156]m codes'!$A:$B,2,0)</f>
        <v>200030306</v>
      </c>
      <c r="Q73" s="220">
        <f t="shared" si="12"/>
        <v>0</v>
      </c>
    </row>
    <row r="74" spans="1:17" s="143" customFormat="1" ht="26.25" customHeight="1" x14ac:dyDescent="0.2">
      <c r="A74" s="209">
        <f t="shared" si="14"/>
        <v>8</v>
      </c>
      <c r="B74" s="210" t="s">
        <v>414</v>
      </c>
      <c r="C74" s="211" t="s">
        <v>364</v>
      </c>
      <c r="D74" s="212"/>
      <c r="E74" s="212"/>
      <c r="F74" s="212"/>
      <c r="G74" s="213"/>
      <c r="H74" s="212"/>
      <c r="I74" s="214"/>
      <c r="J74" s="215"/>
      <c r="K74" s="216"/>
      <c r="L74" s="217"/>
      <c r="M74" s="212"/>
      <c r="N74" s="218"/>
      <c r="O74" s="219">
        <f t="shared" si="13"/>
        <v>0</v>
      </c>
      <c r="P74" s="143">
        <f>+VLOOKUP(B74,'[156]m codes'!$A:$B,2,0)</f>
        <v>200030308</v>
      </c>
      <c r="Q74" s="220">
        <f t="shared" si="12"/>
        <v>0</v>
      </c>
    </row>
    <row r="75" spans="1:17" s="146" customFormat="1" ht="26.25" customHeight="1" x14ac:dyDescent="0.25">
      <c r="A75" s="222"/>
      <c r="B75" s="223" t="s">
        <v>329</v>
      </c>
      <c r="C75" s="223"/>
      <c r="D75" s="224"/>
      <c r="E75" s="224"/>
      <c r="F75" s="224"/>
      <c r="G75" s="250"/>
      <c r="H75" s="224"/>
      <c r="I75" s="225"/>
      <c r="J75" s="226"/>
      <c r="K75" s="227"/>
      <c r="L75" s="228"/>
      <c r="M75" s="145"/>
      <c r="N75" s="229"/>
      <c r="O75" s="230"/>
      <c r="Q75" s="231"/>
    </row>
    <row r="76" spans="1:17" ht="26.25" customHeight="1" x14ac:dyDescent="0.25">
      <c r="A76" s="237" t="s">
        <v>415</v>
      </c>
      <c r="B76" s="238" t="s">
        <v>331</v>
      </c>
      <c r="C76" s="238"/>
      <c r="D76" s="141"/>
      <c r="E76" s="141"/>
      <c r="F76" s="141"/>
      <c r="G76" s="232"/>
      <c r="H76" s="141"/>
      <c r="I76" s="240"/>
      <c r="J76" s="241"/>
      <c r="K76" s="242"/>
      <c r="L76" s="243"/>
      <c r="M76" s="149"/>
      <c r="N76" s="244"/>
      <c r="O76" s="251"/>
      <c r="Q76" s="208"/>
    </row>
    <row r="77" spans="1:17" s="143" customFormat="1" ht="26.25" customHeight="1" x14ac:dyDescent="0.2">
      <c r="A77" s="209">
        <v>1</v>
      </c>
      <c r="B77" s="210" t="s">
        <v>416</v>
      </c>
      <c r="C77" s="211" t="s">
        <v>364</v>
      </c>
      <c r="D77" s="212">
        <v>5</v>
      </c>
      <c r="E77" s="212"/>
      <c r="F77" s="212"/>
      <c r="G77" s="213"/>
      <c r="H77" s="212"/>
      <c r="I77" s="214">
        <v>4474</v>
      </c>
      <c r="J77" s="215"/>
      <c r="K77" s="216"/>
      <c r="L77" s="217"/>
      <c r="M77" s="212"/>
      <c r="N77" s="218"/>
      <c r="O77" s="219">
        <f t="shared" ref="O77:O104" si="15">SUM(K77:N77)</f>
        <v>0</v>
      </c>
      <c r="P77" s="143">
        <f>+VLOOKUP(B77,'[156]m codes'!$A:$B,2,0)</f>
        <v>200030309</v>
      </c>
      <c r="Q77" s="220">
        <f t="shared" ref="Q77:Q104" si="16">+O77-F77</f>
        <v>0</v>
      </c>
    </row>
    <row r="78" spans="1:17" s="143" customFormat="1" ht="26.25" customHeight="1" x14ac:dyDescent="0.2">
      <c r="A78" s="209">
        <f>+A77+1</f>
        <v>2</v>
      </c>
      <c r="B78" s="210" t="s">
        <v>417</v>
      </c>
      <c r="C78" s="211" t="s">
        <v>364</v>
      </c>
      <c r="D78" s="212">
        <f>5+5</f>
        <v>10</v>
      </c>
      <c r="E78" s="212"/>
      <c r="F78" s="212"/>
      <c r="G78" s="213"/>
      <c r="H78" s="212"/>
      <c r="I78" s="214"/>
      <c r="J78" s="215"/>
      <c r="K78" s="216"/>
      <c r="L78" s="217"/>
      <c r="M78" s="212"/>
      <c r="N78" s="218"/>
      <c r="O78" s="219">
        <f t="shared" si="15"/>
        <v>0</v>
      </c>
      <c r="P78" s="143">
        <f>+VLOOKUP(B78,'[156]m codes'!$A:$B,2,0)</f>
        <v>200030311</v>
      </c>
      <c r="Q78" s="249">
        <f t="shared" si="16"/>
        <v>0</v>
      </c>
    </row>
    <row r="79" spans="1:17" s="143" customFormat="1" ht="26.25" customHeight="1" x14ac:dyDescent="0.2">
      <c r="A79" s="209">
        <f t="shared" ref="A79:A104" si="17">+A78+1</f>
        <v>3</v>
      </c>
      <c r="B79" s="210" t="s">
        <v>418</v>
      </c>
      <c r="C79" s="211" t="s">
        <v>364</v>
      </c>
      <c r="D79" s="212">
        <f>5+5</f>
        <v>10</v>
      </c>
      <c r="E79" s="212"/>
      <c r="F79" s="212"/>
      <c r="G79" s="213"/>
      <c r="H79" s="212"/>
      <c r="I79" s="214"/>
      <c r="J79" s="215"/>
      <c r="K79" s="216"/>
      <c r="L79" s="217"/>
      <c r="M79" s="212"/>
      <c r="N79" s="218"/>
      <c r="O79" s="219">
        <f t="shared" si="15"/>
        <v>0</v>
      </c>
      <c r="P79" s="143">
        <f>+VLOOKUP(B79,'[156]m codes'!$A:$B,2,0)</f>
        <v>200030310</v>
      </c>
      <c r="Q79" s="220">
        <f t="shared" si="16"/>
        <v>0</v>
      </c>
    </row>
    <row r="80" spans="1:17" s="143" customFormat="1" ht="26.25" customHeight="1" x14ac:dyDescent="0.2">
      <c r="A80" s="209">
        <f t="shared" si="17"/>
        <v>4</v>
      </c>
      <c r="B80" s="210" t="s">
        <v>419</v>
      </c>
      <c r="C80" s="211" t="s">
        <v>364</v>
      </c>
      <c r="D80" s="212"/>
      <c r="E80" s="212"/>
      <c r="F80" s="212"/>
      <c r="G80" s="213"/>
      <c r="H80" s="212"/>
      <c r="I80" s="214">
        <v>4474</v>
      </c>
      <c r="J80" s="215"/>
      <c r="K80" s="216"/>
      <c r="L80" s="217"/>
      <c r="M80" s="212"/>
      <c r="N80" s="218"/>
      <c r="O80" s="219">
        <f t="shared" si="15"/>
        <v>0</v>
      </c>
      <c r="P80" s="143">
        <f>+VLOOKUP(B80,'[156]m codes'!$A:$B,2,0)</f>
        <v>200030314</v>
      </c>
      <c r="Q80" s="220">
        <f t="shared" si="16"/>
        <v>0</v>
      </c>
    </row>
    <row r="81" spans="1:17" s="143" customFormat="1" ht="26.25" customHeight="1" x14ac:dyDescent="0.2">
      <c r="A81" s="209">
        <f t="shared" si="17"/>
        <v>5</v>
      </c>
      <c r="B81" s="210" t="s">
        <v>420</v>
      </c>
      <c r="C81" s="211" t="s">
        <v>364</v>
      </c>
      <c r="D81" s="212"/>
      <c r="E81" s="212"/>
      <c r="F81" s="212"/>
      <c r="G81" s="213"/>
      <c r="H81" s="212"/>
      <c r="I81" s="214"/>
      <c r="J81" s="215"/>
      <c r="K81" s="216"/>
      <c r="L81" s="217"/>
      <c r="M81" s="212"/>
      <c r="N81" s="218"/>
      <c r="O81" s="219">
        <f t="shared" si="15"/>
        <v>0</v>
      </c>
      <c r="P81" s="143">
        <f>+VLOOKUP(B81,'[156]m codes'!$A:$B,2,0)</f>
        <v>200030312</v>
      </c>
      <c r="Q81" s="220">
        <f t="shared" si="16"/>
        <v>0</v>
      </c>
    </row>
    <row r="82" spans="1:17" s="143" customFormat="1" ht="26.25" customHeight="1" x14ac:dyDescent="0.2">
      <c r="A82" s="209">
        <f t="shared" si="17"/>
        <v>6</v>
      </c>
      <c r="B82" s="210" t="s">
        <v>421</v>
      </c>
      <c r="C82" s="211" t="s">
        <v>364</v>
      </c>
      <c r="D82" s="212"/>
      <c r="E82" s="212"/>
      <c r="F82" s="212"/>
      <c r="G82" s="213"/>
      <c r="H82" s="212"/>
      <c r="I82" s="214"/>
      <c r="J82" s="215"/>
      <c r="K82" s="216"/>
      <c r="L82" s="217"/>
      <c r="M82" s="212"/>
      <c r="N82" s="218"/>
      <c r="O82" s="219">
        <f t="shared" si="15"/>
        <v>0</v>
      </c>
      <c r="P82" s="143">
        <f>+VLOOKUP(B82,'[156]m codes'!$A:$B,2,0)</f>
        <v>200030313</v>
      </c>
      <c r="Q82" s="220">
        <f t="shared" si="16"/>
        <v>0</v>
      </c>
    </row>
    <row r="83" spans="1:17" s="143" customFormat="1" ht="26.25" customHeight="1" x14ac:dyDescent="0.2">
      <c r="A83" s="209">
        <f t="shared" si="17"/>
        <v>7</v>
      </c>
      <c r="B83" s="210" t="s">
        <v>422</v>
      </c>
      <c r="C83" s="211" t="s">
        <v>364</v>
      </c>
      <c r="D83" s="212"/>
      <c r="E83" s="212"/>
      <c r="F83" s="212"/>
      <c r="G83" s="213"/>
      <c r="H83" s="212"/>
      <c r="I83" s="214">
        <v>4474</v>
      </c>
      <c r="J83" s="215"/>
      <c r="K83" s="216"/>
      <c r="L83" s="217"/>
      <c r="M83" s="212"/>
      <c r="N83" s="218"/>
      <c r="O83" s="219">
        <f t="shared" si="15"/>
        <v>0</v>
      </c>
      <c r="P83" s="143">
        <f>+VLOOKUP(B83,'[156]m codes'!$A:$B,2,0)</f>
        <v>200032241</v>
      </c>
      <c r="Q83" s="220">
        <f t="shared" si="16"/>
        <v>0</v>
      </c>
    </row>
    <row r="84" spans="1:17" s="143" customFormat="1" ht="26.25" customHeight="1" x14ac:dyDescent="0.2">
      <c r="A84" s="209">
        <f t="shared" si="17"/>
        <v>8</v>
      </c>
      <c r="B84" s="210" t="s">
        <v>423</v>
      </c>
      <c r="C84" s="211" t="s">
        <v>364</v>
      </c>
      <c r="D84" s="212"/>
      <c r="E84" s="212"/>
      <c r="F84" s="212"/>
      <c r="G84" s="213"/>
      <c r="H84" s="212"/>
      <c r="I84" s="214"/>
      <c r="J84" s="215"/>
      <c r="K84" s="216"/>
      <c r="L84" s="217"/>
      <c r="M84" s="212"/>
      <c r="N84" s="218"/>
      <c r="O84" s="219">
        <f t="shared" si="15"/>
        <v>0</v>
      </c>
      <c r="P84" s="143">
        <f>+VLOOKUP(B84,'[156]m codes'!$A:$B,2,0)</f>
        <v>200032239</v>
      </c>
      <c r="Q84" s="220">
        <f t="shared" si="16"/>
        <v>0</v>
      </c>
    </row>
    <row r="85" spans="1:17" s="143" customFormat="1" ht="26.25" customHeight="1" x14ac:dyDescent="0.2">
      <c r="A85" s="209">
        <f t="shared" si="17"/>
        <v>9</v>
      </c>
      <c r="B85" s="210" t="s">
        <v>424</v>
      </c>
      <c r="C85" s="211" t="s">
        <v>364</v>
      </c>
      <c r="D85" s="212"/>
      <c r="E85" s="212"/>
      <c r="F85" s="212"/>
      <c r="G85" s="213"/>
      <c r="H85" s="212"/>
      <c r="I85" s="214"/>
      <c r="J85" s="215"/>
      <c r="K85" s="216"/>
      <c r="L85" s="217"/>
      <c r="M85" s="212"/>
      <c r="N85" s="218"/>
      <c r="O85" s="219">
        <f t="shared" si="15"/>
        <v>0</v>
      </c>
      <c r="P85" s="143">
        <f>+VLOOKUP(B85,'[156]m codes'!$A:$B,2,0)</f>
        <v>200032240</v>
      </c>
      <c r="Q85" s="220">
        <f t="shared" si="16"/>
        <v>0</v>
      </c>
    </row>
    <row r="86" spans="1:17" s="143" customFormat="1" ht="26.25" customHeight="1" x14ac:dyDescent="0.2">
      <c r="A86" s="209">
        <f t="shared" si="17"/>
        <v>10</v>
      </c>
      <c r="B86" s="210" t="s">
        <v>425</v>
      </c>
      <c r="C86" s="211" t="s">
        <v>364</v>
      </c>
      <c r="D86" s="212"/>
      <c r="E86" s="212"/>
      <c r="F86" s="212"/>
      <c r="G86" s="213"/>
      <c r="H86" s="212"/>
      <c r="I86" s="214">
        <v>4474</v>
      </c>
      <c r="J86" s="215"/>
      <c r="K86" s="216"/>
      <c r="L86" s="217"/>
      <c r="M86" s="212"/>
      <c r="N86" s="218"/>
      <c r="O86" s="219">
        <f t="shared" si="15"/>
        <v>0</v>
      </c>
      <c r="P86" s="143">
        <f>+VLOOKUP(B86,'[156]m codes'!$A:$B,2,0)</f>
        <v>200032242</v>
      </c>
      <c r="Q86" s="220">
        <f t="shared" si="16"/>
        <v>0</v>
      </c>
    </row>
    <row r="87" spans="1:17" s="143" customFormat="1" ht="26.25" customHeight="1" x14ac:dyDescent="0.2">
      <c r="A87" s="209">
        <f t="shared" si="17"/>
        <v>11</v>
      </c>
      <c r="B87" s="210" t="s">
        <v>426</v>
      </c>
      <c r="C87" s="211" t="s">
        <v>364</v>
      </c>
      <c r="D87" s="212"/>
      <c r="E87" s="212"/>
      <c r="F87" s="212"/>
      <c r="G87" s="213"/>
      <c r="H87" s="212"/>
      <c r="I87" s="214"/>
      <c r="J87" s="215"/>
      <c r="K87" s="216"/>
      <c r="L87" s="217"/>
      <c r="M87" s="212"/>
      <c r="N87" s="218"/>
      <c r="O87" s="219">
        <f t="shared" si="15"/>
        <v>0</v>
      </c>
      <c r="P87" s="143">
        <f>+VLOOKUP(B87,'[156]m codes'!$A:$B,2,0)</f>
        <v>200030320</v>
      </c>
      <c r="Q87" s="220">
        <f t="shared" si="16"/>
        <v>0</v>
      </c>
    </row>
    <row r="88" spans="1:17" s="143" customFormat="1" ht="26.25" customHeight="1" x14ac:dyDescent="0.2">
      <c r="A88" s="209">
        <f t="shared" si="17"/>
        <v>12</v>
      </c>
      <c r="B88" s="210" t="s">
        <v>427</v>
      </c>
      <c r="C88" s="211" t="s">
        <v>364</v>
      </c>
      <c r="D88" s="212"/>
      <c r="E88" s="212"/>
      <c r="F88" s="212"/>
      <c r="G88" s="213"/>
      <c r="H88" s="212"/>
      <c r="I88" s="214"/>
      <c r="J88" s="215"/>
      <c r="K88" s="216"/>
      <c r="L88" s="217"/>
      <c r="M88" s="212"/>
      <c r="N88" s="218"/>
      <c r="O88" s="219">
        <f t="shared" si="15"/>
        <v>0</v>
      </c>
      <c r="P88" s="143">
        <f>+VLOOKUP(B88,'[156]m codes'!$A:$B,2,0)</f>
        <v>200032243</v>
      </c>
      <c r="Q88" s="220">
        <f t="shared" si="16"/>
        <v>0</v>
      </c>
    </row>
    <row r="89" spans="1:17" s="143" customFormat="1" ht="26.25" customHeight="1" x14ac:dyDescent="0.2">
      <c r="A89" s="209">
        <f t="shared" si="17"/>
        <v>13</v>
      </c>
      <c r="B89" s="210" t="s">
        <v>428</v>
      </c>
      <c r="C89" s="211" t="s">
        <v>364</v>
      </c>
      <c r="D89" s="212"/>
      <c r="E89" s="212"/>
      <c r="F89" s="212"/>
      <c r="G89" s="213"/>
      <c r="H89" s="212"/>
      <c r="I89" s="214">
        <v>4474</v>
      </c>
      <c r="J89" s="215"/>
      <c r="K89" s="216"/>
      <c r="L89" s="217"/>
      <c r="M89" s="212"/>
      <c r="N89" s="218"/>
      <c r="O89" s="219">
        <f t="shared" si="15"/>
        <v>0</v>
      </c>
      <c r="P89" s="143">
        <f>+VLOOKUP(B89,'[156]m codes'!$A:$B,2,0)</f>
        <v>200030317</v>
      </c>
      <c r="Q89" s="220">
        <f t="shared" si="16"/>
        <v>0</v>
      </c>
    </row>
    <row r="90" spans="1:17" s="143" customFormat="1" ht="26.25" customHeight="1" x14ac:dyDescent="0.2">
      <c r="A90" s="209">
        <f t="shared" si="17"/>
        <v>14</v>
      </c>
      <c r="B90" s="210" t="s">
        <v>429</v>
      </c>
      <c r="C90" s="211" t="s">
        <v>364</v>
      </c>
      <c r="D90" s="212"/>
      <c r="E90" s="212"/>
      <c r="F90" s="212"/>
      <c r="G90" s="213"/>
      <c r="H90" s="212"/>
      <c r="I90" s="214"/>
      <c r="J90" s="215"/>
      <c r="K90" s="216"/>
      <c r="L90" s="217"/>
      <c r="M90" s="212"/>
      <c r="N90" s="218"/>
      <c r="O90" s="219">
        <f t="shared" si="15"/>
        <v>0</v>
      </c>
      <c r="P90" s="143">
        <f>+VLOOKUP(B90,'[156]m codes'!$A:$B,2,0)</f>
        <v>200030315</v>
      </c>
      <c r="Q90" s="220">
        <f t="shared" si="16"/>
        <v>0</v>
      </c>
    </row>
    <row r="91" spans="1:17" s="143" customFormat="1" ht="26.25" customHeight="1" x14ac:dyDescent="0.2">
      <c r="A91" s="209">
        <f t="shared" si="17"/>
        <v>15</v>
      </c>
      <c r="B91" s="210" t="s">
        <v>430</v>
      </c>
      <c r="C91" s="211" t="s">
        <v>364</v>
      </c>
      <c r="D91" s="212"/>
      <c r="E91" s="212"/>
      <c r="F91" s="212"/>
      <c r="G91" s="213"/>
      <c r="H91" s="212"/>
      <c r="I91" s="214"/>
      <c r="J91" s="215"/>
      <c r="K91" s="216"/>
      <c r="L91" s="217"/>
      <c r="M91" s="212"/>
      <c r="N91" s="218"/>
      <c r="O91" s="219">
        <f t="shared" si="15"/>
        <v>0</v>
      </c>
      <c r="P91" s="143">
        <f>+VLOOKUP(B91,'[156]m codes'!$A:$B,2,0)</f>
        <v>200030316</v>
      </c>
      <c r="Q91" s="220">
        <f t="shared" si="16"/>
        <v>0</v>
      </c>
    </row>
    <row r="92" spans="1:17" s="143" customFormat="1" ht="26.25" customHeight="1" x14ac:dyDescent="0.2">
      <c r="A92" s="209">
        <f t="shared" si="17"/>
        <v>16</v>
      </c>
      <c r="B92" s="210" t="s">
        <v>431</v>
      </c>
      <c r="C92" s="211" t="s">
        <v>364</v>
      </c>
      <c r="D92" s="212"/>
      <c r="E92" s="212"/>
      <c r="F92" s="212"/>
      <c r="G92" s="213"/>
      <c r="H92" s="212"/>
      <c r="I92" s="214">
        <v>4474</v>
      </c>
      <c r="J92" s="215"/>
      <c r="K92" s="216"/>
      <c r="L92" s="217"/>
      <c r="M92" s="212"/>
      <c r="N92" s="218"/>
      <c r="O92" s="219">
        <f t="shared" si="15"/>
        <v>0</v>
      </c>
      <c r="P92" s="143">
        <f>+VLOOKUP(B92,'[156]m codes'!$A:$B,2,0)</f>
        <v>200032247</v>
      </c>
      <c r="Q92" s="220">
        <f t="shared" si="16"/>
        <v>0</v>
      </c>
    </row>
    <row r="93" spans="1:17" s="143" customFormat="1" ht="26.25" customHeight="1" x14ac:dyDescent="0.2">
      <c r="A93" s="209">
        <f t="shared" si="17"/>
        <v>17</v>
      </c>
      <c r="B93" s="210" t="s">
        <v>432</v>
      </c>
      <c r="C93" s="211" t="s">
        <v>364</v>
      </c>
      <c r="D93" s="212"/>
      <c r="E93" s="212"/>
      <c r="F93" s="212"/>
      <c r="G93" s="213"/>
      <c r="H93" s="212"/>
      <c r="I93" s="214"/>
      <c r="J93" s="215"/>
      <c r="K93" s="216"/>
      <c r="L93" s="217"/>
      <c r="M93" s="212"/>
      <c r="N93" s="218"/>
      <c r="O93" s="219">
        <f t="shared" si="15"/>
        <v>0</v>
      </c>
      <c r="P93" s="143">
        <f>+VLOOKUP(B93,'[156]m codes'!$A:$B,2,0)</f>
        <v>200032246</v>
      </c>
      <c r="Q93" s="220">
        <f t="shared" si="16"/>
        <v>0</v>
      </c>
    </row>
    <row r="94" spans="1:17" s="143" customFormat="1" ht="26.25" customHeight="1" x14ac:dyDescent="0.2">
      <c r="A94" s="209">
        <f t="shared" si="17"/>
        <v>18</v>
      </c>
      <c r="B94" s="210" t="s">
        <v>433</v>
      </c>
      <c r="C94" s="211" t="s">
        <v>364</v>
      </c>
      <c r="D94" s="212">
        <v>2</v>
      </c>
      <c r="E94" s="212"/>
      <c r="F94" s="212"/>
      <c r="G94" s="213"/>
      <c r="H94" s="212"/>
      <c r="I94" s="214"/>
      <c r="J94" s="215"/>
      <c r="K94" s="216"/>
      <c r="L94" s="217"/>
      <c r="M94" s="212"/>
      <c r="N94" s="218"/>
      <c r="O94" s="219">
        <f t="shared" si="15"/>
        <v>0</v>
      </c>
      <c r="P94" s="143">
        <f>+VLOOKUP(B94,'[156]m codes'!$A:$B,2,0)</f>
        <v>200032245</v>
      </c>
      <c r="Q94" s="220">
        <f t="shared" si="16"/>
        <v>0</v>
      </c>
    </row>
    <row r="95" spans="1:17" s="143" customFormat="1" ht="26.25" customHeight="1" x14ac:dyDescent="0.2">
      <c r="A95" s="209">
        <f t="shared" si="17"/>
        <v>19</v>
      </c>
      <c r="B95" s="210" t="s">
        <v>434</v>
      </c>
      <c r="C95" s="211" t="s">
        <v>364</v>
      </c>
      <c r="D95" s="212"/>
      <c r="E95" s="212"/>
      <c r="F95" s="212"/>
      <c r="G95" s="213"/>
      <c r="H95" s="212"/>
      <c r="I95" s="214">
        <v>4474</v>
      </c>
      <c r="J95" s="215"/>
      <c r="K95" s="216"/>
      <c r="L95" s="217"/>
      <c r="M95" s="212"/>
      <c r="N95" s="218"/>
      <c r="O95" s="219">
        <f t="shared" si="15"/>
        <v>0</v>
      </c>
      <c r="P95" s="143">
        <f>+VLOOKUP(B95,'[156]m codes'!$A:$B,2,0)</f>
        <v>200030319</v>
      </c>
      <c r="Q95" s="220">
        <f t="shared" si="16"/>
        <v>0</v>
      </c>
    </row>
    <row r="96" spans="1:17" s="143" customFormat="1" ht="26.25" customHeight="1" x14ac:dyDescent="0.2">
      <c r="A96" s="209">
        <f t="shared" si="17"/>
        <v>20</v>
      </c>
      <c r="B96" s="210" t="s">
        <v>435</v>
      </c>
      <c r="C96" s="211" t="s">
        <v>364</v>
      </c>
      <c r="D96" s="212"/>
      <c r="E96" s="212"/>
      <c r="F96" s="212"/>
      <c r="G96" s="213"/>
      <c r="H96" s="212"/>
      <c r="I96" s="214"/>
      <c r="J96" s="215"/>
      <c r="K96" s="216"/>
      <c r="L96" s="217"/>
      <c r="M96" s="212"/>
      <c r="N96" s="218"/>
      <c r="O96" s="219">
        <f t="shared" si="15"/>
        <v>0</v>
      </c>
      <c r="P96" s="143">
        <f>+VLOOKUP(B96,'[156]m codes'!$A:$B,2,0)</f>
        <v>200032244</v>
      </c>
      <c r="Q96" s="220">
        <f t="shared" si="16"/>
        <v>0</v>
      </c>
    </row>
    <row r="97" spans="1:17" s="143" customFormat="1" ht="26.25" customHeight="1" x14ac:dyDescent="0.2">
      <c r="A97" s="209">
        <f t="shared" si="17"/>
        <v>21</v>
      </c>
      <c r="B97" s="210" t="s">
        <v>436</v>
      </c>
      <c r="C97" s="211" t="s">
        <v>364</v>
      </c>
      <c r="D97" s="212"/>
      <c r="E97" s="212"/>
      <c r="F97" s="212"/>
      <c r="G97" s="213"/>
      <c r="H97" s="212"/>
      <c r="I97" s="214"/>
      <c r="J97" s="215"/>
      <c r="K97" s="216"/>
      <c r="L97" s="217"/>
      <c r="M97" s="212"/>
      <c r="N97" s="218"/>
      <c r="O97" s="219">
        <f t="shared" si="15"/>
        <v>0</v>
      </c>
      <c r="P97" s="143">
        <f>+VLOOKUP(B97,'[156]m codes'!$A:$B,2,0)</f>
        <v>200030318</v>
      </c>
      <c r="Q97" s="220">
        <f t="shared" si="16"/>
        <v>0</v>
      </c>
    </row>
    <row r="98" spans="1:17" s="143" customFormat="1" ht="26.25" customHeight="1" x14ac:dyDescent="0.2">
      <c r="A98" s="209">
        <f t="shared" si="17"/>
        <v>22</v>
      </c>
      <c r="B98" s="210" t="s">
        <v>437</v>
      </c>
      <c r="C98" s="211" t="s">
        <v>364</v>
      </c>
      <c r="D98" s="212"/>
      <c r="E98" s="212"/>
      <c r="F98" s="212"/>
      <c r="G98" s="213"/>
      <c r="H98" s="212"/>
      <c r="I98" s="214">
        <v>4474</v>
      </c>
      <c r="J98" s="215"/>
      <c r="K98" s="216"/>
      <c r="L98" s="217"/>
      <c r="M98" s="212"/>
      <c r="N98" s="218"/>
      <c r="O98" s="219">
        <f t="shared" si="15"/>
        <v>0</v>
      </c>
      <c r="P98" s="143">
        <f>+VLOOKUP(B98,'[156]m codes'!$A:$B,2,0)</f>
        <v>200032249</v>
      </c>
      <c r="Q98" s="220">
        <f t="shared" si="16"/>
        <v>0</v>
      </c>
    </row>
    <row r="99" spans="1:17" s="143" customFormat="1" ht="26.25" customHeight="1" x14ac:dyDescent="0.2">
      <c r="A99" s="209">
        <f t="shared" si="17"/>
        <v>23</v>
      </c>
      <c r="B99" s="210" t="s">
        <v>438</v>
      </c>
      <c r="C99" s="211" t="s">
        <v>364</v>
      </c>
      <c r="D99" s="212"/>
      <c r="E99" s="212"/>
      <c r="F99" s="212"/>
      <c r="G99" s="213"/>
      <c r="H99" s="212"/>
      <c r="I99" s="214"/>
      <c r="J99" s="215"/>
      <c r="K99" s="216"/>
      <c r="L99" s="217"/>
      <c r="M99" s="212"/>
      <c r="N99" s="218"/>
      <c r="O99" s="219">
        <f t="shared" si="15"/>
        <v>0</v>
      </c>
      <c r="P99" s="143">
        <f>+VLOOKUP(B99,'[156]m codes'!$A:$B,2,0)</f>
        <v>200030326</v>
      </c>
      <c r="Q99" s="220">
        <f t="shared" si="16"/>
        <v>0</v>
      </c>
    </row>
    <row r="100" spans="1:17" s="143" customFormat="1" ht="26.25" customHeight="1" x14ac:dyDescent="0.2">
      <c r="A100" s="209">
        <f t="shared" si="17"/>
        <v>24</v>
      </c>
      <c r="B100" s="210" t="s">
        <v>439</v>
      </c>
      <c r="C100" s="211" t="s">
        <v>364</v>
      </c>
      <c r="D100" s="212"/>
      <c r="E100" s="212"/>
      <c r="F100" s="212"/>
      <c r="G100" s="213"/>
      <c r="H100" s="212"/>
      <c r="I100" s="214"/>
      <c r="J100" s="215"/>
      <c r="K100" s="216"/>
      <c r="L100" s="217"/>
      <c r="M100" s="212"/>
      <c r="N100" s="218"/>
      <c r="O100" s="219">
        <f t="shared" si="15"/>
        <v>0</v>
      </c>
      <c r="P100" s="143">
        <f>+VLOOKUP(B100,'[156]m codes'!$A:$B,2,0)</f>
        <v>200032248</v>
      </c>
      <c r="Q100" s="220">
        <f t="shared" si="16"/>
        <v>0</v>
      </c>
    </row>
    <row r="101" spans="1:17" s="143" customFormat="1" ht="26.25" customHeight="1" x14ac:dyDescent="0.2">
      <c r="A101" s="209">
        <f t="shared" si="17"/>
        <v>25</v>
      </c>
      <c r="B101" s="210" t="s">
        <v>440</v>
      </c>
      <c r="C101" s="211" t="s">
        <v>364</v>
      </c>
      <c r="D101" s="212"/>
      <c r="E101" s="212"/>
      <c r="F101" s="212"/>
      <c r="G101" s="213"/>
      <c r="H101" s="212"/>
      <c r="I101" s="214">
        <v>4474</v>
      </c>
      <c r="J101" s="215"/>
      <c r="K101" s="216"/>
      <c r="L101" s="217"/>
      <c r="M101" s="212"/>
      <c r="N101" s="218"/>
      <c r="O101" s="219">
        <f t="shared" si="15"/>
        <v>0</v>
      </c>
      <c r="P101" s="143">
        <f>+VLOOKUP(B101,'[156]m codes'!$A:$B,2,0)</f>
        <v>200030325</v>
      </c>
      <c r="Q101" s="220">
        <f t="shared" si="16"/>
        <v>0</v>
      </c>
    </row>
    <row r="102" spans="1:17" s="143" customFormat="1" ht="26.25" customHeight="1" x14ac:dyDescent="0.2">
      <c r="A102" s="209">
        <f t="shared" si="17"/>
        <v>26</v>
      </c>
      <c r="B102" s="210" t="s">
        <v>441</v>
      </c>
      <c r="C102" s="211" t="s">
        <v>364</v>
      </c>
      <c r="D102" s="212"/>
      <c r="E102" s="212"/>
      <c r="F102" s="212"/>
      <c r="G102" s="213"/>
      <c r="H102" s="212"/>
      <c r="I102" s="214"/>
      <c r="J102" s="215"/>
      <c r="K102" s="216"/>
      <c r="L102" s="217"/>
      <c r="M102" s="212"/>
      <c r="N102" s="218"/>
      <c r="O102" s="219">
        <f t="shared" si="15"/>
        <v>0</v>
      </c>
      <c r="P102" s="143">
        <f>+VLOOKUP(B102,'[156]m codes'!$A:$B,2,0)</f>
        <v>200030328</v>
      </c>
      <c r="Q102" s="220">
        <f t="shared" si="16"/>
        <v>0</v>
      </c>
    </row>
    <row r="103" spans="1:17" s="143" customFormat="1" ht="26.25" customHeight="1" x14ac:dyDescent="0.2">
      <c r="A103" s="209">
        <f t="shared" si="17"/>
        <v>27</v>
      </c>
      <c r="B103" s="210" t="s">
        <v>442</v>
      </c>
      <c r="C103" s="211" t="s">
        <v>364</v>
      </c>
      <c r="D103" s="212"/>
      <c r="E103" s="212"/>
      <c r="F103" s="212"/>
      <c r="G103" s="213"/>
      <c r="H103" s="212"/>
      <c r="I103" s="214"/>
      <c r="J103" s="215"/>
      <c r="K103" s="216"/>
      <c r="L103" s="217"/>
      <c r="M103" s="212"/>
      <c r="N103" s="218"/>
      <c r="O103" s="219">
        <f t="shared" si="15"/>
        <v>0</v>
      </c>
      <c r="P103" s="143">
        <f>+VLOOKUP(B103,'[156]m codes'!$A:$B,2,0)</f>
        <v>200030327</v>
      </c>
      <c r="Q103" s="220">
        <f t="shared" si="16"/>
        <v>0</v>
      </c>
    </row>
    <row r="104" spans="1:17" s="143" customFormat="1" ht="26.25" customHeight="1" x14ac:dyDescent="0.2">
      <c r="A104" s="209">
        <f t="shared" si="17"/>
        <v>28</v>
      </c>
      <c r="B104" s="210" t="s">
        <v>443</v>
      </c>
      <c r="C104" s="211" t="s">
        <v>364</v>
      </c>
      <c r="D104" s="212"/>
      <c r="E104" s="212"/>
      <c r="F104" s="212"/>
      <c r="G104" s="213"/>
      <c r="H104" s="212"/>
      <c r="I104" s="214">
        <v>4474</v>
      </c>
      <c r="J104" s="215"/>
      <c r="K104" s="216"/>
      <c r="L104" s="217"/>
      <c r="M104" s="212"/>
      <c r="N104" s="218"/>
      <c r="O104" s="219">
        <f t="shared" si="15"/>
        <v>0</v>
      </c>
      <c r="P104" s="143">
        <f>+VLOOKUP(B104,'[156]m codes'!$A:$B,2,0)</f>
        <v>200034192</v>
      </c>
      <c r="Q104" s="220">
        <f t="shared" si="16"/>
        <v>0</v>
      </c>
    </row>
    <row r="105" spans="1:17" s="146" customFormat="1" ht="26.25" customHeight="1" x14ac:dyDescent="0.25">
      <c r="A105" s="222"/>
      <c r="B105" s="223" t="s">
        <v>329</v>
      </c>
      <c r="C105" s="223"/>
      <c r="D105" s="224"/>
      <c r="E105" s="224"/>
      <c r="F105" s="224"/>
      <c r="G105" s="250"/>
      <c r="H105" s="224"/>
      <c r="I105" s="225"/>
      <c r="J105" s="226"/>
      <c r="K105" s="227"/>
      <c r="L105" s="228"/>
      <c r="M105" s="145"/>
      <c r="N105" s="229"/>
      <c r="O105" s="230"/>
      <c r="Q105" s="231"/>
    </row>
    <row r="106" spans="1:17" ht="26.25" customHeight="1" x14ac:dyDescent="0.25">
      <c r="A106" s="237" t="s">
        <v>444</v>
      </c>
      <c r="B106" s="238" t="s">
        <v>445</v>
      </c>
      <c r="C106" s="238"/>
      <c r="D106" s="141"/>
      <c r="E106" s="141"/>
      <c r="F106" s="141"/>
      <c r="G106" s="232"/>
      <c r="H106" s="142"/>
      <c r="I106" s="252"/>
      <c r="J106" s="241"/>
      <c r="K106" s="242"/>
      <c r="L106" s="243"/>
      <c r="M106" s="149"/>
      <c r="N106" s="244"/>
      <c r="O106" s="251"/>
      <c r="Q106" s="208"/>
    </row>
    <row r="107" spans="1:17" s="143" customFormat="1" ht="26.25" customHeight="1" x14ac:dyDescent="0.2">
      <c r="A107" s="209">
        <v>1</v>
      </c>
      <c r="B107" s="210" t="s">
        <v>446</v>
      </c>
      <c r="C107" s="211" t="s">
        <v>364</v>
      </c>
      <c r="D107" s="212"/>
      <c r="E107" s="212"/>
      <c r="F107" s="212"/>
      <c r="G107" s="213"/>
      <c r="H107" s="212"/>
      <c r="I107" s="214">
        <v>4474</v>
      </c>
      <c r="J107" s="215"/>
      <c r="K107" s="216"/>
      <c r="L107" s="217"/>
      <c r="M107" s="212"/>
      <c r="N107" s="218"/>
      <c r="O107" s="219">
        <f t="shared" ref="O107:O114" si="18">SUM(K107:N107)</f>
        <v>0</v>
      </c>
      <c r="P107" s="143">
        <f>+VLOOKUP(B107,'[156]m codes'!$A:$B,2,0)</f>
        <v>200032193</v>
      </c>
      <c r="Q107" s="220">
        <f t="shared" ref="Q107:Q114" si="19">+O107-F107</f>
        <v>0</v>
      </c>
    </row>
    <row r="108" spans="1:17" s="143" customFormat="1" ht="26.25" customHeight="1" x14ac:dyDescent="0.2">
      <c r="A108" s="209">
        <f>+A107+1</f>
        <v>2</v>
      </c>
      <c r="B108" s="210" t="s">
        <v>447</v>
      </c>
      <c r="C108" s="211" t="s">
        <v>364</v>
      </c>
      <c r="D108" s="212"/>
      <c r="E108" s="212"/>
      <c r="F108" s="212"/>
      <c r="G108" s="213"/>
      <c r="H108" s="212"/>
      <c r="I108" s="214"/>
      <c r="J108" s="215"/>
      <c r="K108" s="216"/>
      <c r="L108" s="217"/>
      <c r="M108" s="212"/>
      <c r="N108" s="218"/>
      <c r="O108" s="219">
        <f t="shared" si="18"/>
        <v>0</v>
      </c>
      <c r="P108" s="143">
        <f>+VLOOKUP(B108,'[156]m codes'!$A:$B,2,0)</f>
        <v>200032195</v>
      </c>
      <c r="Q108" s="220">
        <f t="shared" si="19"/>
        <v>0</v>
      </c>
    </row>
    <row r="109" spans="1:17" s="143" customFormat="1" ht="26.25" customHeight="1" x14ac:dyDescent="0.2">
      <c r="A109" s="209">
        <f t="shared" ref="A109:A114" si="20">+A108+1</f>
        <v>3</v>
      </c>
      <c r="B109" s="210" t="s">
        <v>448</v>
      </c>
      <c r="C109" s="211" t="s">
        <v>364</v>
      </c>
      <c r="D109" s="212"/>
      <c r="E109" s="212"/>
      <c r="F109" s="212"/>
      <c r="G109" s="213"/>
      <c r="H109" s="212"/>
      <c r="I109" s="214"/>
      <c r="J109" s="215"/>
      <c r="K109" s="216"/>
      <c r="L109" s="217"/>
      <c r="M109" s="212"/>
      <c r="N109" s="218"/>
      <c r="O109" s="219">
        <f t="shared" si="18"/>
        <v>0</v>
      </c>
      <c r="P109" s="143">
        <f>+VLOOKUP(B109,'[156]m codes'!$A:$B,2,0)</f>
        <v>200032196</v>
      </c>
      <c r="Q109" s="220">
        <f t="shared" si="19"/>
        <v>0</v>
      </c>
    </row>
    <row r="110" spans="1:17" s="143" customFormat="1" ht="26.25" customHeight="1" x14ac:dyDescent="0.2">
      <c r="A110" s="209">
        <f t="shared" si="20"/>
        <v>4</v>
      </c>
      <c r="B110" s="210" t="s">
        <v>449</v>
      </c>
      <c r="C110" s="211" t="s">
        <v>364</v>
      </c>
      <c r="D110" s="212"/>
      <c r="E110" s="212"/>
      <c r="F110" s="212"/>
      <c r="G110" s="213"/>
      <c r="H110" s="212"/>
      <c r="I110" s="214">
        <v>4474</v>
      </c>
      <c r="J110" s="215"/>
      <c r="K110" s="216"/>
      <c r="L110" s="217"/>
      <c r="M110" s="212"/>
      <c r="N110" s="218"/>
      <c r="O110" s="219">
        <f t="shared" si="18"/>
        <v>0</v>
      </c>
      <c r="P110" s="143">
        <f>+VLOOKUP(B110,'[156]m codes'!$A:$B,2,0)</f>
        <v>200032194</v>
      </c>
      <c r="Q110" s="220">
        <f t="shared" si="19"/>
        <v>0</v>
      </c>
    </row>
    <row r="111" spans="1:17" s="143" customFormat="1" ht="26.25" customHeight="1" x14ac:dyDescent="0.2">
      <c r="A111" s="209">
        <f t="shared" si="20"/>
        <v>5</v>
      </c>
      <c r="B111" s="210" t="s">
        <v>450</v>
      </c>
      <c r="C111" s="211" t="s">
        <v>364</v>
      </c>
      <c r="D111" s="212"/>
      <c r="E111" s="212"/>
      <c r="F111" s="212"/>
      <c r="G111" s="213"/>
      <c r="H111" s="212"/>
      <c r="I111" s="214"/>
      <c r="J111" s="215"/>
      <c r="K111" s="216"/>
      <c r="L111" s="217"/>
      <c r="M111" s="212"/>
      <c r="N111" s="218"/>
      <c r="O111" s="219">
        <f t="shared" si="18"/>
        <v>0</v>
      </c>
      <c r="P111" s="143">
        <f>+VLOOKUP(B111,'[156]m codes'!$A:$B,2,0)</f>
        <v>200030270</v>
      </c>
      <c r="Q111" s="220">
        <f t="shared" si="19"/>
        <v>0</v>
      </c>
    </row>
    <row r="112" spans="1:17" s="143" customFormat="1" ht="26.25" customHeight="1" x14ac:dyDescent="0.2">
      <c r="A112" s="209">
        <f t="shared" si="20"/>
        <v>6</v>
      </c>
      <c r="B112" s="210" t="s">
        <v>451</v>
      </c>
      <c r="C112" s="211" t="s">
        <v>364</v>
      </c>
      <c r="D112" s="212"/>
      <c r="E112" s="212"/>
      <c r="F112" s="212"/>
      <c r="G112" s="213"/>
      <c r="H112" s="212"/>
      <c r="I112" s="214"/>
      <c r="J112" s="215"/>
      <c r="K112" s="216"/>
      <c r="L112" s="217"/>
      <c r="M112" s="212"/>
      <c r="N112" s="218"/>
      <c r="O112" s="219">
        <f t="shared" si="18"/>
        <v>0</v>
      </c>
      <c r="P112" s="143">
        <f>+VLOOKUP(B112,'[156]m codes'!$A:$B,2,0)</f>
        <v>200032197</v>
      </c>
      <c r="Q112" s="220">
        <f t="shared" si="19"/>
        <v>0</v>
      </c>
    </row>
    <row r="113" spans="1:17" s="143" customFormat="1" ht="26.25" customHeight="1" x14ac:dyDescent="0.2">
      <c r="A113" s="209">
        <f t="shared" si="20"/>
        <v>7</v>
      </c>
      <c r="B113" s="210" t="s">
        <v>452</v>
      </c>
      <c r="C113" s="211" t="s">
        <v>364</v>
      </c>
      <c r="D113" s="212"/>
      <c r="E113" s="212"/>
      <c r="F113" s="212"/>
      <c r="G113" s="213"/>
      <c r="H113" s="212"/>
      <c r="I113" s="214">
        <v>4474</v>
      </c>
      <c r="J113" s="215"/>
      <c r="K113" s="216"/>
      <c r="L113" s="217"/>
      <c r="M113" s="212"/>
      <c r="N113" s="218"/>
      <c r="O113" s="219">
        <f t="shared" si="18"/>
        <v>0</v>
      </c>
      <c r="P113" s="143">
        <f>+VLOOKUP(B113,'[156]m codes'!$A:$B,2,0)</f>
        <v>200030275</v>
      </c>
      <c r="Q113" s="220">
        <f t="shared" si="19"/>
        <v>0</v>
      </c>
    </row>
    <row r="114" spans="1:17" s="143" customFormat="1" ht="26.25" customHeight="1" x14ac:dyDescent="0.2">
      <c r="A114" s="209">
        <f t="shared" si="20"/>
        <v>8</v>
      </c>
      <c r="B114" s="210" t="s">
        <v>453</v>
      </c>
      <c r="C114" s="211" t="s">
        <v>364</v>
      </c>
      <c r="D114" s="212"/>
      <c r="E114" s="212"/>
      <c r="F114" s="212"/>
      <c r="G114" s="213"/>
      <c r="H114" s="212"/>
      <c r="I114" s="214"/>
      <c r="J114" s="215"/>
      <c r="K114" s="216"/>
      <c r="L114" s="217"/>
      <c r="M114" s="212"/>
      <c r="N114" s="218"/>
      <c r="O114" s="219">
        <f t="shared" si="18"/>
        <v>0</v>
      </c>
      <c r="P114" s="143">
        <f>+VLOOKUP(B114,'[156]m codes'!$A:$B,2,0)</f>
        <v>200030276</v>
      </c>
      <c r="Q114" s="220">
        <f t="shared" si="19"/>
        <v>0</v>
      </c>
    </row>
    <row r="115" spans="1:17" s="146" customFormat="1" ht="26.25" customHeight="1" x14ac:dyDescent="0.25">
      <c r="A115" s="222"/>
      <c r="B115" s="223" t="s">
        <v>329</v>
      </c>
      <c r="C115" s="223"/>
      <c r="D115" s="224"/>
      <c r="E115" s="224"/>
      <c r="F115" s="224"/>
      <c r="G115" s="250"/>
      <c r="H115" s="224"/>
      <c r="I115" s="225"/>
      <c r="J115" s="226"/>
      <c r="K115" s="227"/>
      <c r="L115" s="228"/>
      <c r="M115" s="145"/>
      <c r="N115" s="229"/>
      <c r="O115" s="230"/>
      <c r="Q115" s="231"/>
    </row>
    <row r="116" spans="1:17" ht="26.25" customHeight="1" x14ac:dyDescent="0.25">
      <c r="A116" s="237" t="s">
        <v>454</v>
      </c>
      <c r="B116" s="238" t="s">
        <v>455</v>
      </c>
      <c r="C116" s="238"/>
      <c r="D116" s="141"/>
      <c r="E116" s="141"/>
      <c r="F116" s="141"/>
      <c r="G116" s="232"/>
      <c r="H116" s="141"/>
      <c r="I116" s="240"/>
      <c r="J116" s="241"/>
      <c r="K116" s="242"/>
      <c r="L116" s="243"/>
      <c r="M116" s="149"/>
      <c r="N116" s="244"/>
      <c r="O116" s="251"/>
      <c r="Q116" s="208"/>
    </row>
    <row r="117" spans="1:17" s="143" customFormat="1" ht="26.25" customHeight="1" x14ac:dyDescent="0.2">
      <c r="A117" s="209">
        <v>1</v>
      </c>
      <c r="B117" s="210" t="s">
        <v>456</v>
      </c>
      <c r="C117" s="211" t="s">
        <v>364</v>
      </c>
      <c r="D117" s="212"/>
      <c r="E117" s="212"/>
      <c r="F117" s="212"/>
      <c r="G117" s="213"/>
      <c r="H117" s="212"/>
      <c r="I117" s="214">
        <v>4474</v>
      </c>
      <c r="J117" s="215"/>
      <c r="K117" s="216"/>
      <c r="L117" s="217"/>
      <c r="M117" s="212"/>
      <c r="N117" s="218"/>
      <c r="O117" s="219">
        <f t="shared" ref="O117:O123" si="21">SUM(K117:N117)</f>
        <v>0</v>
      </c>
      <c r="P117" s="143">
        <f>+VLOOKUP(B117,'[156]m codes'!$A:$B,2,0)</f>
        <v>200030266</v>
      </c>
      <c r="Q117" s="220">
        <f t="shared" ref="Q117:Q123" si="22">+O117-F117</f>
        <v>0</v>
      </c>
    </row>
    <row r="118" spans="1:17" s="143" customFormat="1" ht="26.25" customHeight="1" x14ac:dyDescent="0.2">
      <c r="A118" s="209">
        <f>+A117+1</f>
        <v>2</v>
      </c>
      <c r="B118" s="210" t="s">
        <v>457</v>
      </c>
      <c r="C118" s="211" t="s">
        <v>364</v>
      </c>
      <c r="D118" s="212"/>
      <c r="E118" s="212"/>
      <c r="F118" s="212"/>
      <c r="G118" s="213"/>
      <c r="H118" s="212"/>
      <c r="I118" s="214"/>
      <c r="J118" s="215"/>
      <c r="K118" s="216"/>
      <c r="L118" s="217"/>
      <c r="M118" s="212"/>
      <c r="N118" s="218"/>
      <c r="O118" s="219">
        <f t="shared" si="21"/>
        <v>0</v>
      </c>
      <c r="P118" s="143">
        <f>+VLOOKUP(B118,'[156]m codes'!$A:$B,2,0)</f>
        <v>200030267</v>
      </c>
      <c r="Q118" s="220">
        <f t="shared" si="22"/>
        <v>0</v>
      </c>
    </row>
    <row r="119" spans="1:17" s="143" customFormat="1" ht="26.25" customHeight="1" x14ac:dyDescent="0.2">
      <c r="A119" s="209">
        <f t="shared" ref="A119:A123" si="23">+A118+1</f>
        <v>3</v>
      </c>
      <c r="B119" s="210" t="s">
        <v>458</v>
      </c>
      <c r="C119" s="211" t="s">
        <v>364</v>
      </c>
      <c r="D119" s="212"/>
      <c r="E119" s="212"/>
      <c r="F119" s="212"/>
      <c r="G119" s="213"/>
      <c r="H119" s="212"/>
      <c r="I119" s="214"/>
      <c r="J119" s="215"/>
      <c r="K119" s="216"/>
      <c r="L119" s="217"/>
      <c r="M119" s="212"/>
      <c r="N119" s="218"/>
      <c r="O119" s="219">
        <f t="shared" si="21"/>
        <v>0</v>
      </c>
      <c r="P119" s="143">
        <f>+VLOOKUP(B119,'[156]m codes'!$A:$B,2,0)</f>
        <v>200030268</v>
      </c>
      <c r="Q119" s="220">
        <f t="shared" si="22"/>
        <v>0</v>
      </c>
    </row>
    <row r="120" spans="1:17" s="143" customFormat="1" ht="26.25" customHeight="1" x14ac:dyDescent="0.2">
      <c r="A120" s="209">
        <f t="shared" si="23"/>
        <v>4</v>
      </c>
      <c r="B120" s="210" t="s">
        <v>459</v>
      </c>
      <c r="C120" s="211" t="s">
        <v>364</v>
      </c>
      <c r="D120" s="212"/>
      <c r="E120" s="212"/>
      <c r="F120" s="212"/>
      <c r="G120" s="213"/>
      <c r="H120" s="212"/>
      <c r="I120" s="214">
        <v>4474</v>
      </c>
      <c r="J120" s="215"/>
      <c r="K120" s="216"/>
      <c r="L120" s="217"/>
      <c r="M120" s="212"/>
      <c r="N120" s="218"/>
      <c r="O120" s="219">
        <f t="shared" si="21"/>
        <v>0</v>
      </c>
      <c r="P120" s="143">
        <f>+VLOOKUP(B120,'[156]m codes'!$A:$B,2,0)</f>
        <v>200030269</v>
      </c>
      <c r="Q120" s="220">
        <f t="shared" si="22"/>
        <v>0</v>
      </c>
    </row>
    <row r="121" spans="1:17" s="143" customFormat="1" ht="26.25" customHeight="1" x14ac:dyDescent="0.2">
      <c r="A121" s="209">
        <f t="shared" si="23"/>
        <v>5</v>
      </c>
      <c r="B121" s="210" t="s">
        <v>460</v>
      </c>
      <c r="C121" s="211" t="s">
        <v>364</v>
      </c>
      <c r="D121" s="212"/>
      <c r="E121" s="212"/>
      <c r="F121" s="212"/>
      <c r="G121" s="213"/>
      <c r="H121" s="212"/>
      <c r="I121" s="214"/>
      <c r="J121" s="215"/>
      <c r="K121" s="216"/>
      <c r="L121" s="217"/>
      <c r="M121" s="212"/>
      <c r="N121" s="218"/>
      <c r="O121" s="219">
        <f t="shared" si="21"/>
        <v>0</v>
      </c>
      <c r="P121" s="143">
        <f>+VLOOKUP(B121,'[156]m codes'!$A:$B,2,0)</f>
        <v>200030271</v>
      </c>
      <c r="Q121" s="220">
        <f t="shared" si="22"/>
        <v>0</v>
      </c>
    </row>
    <row r="122" spans="1:17" s="143" customFormat="1" ht="26.25" customHeight="1" x14ac:dyDescent="0.2">
      <c r="A122" s="209">
        <f t="shared" si="23"/>
        <v>6</v>
      </c>
      <c r="B122" s="210" t="s">
        <v>461</v>
      </c>
      <c r="C122" s="211" t="s">
        <v>364</v>
      </c>
      <c r="D122" s="212"/>
      <c r="E122" s="212"/>
      <c r="F122" s="212"/>
      <c r="G122" s="213"/>
      <c r="H122" s="212"/>
      <c r="I122" s="214"/>
      <c r="J122" s="215"/>
      <c r="K122" s="216"/>
      <c r="L122" s="217"/>
      <c r="M122" s="212"/>
      <c r="N122" s="218"/>
      <c r="O122" s="219">
        <f t="shared" si="21"/>
        <v>0</v>
      </c>
      <c r="P122" s="143">
        <f>+VLOOKUP(B122,'[156]m codes'!$A:$B,2,0)</f>
        <v>200030272</v>
      </c>
      <c r="Q122" s="220">
        <f t="shared" si="22"/>
        <v>0</v>
      </c>
    </row>
    <row r="123" spans="1:17" s="143" customFormat="1" ht="26.25" customHeight="1" x14ac:dyDescent="0.2">
      <c r="A123" s="209">
        <f t="shared" si="23"/>
        <v>7</v>
      </c>
      <c r="B123" s="210" t="s">
        <v>462</v>
      </c>
      <c r="C123" s="211" t="s">
        <v>364</v>
      </c>
      <c r="D123" s="212"/>
      <c r="E123" s="212"/>
      <c r="F123" s="212"/>
      <c r="G123" s="213"/>
      <c r="H123" s="212"/>
      <c r="I123" s="214">
        <v>4474</v>
      </c>
      <c r="J123" s="215"/>
      <c r="K123" s="216"/>
      <c r="L123" s="217"/>
      <c r="M123" s="212"/>
      <c r="N123" s="218"/>
      <c r="O123" s="219">
        <f t="shared" si="21"/>
        <v>0</v>
      </c>
      <c r="P123" s="143">
        <f>+VLOOKUP(B123,'[156]m codes'!$A:$B,2,0)</f>
        <v>200030274</v>
      </c>
      <c r="Q123" s="220">
        <f t="shared" si="22"/>
        <v>0</v>
      </c>
    </row>
    <row r="124" spans="1:17" s="146" customFormat="1" ht="26.25" customHeight="1" x14ac:dyDescent="0.25">
      <c r="A124" s="222"/>
      <c r="B124" s="223" t="s">
        <v>329</v>
      </c>
      <c r="C124" s="223"/>
      <c r="D124" s="224"/>
      <c r="E124" s="224"/>
      <c r="F124" s="224"/>
      <c r="G124" s="250"/>
      <c r="H124" s="224"/>
      <c r="I124" s="225"/>
      <c r="J124" s="226"/>
      <c r="K124" s="227"/>
      <c r="L124" s="228"/>
      <c r="M124" s="145"/>
      <c r="N124" s="229"/>
      <c r="O124" s="230"/>
      <c r="Q124" s="231"/>
    </row>
    <row r="125" spans="1:17" ht="26.25" customHeight="1" x14ac:dyDescent="0.25">
      <c r="A125" s="237" t="s">
        <v>463</v>
      </c>
      <c r="B125" s="238" t="s">
        <v>332</v>
      </c>
      <c r="C125" s="238"/>
      <c r="D125" s="141"/>
      <c r="E125" s="141"/>
      <c r="F125" s="141"/>
      <c r="G125" s="232"/>
      <c r="H125" s="141"/>
      <c r="I125" s="240"/>
      <c r="J125" s="241"/>
      <c r="K125" s="242"/>
      <c r="L125" s="243"/>
      <c r="M125" s="149"/>
      <c r="N125" s="244"/>
      <c r="O125" s="251"/>
      <c r="Q125" s="208"/>
    </row>
    <row r="126" spans="1:17" s="254" customFormat="1" ht="26.25" customHeight="1" x14ac:dyDescent="0.2">
      <c r="A126" s="253">
        <v>1</v>
      </c>
      <c r="B126" s="210" t="s">
        <v>464</v>
      </c>
      <c r="C126" s="211" t="s">
        <v>364</v>
      </c>
      <c r="D126" s="212">
        <v>30</v>
      </c>
      <c r="E126" s="212">
        <v>20</v>
      </c>
      <c r="F126" s="212"/>
      <c r="G126" s="213">
        <v>20</v>
      </c>
      <c r="H126" s="212"/>
      <c r="I126" s="214">
        <v>4474</v>
      </c>
      <c r="J126" s="215"/>
      <c r="K126" s="216"/>
      <c r="L126" s="217"/>
      <c r="M126" s="212"/>
      <c r="N126" s="218"/>
      <c r="O126" s="247">
        <f>SUM(K126:N126)</f>
        <v>0</v>
      </c>
      <c r="P126" s="254">
        <f>+VLOOKUP(B126,'[156]m codes'!$A:$B,2,0)</f>
        <v>200030277</v>
      </c>
      <c r="Q126" s="220">
        <f>+O126-F126</f>
        <v>0</v>
      </c>
    </row>
    <row r="127" spans="1:17" s="143" customFormat="1" ht="26.25" customHeight="1" x14ac:dyDescent="0.2">
      <c r="A127" s="209">
        <f>+A126+1</f>
        <v>2</v>
      </c>
      <c r="B127" s="210" t="s">
        <v>465</v>
      </c>
      <c r="C127" s="211" t="s">
        <v>364</v>
      </c>
      <c r="D127" s="212"/>
      <c r="E127" s="212"/>
      <c r="F127" s="212"/>
      <c r="G127" s="213"/>
      <c r="H127" s="212"/>
      <c r="I127" s="214"/>
      <c r="J127" s="215"/>
      <c r="K127" s="216"/>
      <c r="L127" s="217"/>
      <c r="M127" s="212"/>
      <c r="N127" s="218"/>
      <c r="O127" s="219">
        <f>SUM(K127:N127)</f>
        <v>0</v>
      </c>
      <c r="P127" s="143">
        <f>+VLOOKUP(B127,'[156]m codes'!$A:$B,2,0)</f>
        <v>200030278</v>
      </c>
      <c r="Q127" s="220">
        <f>+O127-F127</f>
        <v>0</v>
      </c>
    </row>
    <row r="128" spans="1:17" s="143" customFormat="1" ht="26.25" customHeight="1" x14ac:dyDescent="0.2">
      <c r="A128" s="209">
        <f t="shared" ref="A128:A130" si="24">+A127+1</f>
        <v>3</v>
      </c>
      <c r="B128" s="210" t="s">
        <v>466</v>
      </c>
      <c r="C128" s="211" t="s">
        <v>364</v>
      </c>
      <c r="D128" s="212"/>
      <c r="E128" s="212"/>
      <c r="F128" s="212"/>
      <c r="G128" s="213"/>
      <c r="H128" s="212"/>
      <c r="I128" s="214"/>
      <c r="J128" s="215"/>
      <c r="K128" s="216"/>
      <c r="L128" s="217"/>
      <c r="M128" s="212"/>
      <c r="N128" s="218"/>
      <c r="O128" s="219">
        <f>SUM(K128:N128)</f>
        <v>0</v>
      </c>
      <c r="P128" s="143">
        <f>+VLOOKUP(B128,'[156]m codes'!$A:$B,2,0)</f>
        <v>200030279</v>
      </c>
      <c r="Q128" s="220">
        <f>+O128-F128</f>
        <v>0</v>
      </c>
    </row>
    <row r="129" spans="1:17" s="143" customFormat="1" ht="26.25" customHeight="1" x14ac:dyDescent="0.2">
      <c r="A129" s="209">
        <f t="shared" si="24"/>
        <v>4</v>
      </c>
      <c r="B129" s="210" t="s">
        <v>467</v>
      </c>
      <c r="C129" s="211" t="s">
        <v>364</v>
      </c>
      <c r="D129" s="212"/>
      <c r="E129" s="212"/>
      <c r="F129" s="212"/>
      <c r="G129" s="213"/>
      <c r="H129" s="212"/>
      <c r="I129" s="214">
        <v>4474</v>
      </c>
      <c r="J129" s="215"/>
      <c r="K129" s="216"/>
      <c r="L129" s="217"/>
      <c r="M129" s="212"/>
      <c r="N129" s="218"/>
      <c r="O129" s="219">
        <f>SUM(K129:N129)</f>
        <v>0</v>
      </c>
      <c r="P129" s="143">
        <f>+VLOOKUP(B129,'[156]m codes'!$A:$B,2,0)</f>
        <v>200030280</v>
      </c>
      <c r="Q129" s="220">
        <f>+O129-F129</f>
        <v>0</v>
      </c>
    </row>
    <row r="130" spans="1:17" s="143" customFormat="1" ht="26.25" customHeight="1" x14ac:dyDescent="0.2">
      <c r="A130" s="209">
        <f t="shared" si="24"/>
        <v>5</v>
      </c>
      <c r="B130" s="210" t="s">
        <v>468</v>
      </c>
      <c r="C130" s="211" t="s">
        <v>364</v>
      </c>
      <c r="D130" s="212"/>
      <c r="E130" s="212"/>
      <c r="F130" s="212"/>
      <c r="G130" s="213"/>
      <c r="H130" s="212"/>
      <c r="I130" s="214"/>
      <c r="J130" s="215"/>
      <c r="K130" s="216"/>
      <c r="L130" s="217"/>
      <c r="M130" s="212"/>
      <c r="N130" s="218"/>
      <c r="O130" s="219">
        <f>SUM(K130:N130)</f>
        <v>0</v>
      </c>
      <c r="P130" s="143">
        <f>+VLOOKUP(B130,'[156]m codes'!$A:$B,2,0)</f>
        <v>200030282</v>
      </c>
      <c r="Q130" s="220">
        <f>+O130-F130</f>
        <v>0</v>
      </c>
    </row>
    <row r="131" spans="1:17" s="146" customFormat="1" ht="26.25" customHeight="1" x14ac:dyDescent="0.25">
      <c r="A131" s="222"/>
      <c r="B131" s="223" t="s">
        <v>329</v>
      </c>
      <c r="C131" s="223"/>
      <c r="D131" s="224"/>
      <c r="E131" s="224"/>
      <c r="F131" s="224"/>
      <c r="G131" s="250"/>
      <c r="H131" s="224"/>
      <c r="I131" s="225"/>
      <c r="J131" s="226"/>
      <c r="K131" s="227"/>
      <c r="L131" s="228"/>
      <c r="M131" s="145"/>
      <c r="N131" s="229"/>
      <c r="O131" s="230"/>
      <c r="Q131" s="231"/>
    </row>
    <row r="132" spans="1:17" s="138" customFormat="1" ht="26.25" customHeight="1" x14ac:dyDescent="0.2">
      <c r="A132" s="200">
        <v>1</v>
      </c>
      <c r="B132" s="201" t="s">
        <v>333</v>
      </c>
      <c r="C132" s="201"/>
      <c r="D132" s="135"/>
      <c r="E132" s="135"/>
      <c r="F132" s="135"/>
      <c r="G132" s="202"/>
      <c r="H132" s="135"/>
      <c r="I132" s="135"/>
      <c r="J132" s="255"/>
      <c r="K132" s="256"/>
      <c r="L132" s="257"/>
      <c r="M132" s="135"/>
      <c r="N132" s="258"/>
      <c r="O132" s="259"/>
      <c r="Q132" s="260"/>
    </row>
    <row r="133" spans="1:17" s="248" customFormat="1" ht="26.25" customHeight="1" x14ac:dyDescent="0.2">
      <c r="A133" s="245">
        <v>1</v>
      </c>
      <c r="B133" s="246" t="s">
        <v>469</v>
      </c>
      <c r="C133" s="211" t="s">
        <v>325</v>
      </c>
      <c r="D133" s="212"/>
      <c r="E133" s="212"/>
      <c r="F133" s="212"/>
      <c r="G133" s="213"/>
      <c r="H133" s="212"/>
      <c r="I133" s="214">
        <v>4474</v>
      </c>
      <c r="J133" s="215"/>
      <c r="K133" s="212">
        <f>+K3</f>
        <v>0</v>
      </c>
      <c r="L133" s="212">
        <f>+L3</f>
        <v>0</v>
      </c>
      <c r="M133" s="212"/>
      <c r="N133" s="218"/>
      <c r="O133" s="247">
        <f t="shared" ref="O133:O154" si="25">SUM(K133:N133)</f>
        <v>0</v>
      </c>
      <c r="P133" s="248">
        <f>+VLOOKUP(B133,'[156]m codes'!$A:$B,2,0)</f>
        <v>1200000409</v>
      </c>
      <c r="Q133" s="212">
        <f t="shared" ref="Q133:Q154" si="26">+O133-F133</f>
        <v>0</v>
      </c>
    </row>
    <row r="134" spans="1:17" s="143" customFormat="1" ht="26.25" customHeight="1" x14ac:dyDescent="0.2">
      <c r="A134" s="209">
        <f>+A133+1</f>
        <v>2</v>
      </c>
      <c r="B134" s="210" t="s">
        <v>470</v>
      </c>
      <c r="C134" s="211" t="s">
        <v>325</v>
      </c>
      <c r="D134" s="212"/>
      <c r="E134" s="212"/>
      <c r="F134" s="212"/>
      <c r="G134" s="213"/>
      <c r="H134" s="212"/>
      <c r="I134" s="214"/>
      <c r="J134" s="215"/>
      <c r="K134" s="212">
        <f>+K3*5</f>
        <v>0</v>
      </c>
      <c r="L134" s="212">
        <f>+L3*5</f>
        <v>0</v>
      </c>
      <c r="M134" s="212"/>
      <c r="N134" s="218"/>
      <c r="O134" s="219">
        <f t="shared" si="25"/>
        <v>0</v>
      </c>
      <c r="P134" s="143">
        <f>+VLOOKUP(B134,'[156]m codes'!$A:$B,2,0)</f>
        <v>1200000408</v>
      </c>
      <c r="Q134" s="220">
        <f t="shared" si="26"/>
        <v>0</v>
      </c>
    </row>
    <row r="135" spans="1:17" s="143" customFormat="1" ht="26.25" customHeight="1" x14ac:dyDescent="0.2">
      <c r="A135" s="209">
        <f t="shared" ref="A135:A154" si="27">+A134+1</f>
        <v>3</v>
      </c>
      <c r="B135" s="210" t="s">
        <v>471</v>
      </c>
      <c r="C135" s="211" t="s">
        <v>364</v>
      </c>
      <c r="D135" s="212"/>
      <c r="E135" s="212"/>
      <c r="F135" s="212"/>
      <c r="G135" s="213"/>
      <c r="H135" s="212"/>
      <c r="I135" s="214">
        <v>4474</v>
      </c>
      <c r="J135" s="215"/>
      <c r="K135" s="212">
        <f>+K3</f>
        <v>0</v>
      </c>
      <c r="L135" s="212">
        <f>+L3</f>
        <v>0</v>
      </c>
      <c r="M135" s="212"/>
      <c r="N135" s="218"/>
      <c r="O135" s="219">
        <f t="shared" si="25"/>
        <v>0</v>
      </c>
      <c r="P135" s="143">
        <f>+VLOOKUP(B135,'[156]m codes'!$A:$B,2,0)</f>
        <v>1200000231</v>
      </c>
      <c r="Q135" s="220">
        <f t="shared" si="26"/>
        <v>0</v>
      </c>
    </row>
    <row r="136" spans="1:17" s="143" customFormat="1" ht="26.25" customHeight="1" x14ac:dyDescent="0.2">
      <c r="A136" s="209">
        <f t="shared" si="27"/>
        <v>4</v>
      </c>
      <c r="B136" s="210" t="s">
        <v>472</v>
      </c>
      <c r="C136" s="211" t="s">
        <v>364</v>
      </c>
      <c r="D136" s="212"/>
      <c r="E136" s="212"/>
      <c r="F136" s="212"/>
      <c r="G136" s="213"/>
      <c r="H136" s="212"/>
      <c r="I136" s="214"/>
      <c r="J136" s="215"/>
      <c r="K136" s="212">
        <f>+ROUND(K3*0.9,0)</f>
        <v>0</v>
      </c>
      <c r="L136" s="212"/>
      <c r="M136" s="212"/>
      <c r="N136" s="218"/>
      <c r="O136" s="219">
        <f t="shared" si="25"/>
        <v>0</v>
      </c>
      <c r="P136" s="143">
        <f>+VLOOKUP(B136,'[156]m codes'!$A:$B,2,0)</f>
        <v>1200000410</v>
      </c>
      <c r="Q136" s="220">
        <f t="shared" si="26"/>
        <v>0</v>
      </c>
    </row>
    <row r="137" spans="1:17" s="143" customFormat="1" ht="26.25" customHeight="1" x14ac:dyDescent="0.2">
      <c r="A137" s="209">
        <f t="shared" si="27"/>
        <v>5</v>
      </c>
      <c r="B137" s="210" t="s">
        <v>473</v>
      </c>
      <c r="C137" s="211" t="s">
        <v>364</v>
      </c>
      <c r="D137" s="212"/>
      <c r="E137" s="212"/>
      <c r="F137" s="212"/>
      <c r="G137" s="213"/>
      <c r="H137" s="212"/>
      <c r="I137" s="214"/>
      <c r="J137" s="215"/>
      <c r="K137" s="212"/>
      <c r="L137" s="212"/>
      <c r="M137" s="212"/>
      <c r="N137" s="218"/>
      <c r="O137" s="219">
        <f t="shared" si="25"/>
        <v>0</v>
      </c>
      <c r="P137" s="143">
        <f>+VLOOKUP(B137,'[156]m codes'!$A:$B,2,0)</f>
        <v>1200000425</v>
      </c>
      <c r="Q137" s="220">
        <f t="shared" si="26"/>
        <v>0</v>
      </c>
    </row>
    <row r="138" spans="1:17" s="143" customFormat="1" ht="26.25" customHeight="1" x14ac:dyDescent="0.2">
      <c r="A138" s="209">
        <f t="shared" si="27"/>
        <v>6</v>
      </c>
      <c r="B138" s="261" t="s">
        <v>474</v>
      </c>
      <c r="C138" s="211" t="s">
        <v>364</v>
      </c>
      <c r="D138" s="212"/>
      <c r="E138" s="212"/>
      <c r="F138" s="212"/>
      <c r="G138" s="213"/>
      <c r="H138" s="212"/>
      <c r="I138" s="214">
        <v>4474</v>
      </c>
      <c r="J138" s="215"/>
      <c r="K138" s="212"/>
      <c r="L138" s="212"/>
      <c r="M138" s="212"/>
      <c r="N138" s="218"/>
      <c r="O138" s="219">
        <f t="shared" si="25"/>
        <v>0</v>
      </c>
      <c r="P138" s="143">
        <f>+VLOOKUP(B138,'[156]m codes'!$A:$B,2,0)</f>
        <v>1200000411</v>
      </c>
      <c r="Q138" s="220">
        <f t="shared" si="26"/>
        <v>0</v>
      </c>
    </row>
    <row r="139" spans="1:17" s="143" customFormat="1" ht="26.25" customHeight="1" x14ac:dyDescent="0.2">
      <c r="A139" s="209">
        <f t="shared" si="27"/>
        <v>7</v>
      </c>
      <c r="B139" s="261" t="s">
        <v>475</v>
      </c>
      <c r="C139" s="211" t="s">
        <v>364</v>
      </c>
      <c r="D139" s="212"/>
      <c r="E139" s="212"/>
      <c r="F139" s="212"/>
      <c r="G139" s="213"/>
      <c r="H139" s="212"/>
      <c r="I139" s="214"/>
      <c r="J139" s="215"/>
      <c r="K139" s="212"/>
      <c r="L139" s="212"/>
      <c r="M139" s="212"/>
      <c r="N139" s="218"/>
      <c r="O139" s="219">
        <f t="shared" si="25"/>
        <v>0</v>
      </c>
      <c r="P139" s="143">
        <f>+VLOOKUP(B139,'[156]m codes'!$A:$B,2,0)</f>
        <v>900008156</v>
      </c>
      <c r="Q139" s="220">
        <f t="shared" si="26"/>
        <v>0</v>
      </c>
    </row>
    <row r="140" spans="1:17" s="143" customFormat="1" ht="26.25" customHeight="1" x14ac:dyDescent="0.2">
      <c r="A140" s="209">
        <f t="shared" si="27"/>
        <v>8</v>
      </c>
      <c r="B140" s="261" t="s">
        <v>476</v>
      </c>
      <c r="C140" s="211" t="s">
        <v>364</v>
      </c>
      <c r="D140" s="212"/>
      <c r="E140" s="212"/>
      <c r="F140" s="212"/>
      <c r="G140" s="213"/>
      <c r="H140" s="212"/>
      <c r="I140" s="214"/>
      <c r="J140" s="215"/>
      <c r="K140" s="212"/>
      <c r="L140" s="212"/>
      <c r="M140" s="212"/>
      <c r="N140" s="218"/>
      <c r="O140" s="219">
        <f t="shared" si="25"/>
        <v>0</v>
      </c>
      <c r="P140" s="143">
        <f>+VLOOKUP(B140,'[156]m codes'!$A:$B,2,0)</f>
        <v>900008157</v>
      </c>
      <c r="Q140" s="220">
        <f t="shared" si="26"/>
        <v>0</v>
      </c>
    </row>
    <row r="141" spans="1:17" s="143" customFormat="1" ht="26.25" customHeight="1" x14ac:dyDescent="0.2">
      <c r="A141" s="209">
        <f t="shared" si="27"/>
        <v>9</v>
      </c>
      <c r="B141" s="261" t="s">
        <v>477</v>
      </c>
      <c r="C141" s="211" t="s">
        <v>364</v>
      </c>
      <c r="D141" s="212"/>
      <c r="E141" s="212"/>
      <c r="F141" s="212"/>
      <c r="G141" s="213"/>
      <c r="H141" s="212"/>
      <c r="I141" s="214">
        <v>4474</v>
      </c>
      <c r="J141" s="215"/>
      <c r="K141" s="212"/>
      <c r="L141" s="212"/>
      <c r="M141" s="212"/>
      <c r="N141" s="218"/>
      <c r="O141" s="219">
        <f t="shared" si="25"/>
        <v>0</v>
      </c>
      <c r="P141" s="143">
        <f>+VLOOKUP(B141,'[156]m codes'!$A:$B,2,0)</f>
        <v>900008159</v>
      </c>
      <c r="Q141" s="220">
        <f t="shared" si="26"/>
        <v>0</v>
      </c>
    </row>
    <row r="142" spans="1:17" s="143" customFormat="1" ht="26.25" customHeight="1" x14ac:dyDescent="0.2">
      <c r="A142" s="209">
        <f t="shared" si="27"/>
        <v>10</v>
      </c>
      <c r="B142" s="210" t="s">
        <v>478</v>
      </c>
      <c r="C142" s="211" t="s">
        <v>364</v>
      </c>
      <c r="D142" s="212"/>
      <c r="E142" s="212"/>
      <c r="F142" s="212"/>
      <c r="G142" s="213"/>
      <c r="H142" s="212"/>
      <c r="I142" s="214"/>
      <c r="J142" s="215"/>
      <c r="K142" s="212"/>
      <c r="L142" s="212"/>
      <c r="M142" s="212"/>
      <c r="N142" s="218"/>
      <c r="O142" s="219">
        <f t="shared" si="25"/>
        <v>0</v>
      </c>
      <c r="P142" s="143">
        <f>+VLOOKUP(B142,'[156]m codes'!$A:$B,2,0)</f>
        <v>900008617</v>
      </c>
      <c r="Q142" s="220">
        <f t="shared" si="26"/>
        <v>0</v>
      </c>
    </row>
    <row r="143" spans="1:17" s="143" customFormat="1" ht="26.25" customHeight="1" x14ac:dyDescent="0.2">
      <c r="A143" s="209">
        <f t="shared" si="27"/>
        <v>11</v>
      </c>
      <c r="B143" s="210" t="s">
        <v>479</v>
      </c>
      <c r="C143" s="211" t="s">
        <v>364</v>
      </c>
      <c r="D143" s="212"/>
      <c r="E143" s="212"/>
      <c r="F143" s="212"/>
      <c r="G143" s="213"/>
      <c r="H143" s="212"/>
      <c r="I143" s="214"/>
      <c r="J143" s="215"/>
      <c r="K143" s="212"/>
      <c r="L143" s="212"/>
      <c r="M143" s="212"/>
      <c r="N143" s="218"/>
      <c r="O143" s="219">
        <f t="shared" si="25"/>
        <v>0</v>
      </c>
      <c r="P143" s="143">
        <f>+VLOOKUP(B143,'[156]m codes'!$A:$B,2,0)</f>
        <v>900007416</v>
      </c>
      <c r="Q143" s="220">
        <f t="shared" si="26"/>
        <v>0</v>
      </c>
    </row>
    <row r="144" spans="1:17" s="143" customFormat="1" ht="26.25" customHeight="1" x14ac:dyDescent="0.2">
      <c r="A144" s="209">
        <f t="shared" si="27"/>
        <v>12</v>
      </c>
      <c r="B144" s="210" t="s">
        <v>480</v>
      </c>
      <c r="C144" s="211" t="s">
        <v>364</v>
      </c>
      <c r="D144" s="212"/>
      <c r="E144" s="212"/>
      <c r="F144" s="212"/>
      <c r="G144" s="213"/>
      <c r="H144" s="212"/>
      <c r="I144" s="214"/>
      <c r="J144" s="215"/>
      <c r="K144" s="212">
        <f>+K3*2</f>
        <v>0</v>
      </c>
      <c r="L144" s="212">
        <f>+L3*2</f>
        <v>0</v>
      </c>
      <c r="M144" s="212"/>
      <c r="N144" s="218"/>
      <c r="O144" s="219">
        <f t="shared" si="25"/>
        <v>0</v>
      </c>
      <c r="P144" s="143">
        <f>+VLOOKUP(B144,'[156]m codes'!$A:$B,2,0)</f>
        <v>1200000419</v>
      </c>
      <c r="Q144" s="220">
        <f t="shared" si="26"/>
        <v>0</v>
      </c>
    </row>
    <row r="145" spans="1:17" s="143" customFormat="1" ht="26.25" customHeight="1" x14ac:dyDescent="0.2">
      <c r="A145" s="209">
        <f t="shared" si="27"/>
        <v>13</v>
      </c>
      <c r="B145" s="210" t="s">
        <v>481</v>
      </c>
      <c r="C145" s="211" t="s">
        <v>364</v>
      </c>
      <c r="D145" s="212"/>
      <c r="E145" s="212"/>
      <c r="F145" s="212"/>
      <c r="G145" s="213"/>
      <c r="H145" s="212"/>
      <c r="I145" s="214"/>
      <c r="J145" s="215"/>
      <c r="K145" s="212">
        <f>+K3</f>
        <v>0</v>
      </c>
      <c r="L145" s="212">
        <f>+L3</f>
        <v>0</v>
      </c>
      <c r="M145" s="212"/>
      <c r="N145" s="218"/>
      <c r="O145" s="219">
        <f t="shared" si="25"/>
        <v>0</v>
      </c>
      <c r="P145" s="143">
        <f>+VLOOKUP(B145,'[156]m codes'!$A:$B,2,0)</f>
        <v>1200000416</v>
      </c>
      <c r="Q145" s="220">
        <f t="shared" si="26"/>
        <v>0</v>
      </c>
    </row>
    <row r="146" spans="1:17" s="143" customFormat="1" ht="26.25" customHeight="1" x14ac:dyDescent="0.2">
      <c r="A146" s="209">
        <f t="shared" si="27"/>
        <v>14</v>
      </c>
      <c r="B146" s="210" t="s">
        <v>482</v>
      </c>
      <c r="C146" s="211" t="s">
        <v>364</v>
      </c>
      <c r="D146" s="212"/>
      <c r="E146" s="212"/>
      <c r="F146" s="212"/>
      <c r="G146" s="213"/>
      <c r="H146" s="212"/>
      <c r="I146" s="214">
        <v>4474</v>
      </c>
      <c r="J146" s="215"/>
      <c r="K146" s="212"/>
      <c r="L146" s="212"/>
      <c r="M146" s="212"/>
      <c r="N146" s="218"/>
      <c r="O146" s="219">
        <f t="shared" si="25"/>
        <v>0</v>
      </c>
      <c r="P146" s="143">
        <f>+VLOOKUP(B146,'[156]m codes'!$A:$B,2,0)</f>
        <v>1200000418</v>
      </c>
      <c r="Q146" s="220">
        <f t="shared" si="26"/>
        <v>0</v>
      </c>
    </row>
    <row r="147" spans="1:17" s="143" customFormat="1" ht="26.25" customHeight="1" x14ac:dyDescent="0.2">
      <c r="A147" s="209">
        <f t="shared" si="27"/>
        <v>15</v>
      </c>
      <c r="B147" s="210" t="s">
        <v>483</v>
      </c>
      <c r="C147" s="211" t="s">
        <v>364</v>
      </c>
      <c r="D147" s="212"/>
      <c r="E147" s="212"/>
      <c r="F147" s="212"/>
      <c r="G147" s="213"/>
      <c r="H147" s="212"/>
      <c r="I147" s="214"/>
      <c r="J147" s="215"/>
      <c r="K147" s="212">
        <f>+K3</f>
        <v>0</v>
      </c>
      <c r="L147" s="212">
        <f>+L3</f>
        <v>0</v>
      </c>
      <c r="M147" s="212"/>
      <c r="N147" s="218"/>
      <c r="O147" s="219">
        <f t="shared" si="25"/>
        <v>0</v>
      </c>
      <c r="P147" s="143">
        <f>+VLOOKUP(B147,'[156]m codes'!$A:$B,2,0)</f>
        <v>1200000450</v>
      </c>
      <c r="Q147" s="220">
        <f t="shared" si="26"/>
        <v>0</v>
      </c>
    </row>
    <row r="148" spans="1:17" s="143" customFormat="1" ht="26.25" customHeight="1" x14ac:dyDescent="0.2">
      <c r="A148" s="209">
        <f t="shared" si="27"/>
        <v>16</v>
      </c>
      <c r="B148" s="210" t="s">
        <v>484</v>
      </c>
      <c r="C148" s="211" t="s">
        <v>364</v>
      </c>
      <c r="D148" s="212"/>
      <c r="E148" s="212"/>
      <c r="F148" s="212"/>
      <c r="G148" s="213"/>
      <c r="H148" s="212"/>
      <c r="I148" s="214"/>
      <c r="J148" s="215"/>
      <c r="K148" s="212">
        <f>+K3</f>
        <v>0</v>
      </c>
      <c r="L148" s="212">
        <f>+L3</f>
        <v>0</v>
      </c>
      <c r="M148" s="212"/>
      <c r="N148" s="218"/>
      <c r="O148" s="219">
        <f t="shared" si="25"/>
        <v>0</v>
      </c>
      <c r="P148" s="143">
        <f>+VLOOKUP(B148,'[156]m codes'!$A:$B,2,0)</f>
        <v>1200000451</v>
      </c>
      <c r="Q148" s="220">
        <f t="shared" si="26"/>
        <v>0</v>
      </c>
    </row>
    <row r="149" spans="1:17" s="143" customFormat="1" ht="26.25" customHeight="1" x14ac:dyDescent="0.2">
      <c r="A149" s="209">
        <f t="shared" si="27"/>
        <v>17</v>
      </c>
      <c r="B149" s="210" t="s">
        <v>485</v>
      </c>
      <c r="C149" s="211" t="s">
        <v>364</v>
      </c>
      <c r="D149" s="212"/>
      <c r="E149" s="212"/>
      <c r="F149" s="212"/>
      <c r="G149" s="213"/>
      <c r="H149" s="212"/>
      <c r="I149" s="214"/>
      <c r="J149" s="215"/>
      <c r="K149" s="212">
        <f>+K3</f>
        <v>0</v>
      </c>
      <c r="L149" s="212">
        <f>+L3</f>
        <v>0</v>
      </c>
      <c r="M149" s="212"/>
      <c r="N149" s="218"/>
      <c r="O149" s="219">
        <f t="shared" si="25"/>
        <v>0</v>
      </c>
      <c r="P149" s="143">
        <f>+VLOOKUP(B149,'[156]m codes'!$A:$B,2,0)</f>
        <v>1200000448</v>
      </c>
      <c r="Q149" s="220">
        <f t="shared" si="26"/>
        <v>0</v>
      </c>
    </row>
    <row r="150" spans="1:17" s="143" customFormat="1" ht="26.25" customHeight="1" x14ac:dyDescent="0.2">
      <c r="A150" s="209">
        <f t="shared" si="27"/>
        <v>18</v>
      </c>
      <c r="B150" s="210" t="s">
        <v>486</v>
      </c>
      <c r="C150" s="211" t="s">
        <v>364</v>
      </c>
      <c r="D150" s="212"/>
      <c r="E150" s="212"/>
      <c r="F150" s="212"/>
      <c r="G150" s="213"/>
      <c r="H150" s="212"/>
      <c r="I150" s="214">
        <v>4474</v>
      </c>
      <c r="J150" s="215"/>
      <c r="K150" s="212">
        <f>+K3</f>
        <v>0</v>
      </c>
      <c r="L150" s="212">
        <f>+L3</f>
        <v>0</v>
      </c>
      <c r="M150" s="212"/>
      <c r="N150" s="218"/>
      <c r="O150" s="219">
        <f t="shared" si="25"/>
        <v>0</v>
      </c>
      <c r="P150" s="143">
        <f>+VLOOKUP(B150,'[156]m codes'!$A:$B,2,0)</f>
        <v>1200000417</v>
      </c>
      <c r="Q150" s="220">
        <f t="shared" si="26"/>
        <v>0</v>
      </c>
    </row>
    <row r="151" spans="1:17" s="143" customFormat="1" ht="26.25" customHeight="1" x14ac:dyDescent="0.2">
      <c r="A151" s="209">
        <f t="shared" si="27"/>
        <v>19</v>
      </c>
      <c r="B151" s="210" t="s">
        <v>487</v>
      </c>
      <c r="C151" s="211" t="s">
        <v>364</v>
      </c>
      <c r="D151" s="212"/>
      <c r="E151" s="212"/>
      <c r="F151" s="212"/>
      <c r="G151" s="213"/>
      <c r="H151" s="212"/>
      <c r="I151" s="214"/>
      <c r="J151" s="215"/>
      <c r="K151" s="212">
        <f>+K3</f>
        <v>0</v>
      </c>
      <c r="L151" s="212">
        <f>+L3</f>
        <v>0</v>
      </c>
      <c r="M151" s="212"/>
      <c r="N151" s="218"/>
      <c r="O151" s="219">
        <f t="shared" si="25"/>
        <v>0</v>
      </c>
      <c r="P151" s="143">
        <f>+VLOOKUP(B151,'[156]m codes'!$A:$B,2,0)</f>
        <v>1200000414</v>
      </c>
      <c r="Q151" s="220">
        <f t="shared" si="26"/>
        <v>0</v>
      </c>
    </row>
    <row r="152" spans="1:17" s="143" customFormat="1" ht="26.25" customHeight="1" x14ac:dyDescent="0.2">
      <c r="A152" s="209">
        <f t="shared" si="27"/>
        <v>20</v>
      </c>
      <c r="B152" s="210" t="s">
        <v>488</v>
      </c>
      <c r="C152" s="211" t="s">
        <v>364</v>
      </c>
      <c r="D152" s="212"/>
      <c r="E152" s="212"/>
      <c r="F152" s="212"/>
      <c r="G152" s="213"/>
      <c r="H152" s="212"/>
      <c r="I152" s="214"/>
      <c r="J152" s="215"/>
      <c r="K152" s="216"/>
      <c r="L152" s="212"/>
      <c r="M152" s="212"/>
      <c r="N152" s="218"/>
      <c r="O152" s="219">
        <f t="shared" si="25"/>
        <v>0</v>
      </c>
      <c r="P152" s="143">
        <f>+VLOOKUP(B152,'[156]m codes'!$A:$B,2,0)</f>
        <v>1200000415</v>
      </c>
      <c r="Q152" s="220">
        <f t="shared" si="26"/>
        <v>0</v>
      </c>
    </row>
    <row r="153" spans="1:17" s="143" customFormat="1" ht="26.25" customHeight="1" x14ac:dyDescent="0.2">
      <c r="A153" s="209">
        <f t="shared" si="27"/>
        <v>21</v>
      </c>
      <c r="B153" s="210" t="s">
        <v>489</v>
      </c>
      <c r="C153" s="211" t="s">
        <v>364</v>
      </c>
      <c r="D153" s="212"/>
      <c r="E153" s="212"/>
      <c r="F153" s="212"/>
      <c r="G153" s="213"/>
      <c r="H153" s="212"/>
      <c r="I153" s="214"/>
      <c r="J153" s="215"/>
      <c r="K153" s="216"/>
      <c r="L153" s="212"/>
      <c r="M153" s="212"/>
      <c r="N153" s="218"/>
      <c r="O153" s="219">
        <f t="shared" si="25"/>
        <v>0</v>
      </c>
      <c r="P153" s="143">
        <f>+VLOOKUP(B153,'[156]m codes'!$A:$B,2,0)</f>
        <v>200001364</v>
      </c>
      <c r="Q153" s="220">
        <f t="shared" si="26"/>
        <v>0</v>
      </c>
    </row>
    <row r="154" spans="1:17" s="143" customFormat="1" ht="26.25" customHeight="1" x14ac:dyDescent="0.2">
      <c r="A154" s="139">
        <f t="shared" si="27"/>
        <v>22</v>
      </c>
      <c r="B154" s="140"/>
      <c r="C154" s="212"/>
      <c r="D154" s="212"/>
      <c r="E154" s="212"/>
      <c r="F154" s="212"/>
      <c r="G154" s="213"/>
      <c r="H154" s="212"/>
      <c r="I154" s="214"/>
      <c r="J154" s="215"/>
      <c r="K154" s="216"/>
      <c r="L154" s="217"/>
      <c r="M154" s="212"/>
      <c r="N154" s="218"/>
      <c r="O154" s="219">
        <f t="shared" si="25"/>
        <v>0</v>
      </c>
      <c r="P154" s="143" t="e">
        <f>+VLOOKUP(B154,'[156]m codes'!$A:$B,2,0)</f>
        <v>#N/A</v>
      </c>
      <c r="Q154" s="220">
        <f t="shared" si="26"/>
        <v>0</v>
      </c>
    </row>
    <row r="155" spans="1:17" s="146" customFormat="1" ht="26.25" customHeight="1" x14ac:dyDescent="0.25">
      <c r="A155" s="144"/>
      <c r="B155" s="145" t="s">
        <v>329</v>
      </c>
      <c r="C155" s="145"/>
      <c r="D155" s="224"/>
      <c r="E155" s="224"/>
      <c r="F155" s="224"/>
      <c r="G155" s="250"/>
      <c r="H155" s="224"/>
      <c r="I155" s="225"/>
      <c r="J155" s="226"/>
      <c r="K155" s="227"/>
      <c r="L155" s="228"/>
      <c r="M155" s="145"/>
      <c r="N155" s="229"/>
      <c r="O155" s="230"/>
      <c r="Q155" s="231"/>
    </row>
    <row r="156" spans="1:17" x14ac:dyDescent="0.25">
      <c r="A156" s="150"/>
      <c r="B156" s="151"/>
      <c r="C156" s="151"/>
      <c r="D156" s="150"/>
      <c r="E156" s="150"/>
      <c r="F156" s="150"/>
      <c r="G156" s="150"/>
      <c r="H156" s="150"/>
      <c r="I156" s="152"/>
      <c r="J156" s="151"/>
      <c r="K156" s="262"/>
      <c r="L156" s="263"/>
      <c r="M156" s="263"/>
      <c r="N156" s="264"/>
      <c r="O156" s="151"/>
      <c r="Q156" s="265"/>
    </row>
    <row r="157" spans="1:17" x14ac:dyDescent="0.25">
      <c r="A157" s="150"/>
      <c r="B157" s="151"/>
      <c r="C157" s="151"/>
      <c r="D157" s="150"/>
      <c r="E157" s="150"/>
      <c r="F157" s="150"/>
      <c r="G157" s="150"/>
      <c r="H157" s="150"/>
      <c r="I157" s="152"/>
      <c r="J157" s="151"/>
      <c r="K157" s="262"/>
      <c r="L157" s="263"/>
      <c r="M157" s="263"/>
      <c r="N157" s="264"/>
      <c r="O157" s="151"/>
      <c r="Q157" s="265"/>
    </row>
    <row r="158" spans="1:17" x14ac:dyDescent="0.25">
      <c r="A158" s="150"/>
      <c r="B158" s="151"/>
      <c r="C158" s="151"/>
      <c r="D158" s="150"/>
      <c r="E158" s="150"/>
      <c r="F158" s="150"/>
      <c r="G158" s="150"/>
      <c r="H158" s="150"/>
      <c r="I158" s="152"/>
      <c r="J158" s="151"/>
      <c r="K158" s="262"/>
      <c r="L158" s="263"/>
      <c r="M158" s="263"/>
      <c r="N158" s="264"/>
      <c r="O158" s="151"/>
      <c r="Q158" s="265"/>
    </row>
    <row r="159" spans="1:17" s="154" customFormat="1" ht="14.25" x14ac:dyDescent="0.25">
      <c r="A159" s="153" t="s">
        <v>490</v>
      </c>
      <c r="B159" s="153"/>
      <c r="C159" s="153"/>
      <c r="D159" s="153"/>
      <c r="E159" s="153"/>
      <c r="F159" s="153"/>
      <c r="G159" s="153"/>
      <c r="H159" s="153"/>
      <c r="I159" s="153"/>
      <c r="J159" s="153"/>
      <c r="K159" s="266"/>
      <c r="L159" s="267"/>
      <c r="M159" s="267"/>
      <c r="N159" s="268"/>
      <c r="O159" s="269"/>
      <c r="Q159" s="270"/>
    </row>
    <row r="162" spans="2:17" x14ac:dyDescent="0.25">
      <c r="B162" s="271"/>
      <c r="D162"/>
      <c r="E162"/>
      <c r="F162"/>
      <c r="G162"/>
      <c r="H162"/>
      <c r="I162"/>
      <c r="K162"/>
      <c r="L162"/>
      <c r="M162"/>
      <c r="N162"/>
      <c r="O162"/>
      <c r="Q162"/>
    </row>
    <row r="163" spans="2:17" ht="15.75" x14ac:dyDescent="0.25">
      <c r="B163" s="272" t="s">
        <v>491</v>
      </c>
      <c r="D163"/>
      <c r="E163"/>
      <c r="F163"/>
      <c r="G163"/>
      <c r="H163"/>
      <c r="I163"/>
      <c r="K163"/>
      <c r="L163"/>
      <c r="M163"/>
      <c r="N163"/>
      <c r="O163"/>
      <c r="Q163"/>
    </row>
    <row r="164" spans="2:17" x14ac:dyDescent="0.25">
      <c r="B164" s="271"/>
      <c r="D164"/>
      <c r="E164"/>
      <c r="F164"/>
      <c r="G164"/>
      <c r="H164"/>
      <c r="I164"/>
      <c r="K164"/>
      <c r="L164"/>
      <c r="M164"/>
      <c r="N164"/>
      <c r="O164"/>
      <c r="Q164"/>
    </row>
    <row r="165" spans="2:17" x14ac:dyDescent="0.25">
      <c r="B165" s="271"/>
      <c r="D165"/>
      <c r="E165"/>
      <c r="F165"/>
      <c r="G165"/>
      <c r="H165"/>
      <c r="I165"/>
      <c r="K165"/>
      <c r="L165"/>
      <c r="M165"/>
      <c r="N165"/>
      <c r="O165"/>
      <c r="Q165"/>
    </row>
    <row r="166" spans="2:17" x14ac:dyDescent="0.25">
      <c r="B166" s="271"/>
      <c r="D166"/>
      <c r="E166"/>
      <c r="F166"/>
      <c r="G166"/>
      <c r="H166"/>
      <c r="I166"/>
      <c r="K166"/>
      <c r="L166"/>
      <c r="M166"/>
      <c r="N166"/>
      <c r="O166"/>
      <c r="Q166"/>
    </row>
    <row r="167" spans="2:17" x14ac:dyDescent="0.25">
      <c r="B167" s="271"/>
      <c r="D167"/>
      <c r="E167"/>
      <c r="F167"/>
      <c r="G167"/>
      <c r="H167"/>
      <c r="I167"/>
      <c r="K167"/>
      <c r="L167"/>
      <c r="M167"/>
      <c r="N167"/>
      <c r="O167"/>
      <c r="Q167"/>
    </row>
    <row r="168" spans="2:17" x14ac:dyDescent="0.25">
      <c r="B168" s="271"/>
      <c r="D168"/>
      <c r="E168"/>
      <c r="F168"/>
      <c r="G168"/>
      <c r="H168"/>
      <c r="I168"/>
      <c r="K168"/>
      <c r="L168"/>
      <c r="M168"/>
      <c r="N168"/>
      <c r="O168"/>
      <c r="Q168"/>
    </row>
    <row r="169" spans="2:17" x14ac:dyDescent="0.25">
      <c r="B169" s="271"/>
      <c r="D169"/>
      <c r="E169"/>
      <c r="F169"/>
      <c r="G169"/>
      <c r="H169"/>
      <c r="I169"/>
      <c r="K169"/>
      <c r="L169"/>
      <c r="M169"/>
      <c r="N169"/>
      <c r="O169"/>
      <c r="Q169"/>
    </row>
    <row r="170" spans="2:17" x14ac:dyDescent="0.25">
      <c r="B170" s="271"/>
      <c r="D170"/>
      <c r="E170"/>
      <c r="F170"/>
      <c r="G170"/>
      <c r="H170"/>
      <c r="I170"/>
      <c r="K170"/>
      <c r="L170"/>
      <c r="M170"/>
      <c r="N170"/>
      <c r="O170"/>
      <c r="Q170"/>
    </row>
    <row r="171" spans="2:17" x14ac:dyDescent="0.25">
      <c r="B171" s="271"/>
      <c r="D171"/>
      <c r="E171"/>
      <c r="F171"/>
      <c r="G171"/>
      <c r="H171"/>
      <c r="I171"/>
      <c r="K171"/>
      <c r="L171"/>
      <c r="M171"/>
      <c r="N171"/>
      <c r="O171"/>
      <c r="Q171"/>
    </row>
    <row r="172" spans="2:17" x14ac:dyDescent="0.25">
      <c r="B172" s="271"/>
      <c r="D172"/>
      <c r="E172"/>
      <c r="F172"/>
      <c r="G172"/>
      <c r="H172"/>
      <c r="I172"/>
      <c r="K172"/>
      <c r="L172"/>
      <c r="M172"/>
      <c r="N172"/>
      <c r="O172"/>
      <c r="Q172"/>
    </row>
    <row r="173" spans="2:17" x14ac:dyDescent="0.25">
      <c r="B173" s="271"/>
      <c r="D173"/>
      <c r="E173"/>
      <c r="F173"/>
      <c r="G173"/>
      <c r="H173"/>
      <c r="I173"/>
      <c r="K173"/>
      <c r="L173"/>
      <c r="M173"/>
      <c r="N173"/>
      <c r="O173"/>
      <c r="Q173"/>
    </row>
    <row r="174" spans="2:17" x14ac:dyDescent="0.25">
      <c r="B174" s="271"/>
      <c r="D174"/>
      <c r="E174"/>
      <c r="F174"/>
      <c r="G174"/>
      <c r="H174"/>
      <c r="I174"/>
      <c r="K174"/>
      <c r="L174"/>
      <c r="M174"/>
      <c r="N174"/>
      <c r="O174"/>
      <c r="Q174"/>
    </row>
    <row r="175" spans="2:17" x14ac:dyDescent="0.25">
      <c r="B175" s="271"/>
      <c r="D175"/>
      <c r="E175"/>
      <c r="F175"/>
      <c r="G175"/>
      <c r="H175"/>
      <c r="I175"/>
      <c r="K175"/>
      <c r="L175"/>
      <c r="M175"/>
      <c r="N175"/>
      <c r="O175"/>
      <c r="Q175"/>
    </row>
    <row r="176" spans="2:17" x14ac:dyDescent="0.25">
      <c r="B176" s="271"/>
      <c r="D176"/>
      <c r="E176"/>
      <c r="F176"/>
      <c r="G176"/>
      <c r="H176"/>
      <c r="I176"/>
      <c r="K176"/>
      <c r="L176"/>
      <c r="M176"/>
      <c r="N176"/>
      <c r="O176"/>
      <c r="Q176"/>
    </row>
    <row r="177" spans="2:17" x14ac:dyDescent="0.25">
      <c r="B177" s="271"/>
      <c r="D177"/>
      <c r="E177"/>
      <c r="F177"/>
      <c r="G177"/>
      <c r="H177"/>
      <c r="I177"/>
      <c r="K177"/>
      <c r="L177"/>
      <c r="M177"/>
      <c r="N177"/>
      <c r="O177"/>
      <c r="Q177"/>
    </row>
    <row r="178" spans="2:17" x14ac:dyDescent="0.25">
      <c r="B178" s="271"/>
      <c r="D178"/>
      <c r="E178"/>
      <c r="F178"/>
      <c r="G178"/>
      <c r="H178"/>
      <c r="I178"/>
      <c r="K178"/>
      <c r="L178"/>
      <c r="M178"/>
      <c r="N178"/>
      <c r="O178"/>
      <c r="Q178"/>
    </row>
    <row r="179" spans="2:17" x14ac:dyDescent="0.25">
      <c r="B179" s="271"/>
      <c r="D179"/>
      <c r="E179"/>
      <c r="F179"/>
      <c r="G179"/>
      <c r="H179"/>
      <c r="I179"/>
      <c r="K179"/>
      <c r="L179"/>
      <c r="M179"/>
      <c r="N179"/>
      <c r="O179"/>
      <c r="Q179"/>
    </row>
    <row r="180" spans="2:17" x14ac:dyDescent="0.25">
      <c r="B180" s="271"/>
      <c r="D180"/>
      <c r="E180"/>
      <c r="F180"/>
      <c r="G180"/>
      <c r="H180"/>
      <c r="I180"/>
      <c r="K180"/>
      <c r="L180"/>
      <c r="M180"/>
      <c r="N180"/>
      <c r="O180"/>
      <c r="Q180"/>
    </row>
    <row r="181" spans="2:17" x14ac:dyDescent="0.25">
      <c r="B181" s="271"/>
      <c r="D181"/>
      <c r="E181"/>
      <c r="F181"/>
      <c r="G181"/>
      <c r="H181"/>
      <c r="I181"/>
      <c r="K181"/>
      <c r="L181"/>
      <c r="M181"/>
      <c r="N181"/>
      <c r="O181"/>
      <c r="Q181"/>
    </row>
    <row r="182" spans="2:17" x14ac:dyDescent="0.25">
      <c r="B182" s="271"/>
      <c r="D182"/>
      <c r="E182"/>
      <c r="F182"/>
      <c r="G182"/>
      <c r="H182"/>
      <c r="I182"/>
      <c r="K182"/>
      <c r="L182"/>
      <c r="M182"/>
      <c r="N182"/>
      <c r="O182"/>
      <c r="Q182"/>
    </row>
    <row r="183" spans="2:17" x14ac:dyDescent="0.25">
      <c r="B183" s="271"/>
      <c r="D183"/>
      <c r="E183"/>
      <c r="F183"/>
      <c r="G183"/>
      <c r="H183"/>
      <c r="I183"/>
      <c r="K183"/>
      <c r="L183"/>
      <c r="M183"/>
      <c r="N183"/>
      <c r="O183"/>
      <c r="Q183"/>
    </row>
    <row r="184" spans="2:17" x14ac:dyDescent="0.25">
      <c r="B184" s="271"/>
      <c r="D184"/>
      <c r="E184"/>
      <c r="F184"/>
      <c r="G184"/>
      <c r="H184"/>
      <c r="I184"/>
      <c r="K184"/>
      <c r="L184"/>
      <c r="M184"/>
      <c r="N184"/>
      <c r="O184"/>
      <c r="Q184"/>
    </row>
    <row r="185" spans="2:17" x14ac:dyDescent="0.25">
      <c r="B185" s="271"/>
      <c r="D185"/>
      <c r="E185"/>
      <c r="F185"/>
      <c r="G185"/>
      <c r="H185"/>
      <c r="I185"/>
      <c r="K185"/>
      <c r="L185"/>
      <c r="M185"/>
      <c r="N185"/>
      <c r="O185"/>
      <c r="Q185"/>
    </row>
    <row r="186" spans="2:17" x14ac:dyDescent="0.25">
      <c r="B186" s="271"/>
      <c r="D186"/>
      <c r="E186"/>
      <c r="F186"/>
      <c r="G186"/>
      <c r="H186"/>
      <c r="I186"/>
      <c r="K186"/>
      <c r="L186"/>
      <c r="M186"/>
      <c r="N186"/>
      <c r="O186"/>
      <c r="Q186"/>
    </row>
    <row r="187" spans="2:17" x14ac:dyDescent="0.25">
      <c r="B187" s="271"/>
      <c r="D187"/>
      <c r="E187"/>
      <c r="F187"/>
      <c r="G187"/>
      <c r="H187"/>
      <c r="I187"/>
      <c r="K187"/>
      <c r="L187"/>
      <c r="M187"/>
      <c r="N187"/>
      <c r="O187"/>
      <c r="Q187"/>
    </row>
    <row r="188" spans="2:17" x14ac:dyDescent="0.25">
      <c r="B188" s="271"/>
      <c r="D188"/>
      <c r="E188"/>
      <c r="F188"/>
      <c r="G188"/>
      <c r="H188"/>
      <c r="I188"/>
      <c r="K188"/>
      <c r="L188"/>
      <c r="M188"/>
      <c r="N188"/>
      <c r="O188"/>
      <c r="Q188"/>
    </row>
    <row r="189" spans="2:17" x14ac:dyDescent="0.25">
      <c r="B189" s="271"/>
      <c r="D189"/>
      <c r="E189"/>
      <c r="F189"/>
      <c r="G189"/>
      <c r="H189"/>
      <c r="I189"/>
      <c r="K189"/>
      <c r="L189"/>
      <c r="M189"/>
      <c r="N189"/>
      <c r="O189"/>
      <c r="Q189"/>
    </row>
    <row r="190" spans="2:17" x14ac:dyDescent="0.25">
      <c r="B190" s="271"/>
      <c r="D190"/>
      <c r="E190"/>
      <c r="F190"/>
      <c r="G190"/>
      <c r="H190"/>
      <c r="I190"/>
      <c r="K190"/>
      <c r="L190"/>
      <c r="M190"/>
      <c r="N190"/>
      <c r="O190"/>
      <c r="Q190"/>
    </row>
    <row r="191" spans="2:17" x14ac:dyDescent="0.25">
      <c r="B191" s="271"/>
      <c r="D191"/>
      <c r="E191"/>
      <c r="F191"/>
      <c r="G191"/>
      <c r="H191"/>
      <c r="I191"/>
      <c r="K191"/>
      <c r="L191"/>
      <c r="M191"/>
      <c r="N191"/>
      <c r="O191"/>
      <c r="Q191"/>
    </row>
    <row r="192" spans="2:17" x14ac:dyDescent="0.25">
      <c r="B192" s="271"/>
      <c r="D192"/>
      <c r="E192"/>
      <c r="F192"/>
      <c r="G192"/>
      <c r="H192"/>
      <c r="I192"/>
      <c r="K192"/>
      <c r="L192"/>
      <c r="M192"/>
      <c r="N192"/>
      <c r="O192"/>
      <c r="Q192"/>
    </row>
    <row r="193" spans="2:17" x14ac:dyDescent="0.25">
      <c r="B193" s="271"/>
      <c r="D193"/>
      <c r="E193"/>
      <c r="F193"/>
      <c r="G193"/>
      <c r="H193"/>
      <c r="I193"/>
      <c r="K193"/>
      <c r="L193"/>
      <c r="M193"/>
      <c r="N193"/>
      <c r="O193"/>
      <c r="Q193"/>
    </row>
    <row r="194" spans="2:17" x14ac:dyDescent="0.25">
      <c r="B194" s="271"/>
      <c r="D194"/>
      <c r="E194"/>
      <c r="F194"/>
      <c r="G194"/>
      <c r="H194"/>
      <c r="I194"/>
      <c r="K194"/>
      <c r="L194"/>
      <c r="M194"/>
      <c r="N194"/>
      <c r="O194"/>
      <c r="Q194"/>
    </row>
    <row r="195" spans="2:17" x14ac:dyDescent="0.25">
      <c r="B195" s="271"/>
      <c r="D195"/>
      <c r="E195"/>
      <c r="F195"/>
      <c r="G195"/>
      <c r="H195"/>
      <c r="I195"/>
      <c r="K195"/>
      <c r="L195"/>
      <c r="M195"/>
      <c r="N195"/>
      <c r="O195"/>
      <c r="Q195"/>
    </row>
    <row r="196" spans="2:17" x14ac:dyDescent="0.25">
      <c r="B196" s="271"/>
      <c r="D196"/>
      <c r="E196"/>
      <c r="F196"/>
      <c r="G196"/>
      <c r="H196"/>
      <c r="I196"/>
      <c r="K196"/>
      <c r="L196"/>
      <c r="M196"/>
      <c r="N196"/>
      <c r="O196"/>
      <c r="Q196"/>
    </row>
    <row r="197" spans="2:17" x14ac:dyDescent="0.25">
      <c r="B197" s="271"/>
      <c r="D197"/>
      <c r="E197"/>
      <c r="F197"/>
      <c r="G197"/>
      <c r="H197"/>
      <c r="I197"/>
      <c r="K197"/>
      <c r="L197"/>
      <c r="M197"/>
      <c r="N197"/>
      <c r="O197"/>
      <c r="Q197"/>
    </row>
    <row r="198" spans="2:17" x14ac:dyDescent="0.25">
      <c r="B198" s="271"/>
      <c r="D198"/>
      <c r="E198"/>
      <c r="F198"/>
      <c r="G198"/>
      <c r="H198"/>
      <c r="I198"/>
      <c r="K198"/>
      <c r="L198"/>
      <c r="M198"/>
      <c r="N198"/>
      <c r="O198"/>
      <c r="Q198"/>
    </row>
    <row r="199" spans="2:17" x14ac:dyDescent="0.25">
      <c r="B199" s="271"/>
      <c r="D199"/>
      <c r="E199"/>
      <c r="F199"/>
      <c r="G199"/>
      <c r="H199"/>
      <c r="I199"/>
      <c r="K199"/>
      <c r="L199"/>
      <c r="M199"/>
      <c r="N199"/>
      <c r="O199"/>
      <c r="Q199"/>
    </row>
    <row r="200" spans="2:17" x14ac:dyDescent="0.25">
      <c r="B200" s="271"/>
      <c r="D200"/>
      <c r="E200"/>
      <c r="F200"/>
      <c r="G200"/>
      <c r="H200"/>
      <c r="I200"/>
      <c r="K200"/>
      <c r="L200"/>
      <c r="M200"/>
      <c r="N200"/>
      <c r="O200"/>
      <c r="Q200"/>
    </row>
    <row r="201" spans="2:17" x14ac:dyDescent="0.25">
      <c r="B201" s="271"/>
      <c r="D201"/>
      <c r="E201"/>
      <c r="F201"/>
      <c r="G201"/>
      <c r="H201"/>
      <c r="I201"/>
      <c r="K201"/>
      <c r="L201"/>
      <c r="M201"/>
      <c r="N201"/>
      <c r="O201"/>
      <c r="Q201"/>
    </row>
    <row r="202" spans="2:17" x14ac:dyDescent="0.25">
      <c r="B202" s="271"/>
      <c r="D202"/>
      <c r="E202"/>
      <c r="F202"/>
      <c r="G202"/>
      <c r="H202"/>
      <c r="I202"/>
      <c r="K202"/>
      <c r="L202"/>
      <c r="M202"/>
      <c r="N202"/>
      <c r="O202"/>
      <c r="Q202"/>
    </row>
    <row r="203" spans="2:17" x14ac:dyDescent="0.25">
      <c r="B203" s="271"/>
      <c r="D203"/>
      <c r="E203"/>
      <c r="F203"/>
      <c r="G203"/>
      <c r="H203"/>
      <c r="I203"/>
      <c r="K203"/>
      <c r="L203"/>
      <c r="M203"/>
      <c r="N203"/>
      <c r="O203"/>
      <c r="Q203"/>
    </row>
  </sheetData>
  <mergeCells count="13">
    <mergeCell ref="J6:J7"/>
    <mergeCell ref="K6:O6"/>
    <mergeCell ref="A159:J159"/>
    <mergeCell ref="A1:J1"/>
    <mergeCell ref="A2:J2"/>
    <mergeCell ref="A3:J3"/>
    <mergeCell ref="G4:J4"/>
    <mergeCell ref="G5:J5"/>
    <mergeCell ref="A6:A7"/>
    <mergeCell ref="B6:B7"/>
    <mergeCell ref="C6:C7"/>
    <mergeCell ref="E6:G6"/>
    <mergeCell ref="H6:H7"/>
  </mergeCells>
  <conditionalFormatting sqref="C59:F64 C154:G154 H1:I3 I10:I13 H10:H18 I153:I154 H6:I9 C153:F153 C9:E12 C13 E13 D15">
    <cfRule type="cellIs" dxfId="59" priority="45" operator="lessThan">
      <formula>0</formula>
    </cfRule>
  </conditionalFormatting>
  <conditionalFormatting sqref="C14:E14 C18:F18 I18 I14:I16 C16:E16 C15 E15">
    <cfRule type="cellIs" dxfId="58" priority="42" operator="lessThan">
      <formula>0</formula>
    </cfRule>
  </conditionalFormatting>
  <conditionalFormatting sqref="C23:F29 I22:I29 C22 E22:F22">
    <cfRule type="cellIs" dxfId="57" priority="41" operator="lessThan">
      <formula>0</formula>
    </cfRule>
  </conditionalFormatting>
  <conditionalFormatting sqref="C32:F58 I32:I58">
    <cfRule type="cellIs" dxfId="56" priority="40" operator="lessThan">
      <formula>0</formula>
    </cfRule>
  </conditionalFormatting>
  <conditionalFormatting sqref="C67:F74 I67:I74">
    <cfRule type="cellIs" dxfId="55" priority="39" operator="lessThan">
      <formula>0</formula>
    </cfRule>
  </conditionalFormatting>
  <conditionalFormatting sqref="C77:F104 I77:I104">
    <cfRule type="cellIs" dxfId="54" priority="38" operator="lessThan">
      <formula>0</formula>
    </cfRule>
  </conditionalFormatting>
  <conditionalFormatting sqref="C107:F114 I107:I114">
    <cfRule type="cellIs" dxfId="53" priority="37" operator="lessThan">
      <formula>0</formula>
    </cfRule>
  </conditionalFormatting>
  <conditionalFormatting sqref="C117:F123 I117:I123">
    <cfRule type="cellIs" dxfId="52" priority="35" operator="lessThan">
      <formula>0</formula>
    </cfRule>
  </conditionalFormatting>
  <conditionalFormatting sqref="C126:F130 I126:I130">
    <cfRule type="cellIs" dxfId="51" priority="36" operator="lessThan">
      <formula>0</formula>
    </cfRule>
  </conditionalFormatting>
  <conditionalFormatting sqref="C133:F151 I133:I151">
    <cfRule type="cellIs" dxfId="50" priority="34" operator="lessThan">
      <formula>0</formula>
    </cfRule>
  </conditionalFormatting>
  <conditionalFormatting sqref="H20:I21 I59:I65 H66:I66 H75:I76 I105 H106:I106 I115 H116:I116 H125:I125 I131 I19 G9:H18">
    <cfRule type="cellIs" dxfId="49" priority="47" operator="lessThan">
      <formula>0</formula>
    </cfRule>
  </conditionalFormatting>
  <conditionalFormatting sqref="H31:I31 I30">
    <cfRule type="cellIs" dxfId="48" priority="46" operator="lessThan">
      <formula>0</formula>
    </cfRule>
  </conditionalFormatting>
  <conditionalFormatting sqref="H155:I1048576">
    <cfRule type="cellIs" dxfId="47" priority="43" operator="lessThan">
      <formula>0</formula>
    </cfRule>
  </conditionalFormatting>
  <conditionalFormatting sqref="I124">
    <cfRule type="cellIs" dxfId="46" priority="44" operator="lessThan">
      <formula>0</formula>
    </cfRule>
  </conditionalFormatting>
  <conditionalFormatting sqref="C152:F152 I152">
    <cfRule type="cellIs" dxfId="45" priority="33" operator="lessThan">
      <formula>0</formula>
    </cfRule>
  </conditionalFormatting>
  <conditionalFormatting sqref="C17:F17 I17">
    <cfRule type="cellIs" dxfId="44" priority="32" operator="lessThan">
      <formula>0</formula>
    </cfRule>
  </conditionalFormatting>
  <conditionalFormatting sqref="K3:K5">
    <cfRule type="cellIs" dxfId="43" priority="31" operator="lessThan">
      <formula>0</formula>
    </cfRule>
  </conditionalFormatting>
  <conditionalFormatting sqref="H22:H29">
    <cfRule type="cellIs" dxfId="42" priority="29" operator="lessThan">
      <formula>0</formula>
    </cfRule>
  </conditionalFormatting>
  <conditionalFormatting sqref="H22:H29">
    <cfRule type="cellIs" dxfId="41" priority="30" operator="lessThan">
      <formula>0</formula>
    </cfRule>
  </conditionalFormatting>
  <conditionalFormatting sqref="H32:H64">
    <cfRule type="cellIs" dxfId="40" priority="27" operator="lessThan">
      <formula>0</formula>
    </cfRule>
  </conditionalFormatting>
  <conditionalFormatting sqref="H32:H64">
    <cfRule type="cellIs" dxfId="39" priority="28" operator="lessThan">
      <formula>0</formula>
    </cfRule>
  </conditionalFormatting>
  <conditionalFormatting sqref="H67:H68 H70:H74">
    <cfRule type="cellIs" dxfId="38" priority="25" operator="lessThan">
      <formula>0</formula>
    </cfRule>
  </conditionalFormatting>
  <conditionalFormatting sqref="H67:H68 H70:H74">
    <cfRule type="cellIs" dxfId="37" priority="26" operator="lessThan">
      <formula>0</formula>
    </cfRule>
  </conditionalFormatting>
  <conditionalFormatting sqref="H69">
    <cfRule type="cellIs" dxfId="36" priority="23" operator="lessThan">
      <formula>0</formula>
    </cfRule>
  </conditionalFormatting>
  <conditionalFormatting sqref="H69">
    <cfRule type="cellIs" dxfId="35" priority="24" operator="lessThan">
      <formula>0</formula>
    </cfRule>
  </conditionalFormatting>
  <conditionalFormatting sqref="H77:H104">
    <cfRule type="cellIs" dxfId="34" priority="21" operator="lessThan">
      <formula>0</formula>
    </cfRule>
  </conditionalFormatting>
  <conditionalFormatting sqref="H77:H104">
    <cfRule type="cellIs" dxfId="33" priority="22" operator="lessThan">
      <formula>0</formula>
    </cfRule>
  </conditionalFormatting>
  <conditionalFormatting sqref="H107:H114">
    <cfRule type="cellIs" dxfId="32" priority="19" operator="lessThan">
      <formula>0</formula>
    </cfRule>
  </conditionalFormatting>
  <conditionalFormatting sqref="H107:H114">
    <cfRule type="cellIs" dxfId="31" priority="20" operator="lessThan">
      <formula>0</formula>
    </cfRule>
  </conditionalFormatting>
  <conditionalFormatting sqref="H117:H123">
    <cfRule type="cellIs" dxfId="30" priority="17" operator="lessThan">
      <formula>0</formula>
    </cfRule>
  </conditionalFormatting>
  <conditionalFormatting sqref="H117:H123">
    <cfRule type="cellIs" dxfId="29" priority="18" operator="lessThan">
      <formula>0</formula>
    </cfRule>
  </conditionalFormatting>
  <conditionalFormatting sqref="H126:H130">
    <cfRule type="cellIs" dxfId="28" priority="15" operator="lessThan">
      <formula>0</formula>
    </cfRule>
  </conditionalFormatting>
  <conditionalFormatting sqref="H126:H130">
    <cfRule type="cellIs" dxfId="27" priority="16" operator="lessThan">
      <formula>0</formula>
    </cfRule>
  </conditionalFormatting>
  <conditionalFormatting sqref="H133:H154">
    <cfRule type="cellIs" dxfId="26" priority="13" operator="lessThan">
      <formula>0</formula>
    </cfRule>
  </conditionalFormatting>
  <conditionalFormatting sqref="H133:H154">
    <cfRule type="cellIs" dxfId="25" priority="14" operator="lessThan">
      <formula>0</formula>
    </cfRule>
  </conditionalFormatting>
  <conditionalFormatting sqref="G22:G29">
    <cfRule type="cellIs" dxfId="23" priority="11" operator="lessThan">
      <formula>0</formula>
    </cfRule>
  </conditionalFormatting>
  <conditionalFormatting sqref="G32:G64">
    <cfRule type="cellIs" dxfId="22" priority="10" operator="lessThan">
      <formula>0</formula>
    </cfRule>
  </conditionalFormatting>
  <conditionalFormatting sqref="G67:G74">
    <cfRule type="cellIs" dxfId="21" priority="9" operator="lessThan">
      <formula>0</formula>
    </cfRule>
  </conditionalFormatting>
  <conditionalFormatting sqref="G77:G104">
    <cfRule type="cellIs" dxfId="20" priority="8" operator="lessThan">
      <formula>0</formula>
    </cfRule>
  </conditionalFormatting>
  <conditionalFormatting sqref="G107:G114">
    <cfRule type="cellIs" dxfId="19" priority="7" operator="lessThan">
      <formula>0</formula>
    </cfRule>
  </conditionalFormatting>
  <conditionalFormatting sqref="G117:G123">
    <cfRule type="cellIs" dxfId="18" priority="6" operator="lessThan">
      <formula>0</formula>
    </cfRule>
  </conditionalFormatting>
  <conditionalFormatting sqref="G126:G130">
    <cfRule type="cellIs" dxfId="17" priority="5" operator="lessThan">
      <formula>0</formula>
    </cfRule>
  </conditionalFormatting>
  <conditionalFormatting sqref="G133:G153">
    <cfRule type="cellIs" dxfId="16" priority="4" operator="lessThan">
      <formula>0</formula>
    </cfRule>
  </conditionalFormatting>
  <conditionalFormatting sqref="F16">
    <cfRule type="cellIs" dxfId="15" priority="2" operator="lessThan">
      <formula>0</formula>
    </cfRule>
  </conditionalFormatting>
  <conditionalFormatting sqref="F9:F15">
    <cfRule type="cellIs" dxfId="13" priority="1"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5" max="14" man="1"/>
    <brk id="13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0"/>
  <sheetViews>
    <sheetView view="pageBreakPreview" topLeftCell="A97" zoomScaleNormal="100" zoomScaleSheetLayoutView="100" workbookViewId="0">
      <selection activeCell="D109" sqref="D109:H109"/>
    </sheetView>
  </sheetViews>
  <sheetFormatPr defaultRowHeight="15" x14ac:dyDescent="0.25"/>
  <cols>
    <col min="1" max="1" width="8.7109375" customWidth="1"/>
    <col min="2" max="2" width="53.42578125" customWidth="1"/>
    <col min="3" max="3" width="6.5703125" customWidth="1"/>
    <col min="4" max="4" width="13.7109375" style="127" bestFit="1" customWidth="1"/>
    <col min="5" max="5" width="15.85546875" style="127" customWidth="1"/>
    <col min="6" max="7" width="14.140625" style="127" customWidth="1"/>
    <col min="8" max="8" width="32.85546875" style="127" customWidth="1"/>
    <col min="9" max="9" width="12.28515625" style="128" customWidth="1"/>
    <col min="10" max="10" width="12" customWidth="1"/>
    <col min="11" max="11" width="12.5703125" style="273" hidden="1" customWidth="1"/>
    <col min="12" max="12" width="9.28515625" style="274" hidden="1" customWidth="1"/>
    <col min="13" max="13" width="11.140625" style="274" hidden="1" customWidth="1"/>
    <col min="14" max="14" width="7.5703125" style="275" hidden="1" customWidth="1"/>
    <col min="15" max="15" width="15.28515625" style="276" hidden="1" customWidth="1"/>
    <col min="16" max="16" width="12" hidden="1" customWidth="1"/>
    <col min="17" max="17" width="14" style="277" hidden="1" customWidth="1"/>
  </cols>
  <sheetData>
    <row r="1" spans="1:21" s="131" customFormat="1" ht="22.5" customHeight="1" x14ac:dyDescent="0.25">
      <c r="A1" s="129" t="s">
        <v>315</v>
      </c>
      <c r="B1" s="129"/>
      <c r="C1" s="129"/>
      <c r="D1" s="129"/>
      <c r="E1" s="129"/>
      <c r="F1" s="129"/>
      <c r="G1" s="129"/>
      <c r="H1" s="129"/>
      <c r="I1" s="129"/>
      <c r="J1" s="129"/>
      <c r="K1" s="157"/>
      <c r="L1" s="158"/>
      <c r="M1" s="158" t="s">
        <v>333</v>
      </c>
      <c r="N1" s="159"/>
      <c r="O1" s="160"/>
      <c r="P1" s="130"/>
      <c r="Q1" s="161"/>
      <c r="R1" s="130"/>
      <c r="S1" s="130"/>
    </row>
    <row r="2" spans="1:21" s="131" customFormat="1" ht="18.75" customHeight="1" x14ac:dyDescent="0.25">
      <c r="A2" s="132" t="s">
        <v>316</v>
      </c>
      <c r="B2" s="132"/>
      <c r="C2" s="132"/>
      <c r="D2" s="132"/>
      <c r="E2" s="132"/>
      <c r="F2" s="132"/>
      <c r="G2" s="132"/>
      <c r="H2" s="132"/>
      <c r="I2" s="132"/>
      <c r="J2" s="132"/>
      <c r="K2" s="162"/>
      <c r="L2" s="163"/>
      <c r="M2" s="163"/>
      <c r="N2" s="164"/>
      <c r="O2" s="165"/>
      <c r="P2" s="133"/>
      <c r="Q2" s="166"/>
      <c r="R2" s="133"/>
      <c r="S2" s="133"/>
    </row>
    <row r="3" spans="1:21" s="131" customFormat="1" ht="21.75" customHeight="1" x14ac:dyDescent="0.25">
      <c r="A3" s="132" t="s">
        <v>317</v>
      </c>
      <c r="B3" s="132"/>
      <c r="C3" s="132"/>
      <c r="D3" s="132"/>
      <c r="E3" s="132"/>
      <c r="F3" s="132"/>
      <c r="G3" s="132"/>
      <c r="H3" s="132"/>
      <c r="I3" s="132"/>
      <c r="J3" s="132"/>
      <c r="K3" s="167"/>
      <c r="L3" s="168"/>
      <c r="M3" s="163"/>
      <c r="N3" s="164"/>
      <c r="O3" s="165"/>
      <c r="P3" s="133"/>
      <c r="Q3" s="166"/>
      <c r="R3" s="133"/>
      <c r="S3" s="133"/>
    </row>
    <row r="4" spans="1:21" s="131" customFormat="1" ht="27.75" customHeight="1" x14ac:dyDescent="0.25">
      <c r="A4" s="169"/>
      <c r="B4" s="170" t="s">
        <v>334</v>
      </c>
      <c r="C4" s="169"/>
      <c r="D4" s="172" t="s">
        <v>335</v>
      </c>
      <c r="E4" s="169" t="s">
        <v>336</v>
      </c>
      <c r="F4" s="172" t="s">
        <v>337</v>
      </c>
      <c r="G4" s="278" t="s">
        <v>338</v>
      </c>
      <c r="H4" s="278"/>
      <c r="I4" s="278"/>
      <c r="J4" s="278"/>
      <c r="K4" s="177"/>
      <c r="L4" s="168"/>
      <c r="M4" s="163"/>
      <c r="N4" s="164"/>
      <c r="O4" s="165"/>
      <c r="P4" s="133"/>
      <c r="Q4" s="166"/>
      <c r="R4" s="133"/>
      <c r="S4" s="133"/>
    </row>
    <row r="5" spans="1:21" s="131" customFormat="1" ht="27.75" customHeight="1" x14ac:dyDescent="0.25">
      <c r="A5" s="169"/>
      <c r="B5" s="170" t="s">
        <v>339</v>
      </c>
      <c r="C5" s="279"/>
      <c r="D5" s="172" t="s">
        <v>340</v>
      </c>
      <c r="E5" s="279"/>
      <c r="F5" s="172" t="s">
        <v>341</v>
      </c>
      <c r="G5" s="278" t="s">
        <v>342</v>
      </c>
      <c r="H5" s="278"/>
      <c r="I5" s="278"/>
      <c r="J5" s="278"/>
      <c r="K5" s="177"/>
      <c r="L5" s="168"/>
      <c r="M5" s="163"/>
      <c r="N5" s="163"/>
      <c r="O5" s="165"/>
      <c r="P5" s="133"/>
      <c r="Q5" s="166"/>
      <c r="R5" s="133"/>
      <c r="S5" s="133"/>
    </row>
    <row r="6" spans="1:21" s="188" customFormat="1" ht="15" customHeight="1" x14ac:dyDescent="0.2">
      <c r="A6" s="180" t="s">
        <v>318</v>
      </c>
      <c r="B6" s="181" t="s">
        <v>319</v>
      </c>
      <c r="C6" s="181" t="s">
        <v>320</v>
      </c>
      <c r="D6" s="180" t="s">
        <v>492</v>
      </c>
      <c r="E6" s="180"/>
      <c r="F6" s="180"/>
      <c r="G6" s="180"/>
      <c r="H6" s="180"/>
      <c r="I6" s="280" t="s">
        <v>493</v>
      </c>
      <c r="J6" s="180" t="s">
        <v>13</v>
      </c>
      <c r="K6" s="187" t="s">
        <v>343</v>
      </c>
      <c r="L6" s="187"/>
      <c r="M6" s="187"/>
      <c r="N6" s="187"/>
      <c r="O6" s="187"/>
      <c r="Q6" s="189"/>
    </row>
    <row r="7" spans="1:21" s="188" customFormat="1" ht="42" customHeight="1" x14ac:dyDescent="0.2">
      <c r="A7" s="180"/>
      <c r="B7" s="181"/>
      <c r="C7" s="181"/>
      <c r="D7" s="180"/>
      <c r="E7" s="180"/>
      <c r="F7" s="180"/>
      <c r="G7" s="180"/>
      <c r="H7" s="180"/>
      <c r="I7" s="281"/>
      <c r="J7" s="180"/>
      <c r="K7" s="282" t="s">
        <v>2</v>
      </c>
      <c r="L7" s="195" t="s">
        <v>2</v>
      </c>
      <c r="M7" s="196" t="s">
        <v>2</v>
      </c>
      <c r="N7" s="197" t="s">
        <v>2</v>
      </c>
      <c r="O7" s="198" t="s">
        <v>348</v>
      </c>
      <c r="Q7" s="199" t="s">
        <v>349</v>
      </c>
      <c r="R7" s="188" t="s">
        <v>494</v>
      </c>
      <c r="S7" s="188" t="s">
        <v>495</v>
      </c>
      <c r="U7" s="188" t="s">
        <v>321</v>
      </c>
    </row>
    <row r="8" spans="1:21" s="148" customFormat="1" x14ac:dyDescent="0.25">
      <c r="A8" s="200" t="s">
        <v>362</v>
      </c>
      <c r="B8" s="201" t="s">
        <v>327</v>
      </c>
      <c r="C8" s="201"/>
      <c r="D8" s="147"/>
      <c r="E8" s="147"/>
      <c r="F8" s="147"/>
      <c r="G8" s="147"/>
      <c r="H8" s="147"/>
      <c r="I8" s="136"/>
      <c r="J8" s="137"/>
      <c r="K8" s="234"/>
      <c r="L8" s="234"/>
      <c r="M8" s="137"/>
      <c r="N8" s="235"/>
      <c r="O8" s="236"/>
      <c r="Q8" s="208"/>
    </row>
    <row r="9" spans="1:21" s="239" customFormat="1" ht="14.25" x14ac:dyDescent="0.2">
      <c r="A9" s="237"/>
      <c r="B9" s="238" t="s">
        <v>328</v>
      </c>
      <c r="C9" s="238"/>
      <c r="D9" s="141"/>
      <c r="E9" s="141"/>
      <c r="F9" s="141"/>
      <c r="G9" s="141"/>
      <c r="H9" s="141"/>
      <c r="I9" s="240"/>
      <c r="J9" s="149"/>
      <c r="K9" s="243"/>
      <c r="L9" s="243"/>
      <c r="M9" s="149"/>
      <c r="N9" s="244"/>
      <c r="O9" s="219">
        <f t="shared" ref="O9:O17" si="0">SUM(K9:N9)</f>
        <v>0</v>
      </c>
      <c r="Q9" s="220">
        <f t="shared" ref="Q9:Q60" si="1">+O9-F9</f>
        <v>0</v>
      </c>
    </row>
    <row r="10" spans="1:21" s="248" customFormat="1" ht="53.25" customHeight="1" x14ac:dyDescent="0.2">
      <c r="A10" s="245">
        <v>1</v>
      </c>
      <c r="B10" s="246" t="s">
        <v>363</v>
      </c>
      <c r="C10" s="211" t="s">
        <v>364</v>
      </c>
      <c r="D10" s="283" t="s">
        <v>496</v>
      </c>
      <c r="E10" s="283"/>
      <c r="F10" s="283"/>
      <c r="G10" s="283"/>
      <c r="H10" s="283"/>
      <c r="I10" s="214">
        <f>LEN(D10)-LEN(SUBSTITUTE(D10,",",""))</f>
        <v>10</v>
      </c>
      <c r="J10" s="212"/>
      <c r="K10" s="217"/>
      <c r="L10" s="217"/>
      <c r="M10" s="212"/>
      <c r="N10" s="218"/>
      <c r="O10" s="247">
        <f t="shared" si="0"/>
        <v>0</v>
      </c>
      <c r="P10" s="248">
        <f>+VLOOKUP(B10,'[156]m codes'!$A:$B,2,0)</f>
        <v>200030286</v>
      </c>
      <c r="Q10" s="212">
        <f t="shared" si="1"/>
        <v>0</v>
      </c>
      <c r="R10" s="248">
        <v>10</v>
      </c>
      <c r="S10" s="248">
        <v>5</v>
      </c>
      <c r="U10" s="248">
        <f>+R10+S10</f>
        <v>15</v>
      </c>
    </row>
    <row r="11" spans="1:21" s="143" customFormat="1" ht="28.5" x14ac:dyDescent="0.2">
      <c r="A11" s="209">
        <f>+A10+1</f>
        <v>2</v>
      </c>
      <c r="B11" s="210" t="s">
        <v>365</v>
      </c>
      <c r="C11" s="211" t="s">
        <v>364</v>
      </c>
      <c r="D11" s="283" t="s">
        <v>497</v>
      </c>
      <c r="E11" s="283"/>
      <c r="F11" s="283"/>
      <c r="G11" s="283"/>
      <c r="H11" s="283"/>
      <c r="I11" s="214">
        <f t="shared" ref="I11:I74" si="2">LEN(D11)-LEN(SUBSTITUTE(D11,",",""))</f>
        <v>2</v>
      </c>
      <c r="J11" s="212"/>
      <c r="K11" s="217"/>
      <c r="L11" s="217"/>
      <c r="M11" s="212"/>
      <c r="N11" s="218"/>
      <c r="O11" s="219">
        <f t="shared" si="0"/>
        <v>0</v>
      </c>
      <c r="P11" s="143">
        <f>+VLOOKUP(B11,'[156]m codes'!$A:$B,2,0)</f>
        <v>200030287</v>
      </c>
      <c r="Q11" s="249">
        <f t="shared" si="1"/>
        <v>0</v>
      </c>
      <c r="U11" s="248">
        <f t="shared" ref="U11:U17" si="3">+R11+S11</f>
        <v>0</v>
      </c>
    </row>
    <row r="12" spans="1:21" s="143" customFormat="1" ht="28.5" x14ac:dyDescent="0.2">
      <c r="A12" s="209">
        <f t="shared" ref="A12:A17" si="4">+A11+1</f>
        <v>3</v>
      </c>
      <c r="B12" s="210" t="s">
        <v>366</v>
      </c>
      <c r="C12" s="211" t="s">
        <v>364</v>
      </c>
      <c r="D12" s="283"/>
      <c r="E12" s="283"/>
      <c r="F12" s="283"/>
      <c r="G12" s="283"/>
      <c r="H12" s="283"/>
      <c r="I12" s="214">
        <f t="shared" si="2"/>
        <v>0</v>
      </c>
      <c r="J12" s="212"/>
      <c r="K12" s="217"/>
      <c r="L12" s="217"/>
      <c r="M12" s="212"/>
      <c r="N12" s="218"/>
      <c r="O12" s="219">
        <f t="shared" si="0"/>
        <v>0</v>
      </c>
      <c r="P12" s="143">
        <f>+VLOOKUP(B12,'[156]m codes'!$A:$B,2,0)</f>
        <v>200030288</v>
      </c>
      <c r="Q12" s="249">
        <f t="shared" si="1"/>
        <v>0</v>
      </c>
      <c r="U12" s="248">
        <f t="shared" si="3"/>
        <v>0</v>
      </c>
    </row>
    <row r="13" spans="1:21" s="143" customFormat="1" ht="28.5" x14ac:dyDescent="0.2">
      <c r="A13" s="209">
        <f t="shared" si="4"/>
        <v>4</v>
      </c>
      <c r="B13" s="210" t="s">
        <v>367</v>
      </c>
      <c r="C13" s="211" t="s">
        <v>364</v>
      </c>
      <c r="D13" s="283"/>
      <c r="E13" s="283"/>
      <c r="F13" s="283"/>
      <c r="G13" s="283"/>
      <c r="H13" s="283"/>
      <c r="I13" s="214">
        <f t="shared" si="2"/>
        <v>0</v>
      </c>
      <c r="J13" s="212"/>
      <c r="K13" s="217"/>
      <c r="L13" s="217"/>
      <c r="M13" s="212"/>
      <c r="N13" s="218"/>
      <c r="O13" s="219">
        <f t="shared" si="0"/>
        <v>0</v>
      </c>
      <c r="P13" s="143">
        <f>+VLOOKUP(B13,'[156]m codes'!$A:$B,2,0)</f>
        <v>200030289</v>
      </c>
      <c r="Q13" s="249">
        <f t="shared" si="1"/>
        <v>0</v>
      </c>
      <c r="U13" s="248">
        <f t="shared" si="3"/>
        <v>0</v>
      </c>
    </row>
    <row r="14" spans="1:21" s="143" customFormat="1" ht="28.5" x14ac:dyDescent="0.2">
      <c r="A14" s="209">
        <f t="shared" si="4"/>
        <v>5</v>
      </c>
      <c r="B14" s="210" t="s">
        <v>368</v>
      </c>
      <c r="C14" s="211" t="s">
        <v>364</v>
      </c>
      <c r="D14" s="283"/>
      <c r="E14" s="283"/>
      <c r="F14" s="283"/>
      <c r="G14" s="283"/>
      <c r="H14" s="283"/>
      <c r="I14" s="214">
        <f t="shared" si="2"/>
        <v>0</v>
      </c>
      <c r="J14" s="212"/>
      <c r="K14" s="217"/>
      <c r="L14" s="217"/>
      <c r="M14" s="212"/>
      <c r="N14" s="218"/>
      <c r="O14" s="219">
        <f t="shared" si="0"/>
        <v>0</v>
      </c>
      <c r="P14" s="143">
        <f>+VLOOKUP(B14,'[156]m codes'!$A:$B,2,0)</f>
        <v>200032212</v>
      </c>
      <c r="Q14" s="249">
        <f t="shared" si="1"/>
        <v>0</v>
      </c>
      <c r="U14" s="248">
        <f t="shared" si="3"/>
        <v>0</v>
      </c>
    </row>
    <row r="15" spans="1:21" s="143" customFormat="1" ht="28.5" x14ac:dyDescent="0.2">
      <c r="A15" s="209">
        <f t="shared" si="4"/>
        <v>6</v>
      </c>
      <c r="B15" s="210" t="s">
        <v>369</v>
      </c>
      <c r="C15" s="211" t="s">
        <v>364</v>
      </c>
      <c r="D15" s="283"/>
      <c r="E15" s="283"/>
      <c r="F15" s="283"/>
      <c r="G15" s="283"/>
      <c r="H15" s="283"/>
      <c r="I15" s="214">
        <f t="shared" si="2"/>
        <v>0</v>
      </c>
      <c r="J15" s="212"/>
      <c r="K15" s="217"/>
      <c r="L15" s="217"/>
      <c r="M15" s="212"/>
      <c r="N15" s="218"/>
      <c r="O15" s="219">
        <f t="shared" si="0"/>
        <v>0</v>
      </c>
      <c r="P15" s="143">
        <f>+VLOOKUP(B15,'[156]m codes'!$A:$B,2,0)</f>
        <v>200030291</v>
      </c>
      <c r="Q15" s="249">
        <f t="shared" si="1"/>
        <v>0</v>
      </c>
      <c r="U15" s="248">
        <f t="shared" si="3"/>
        <v>0</v>
      </c>
    </row>
    <row r="16" spans="1:21" s="143" customFormat="1" ht="28.5" x14ac:dyDescent="0.2">
      <c r="A16" s="209">
        <f t="shared" si="4"/>
        <v>7</v>
      </c>
      <c r="B16" s="210" t="s">
        <v>370</v>
      </c>
      <c r="C16" s="211" t="s">
        <v>364</v>
      </c>
      <c r="D16" s="283"/>
      <c r="E16" s="283"/>
      <c r="F16" s="283"/>
      <c r="G16" s="283"/>
      <c r="H16" s="283"/>
      <c r="I16" s="214">
        <f t="shared" si="2"/>
        <v>0</v>
      </c>
      <c r="J16" s="212"/>
      <c r="K16" s="217"/>
      <c r="L16" s="217"/>
      <c r="M16" s="212"/>
      <c r="N16" s="218"/>
      <c r="O16" s="219">
        <f t="shared" si="0"/>
        <v>0</v>
      </c>
      <c r="P16" s="143">
        <f>+VLOOKUP(B16,'[156]m codes'!$A:$B,2,0)</f>
        <v>200030293</v>
      </c>
      <c r="Q16" s="249">
        <f t="shared" si="1"/>
        <v>0</v>
      </c>
      <c r="U16" s="248">
        <f t="shared" si="3"/>
        <v>0</v>
      </c>
    </row>
    <row r="17" spans="1:21" s="143" customFormat="1" ht="14.25" x14ac:dyDescent="0.2">
      <c r="A17" s="209">
        <f t="shared" si="4"/>
        <v>8</v>
      </c>
      <c r="B17" s="210" t="s">
        <v>371</v>
      </c>
      <c r="C17" s="211" t="s">
        <v>364</v>
      </c>
      <c r="D17" s="283"/>
      <c r="E17" s="283"/>
      <c r="F17" s="283"/>
      <c r="G17" s="283"/>
      <c r="H17" s="283"/>
      <c r="I17" s="214">
        <f t="shared" si="2"/>
        <v>0</v>
      </c>
      <c r="J17" s="212"/>
      <c r="K17" s="217"/>
      <c r="L17" s="217"/>
      <c r="M17" s="212"/>
      <c r="N17" s="218"/>
      <c r="O17" s="219">
        <f t="shared" si="0"/>
        <v>0</v>
      </c>
      <c r="P17" s="143">
        <f>+VLOOKUP(B17,'[156]m codes'!$A:$B,2,0)</f>
        <v>200030300</v>
      </c>
      <c r="Q17" s="220">
        <f t="shared" si="1"/>
        <v>0</v>
      </c>
      <c r="U17" s="248">
        <f t="shared" si="3"/>
        <v>0</v>
      </c>
    </row>
    <row r="18" spans="1:21" x14ac:dyDescent="0.25">
      <c r="A18" s="237" t="s">
        <v>372</v>
      </c>
      <c r="B18" s="238" t="s">
        <v>39</v>
      </c>
      <c r="C18" s="238"/>
      <c r="D18" s="283"/>
      <c r="E18" s="283"/>
      <c r="F18" s="283"/>
      <c r="G18" s="283"/>
      <c r="H18" s="283"/>
      <c r="I18" s="214">
        <f t="shared" si="2"/>
        <v>0</v>
      </c>
      <c r="J18" s="149"/>
      <c r="K18" s="243"/>
      <c r="L18" s="243"/>
      <c r="M18" s="149"/>
      <c r="N18" s="244"/>
      <c r="O18" s="251"/>
      <c r="Q18" s="220">
        <f t="shared" si="1"/>
        <v>0</v>
      </c>
    </row>
    <row r="19" spans="1:21" s="143" customFormat="1" ht="14.25" x14ac:dyDescent="0.2">
      <c r="A19" s="209">
        <v>1</v>
      </c>
      <c r="B19" s="210" t="s">
        <v>373</v>
      </c>
      <c r="C19" s="211" t="s">
        <v>364</v>
      </c>
      <c r="D19" s="283"/>
      <c r="E19" s="283"/>
      <c r="F19" s="283"/>
      <c r="G19" s="283"/>
      <c r="H19" s="283"/>
      <c r="I19" s="214">
        <f t="shared" si="2"/>
        <v>0</v>
      </c>
      <c r="J19" s="212"/>
      <c r="K19" s="217"/>
      <c r="L19" s="217"/>
      <c r="M19" s="212"/>
      <c r="N19" s="218"/>
      <c r="O19" s="219">
        <f t="shared" ref="O19:O51" si="5">SUM(K19:N19)</f>
        <v>0</v>
      </c>
      <c r="P19" s="143">
        <f>+VLOOKUP(B19,'[156]m codes'!$A:$B,2,0)</f>
        <v>200032593</v>
      </c>
      <c r="Q19" s="220">
        <f t="shared" si="1"/>
        <v>0</v>
      </c>
    </row>
    <row r="20" spans="1:21" s="143" customFormat="1" ht="14.25" x14ac:dyDescent="0.2">
      <c r="A20" s="209">
        <f>+A19+1</f>
        <v>2</v>
      </c>
      <c r="B20" s="210" t="s">
        <v>374</v>
      </c>
      <c r="C20" s="211" t="s">
        <v>364</v>
      </c>
      <c r="D20" s="283"/>
      <c r="E20" s="283"/>
      <c r="F20" s="283"/>
      <c r="G20" s="283"/>
      <c r="H20" s="283"/>
      <c r="I20" s="214">
        <f t="shared" si="2"/>
        <v>0</v>
      </c>
      <c r="J20" s="212"/>
      <c r="K20" s="217"/>
      <c r="L20" s="217"/>
      <c r="M20" s="212"/>
      <c r="N20" s="218"/>
      <c r="O20" s="219">
        <f t="shared" si="5"/>
        <v>0</v>
      </c>
      <c r="P20" s="143">
        <f>+VLOOKUP(B20,'[156]m codes'!$A:$B,2,0)</f>
        <v>200032575</v>
      </c>
      <c r="Q20" s="220">
        <f t="shared" si="1"/>
        <v>0</v>
      </c>
    </row>
    <row r="21" spans="1:21" s="143" customFormat="1" ht="14.25" x14ac:dyDescent="0.2">
      <c r="A21" s="209">
        <f t="shared" ref="A21:A51" si="6">+A20+1</f>
        <v>3</v>
      </c>
      <c r="B21" s="210" t="s">
        <v>375</v>
      </c>
      <c r="C21" s="211" t="s">
        <v>364</v>
      </c>
      <c r="D21" s="283"/>
      <c r="E21" s="283"/>
      <c r="F21" s="283"/>
      <c r="G21" s="283"/>
      <c r="H21" s="283"/>
      <c r="I21" s="214">
        <f t="shared" si="2"/>
        <v>0</v>
      </c>
      <c r="J21" s="212"/>
      <c r="K21" s="217"/>
      <c r="L21" s="217"/>
      <c r="M21" s="212"/>
      <c r="N21" s="218"/>
      <c r="O21" s="219">
        <f t="shared" si="5"/>
        <v>0</v>
      </c>
      <c r="P21" s="143">
        <f>+VLOOKUP(B21,'[156]m codes'!$A:$B,2,0)</f>
        <v>200032202</v>
      </c>
      <c r="Q21" s="220">
        <f t="shared" si="1"/>
        <v>0</v>
      </c>
    </row>
    <row r="22" spans="1:21" s="143" customFormat="1" ht="14.25" x14ac:dyDescent="0.2">
      <c r="A22" s="209">
        <f t="shared" si="6"/>
        <v>4</v>
      </c>
      <c r="B22" s="210" t="s">
        <v>376</v>
      </c>
      <c r="C22" s="211" t="s">
        <v>364</v>
      </c>
      <c r="D22" s="283"/>
      <c r="E22" s="283"/>
      <c r="F22" s="283"/>
      <c r="G22" s="283"/>
      <c r="H22" s="283"/>
      <c r="I22" s="214">
        <f t="shared" si="2"/>
        <v>0</v>
      </c>
      <c r="J22" s="212"/>
      <c r="K22" s="217"/>
      <c r="L22" s="217"/>
      <c r="M22" s="212"/>
      <c r="N22" s="218"/>
      <c r="O22" s="219">
        <f t="shared" si="5"/>
        <v>0</v>
      </c>
      <c r="P22" s="143">
        <f>+VLOOKUP(B22,'[156]m codes'!$A:$B,2,0)</f>
        <v>200032233</v>
      </c>
      <c r="Q22" s="220">
        <f t="shared" si="1"/>
        <v>0</v>
      </c>
    </row>
    <row r="23" spans="1:21" s="143" customFormat="1" ht="28.5" x14ac:dyDescent="0.2">
      <c r="A23" s="209">
        <f t="shared" si="6"/>
        <v>5</v>
      </c>
      <c r="B23" s="210" t="s">
        <v>377</v>
      </c>
      <c r="C23" s="211" t="s">
        <v>364</v>
      </c>
      <c r="D23" s="283" t="s">
        <v>498</v>
      </c>
      <c r="E23" s="283"/>
      <c r="F23" s="283"/>
      <c r="G23" s="283"/>
      <c r="H23" s="283"/>
      <c r="I23" s="214">
        <f t="shared" si="2"/>
        <v>4</v>
      </c>
      <c r="J23" s="212"/>
      <c r="K23" s="217"/>
      <c r="L23" s="217"/>
      <c r="M23" s="212"/>
      <c r="N23" s="218"/>
      <c r="O23" s="219">
        <f t="shared" si="5"/>
        <v>0</v>
      </c>
      <c r="P23" s="143">
        <f>+VLOOKUP(B23,'[156]m codes'!$A:$B,2,0)</f>
        <v>200032203</v>
      </c>
      <c r="Q23" s="220">
        <f t="shared" si="1"/>
        <v>0</v>
      </c>
    </row>
    <row r="24" spans="1:21" s="143" customFormat="1" ht="14.25" x14ac:dyDescent="0.2">
      <c r="A24" s="209">
        <f t="shared" si="6"/>
        <v>6</v>
      </c>
      <c r="B24" s="210" t="s">
        <v>378</v>
      </c>
      <c r="C24" s="211" t="s">
        <v>364</v>
      </c>
      <c r="D24" s="283"/>
      <c r="E24" s="283"/>
      <c r="F24" s="283"/>
      <c r="G24" s="283"/>
      <c r="H24" s="283"/>
      <c r="I24" s="214">
        <f t="shared" si="2"/>
        <v>0</v>
      </c>
      <c r="J24" s="212"/>
      <c r="K24" s="217"/>
      <c r="L24" s="217"/>
      <c r="M24" s="212"/>
      <c r="N24" s="218"/>
      <c r="O24" s="219">
        <f t="shared" si="5"/>
        <v>0</v>
      </c>
      <c r="P24" s="143">
        <f>+VLOOKUP(B24,'[156]m codes'!$A:$B,2,0)</f>
        <v>200032204</v>
      </c>
      <c r="Q24" s="220">
        <f t="shared" si="1"/>
        <v>0</v>
      </c>
    </row>
    <row r="25" spans="1:21" s="143" customFormat="1" ht="28.5" x14ac:dyDescent="0.2">
      <c r="A25" s="209">
        <f t="shared" si="6"/>
        <v>7</v>
      </c>
      <c r="B25" s="210" t="s">
        <v>379</v>
      </c>
      <c r="C25" s="211" t="s">
        <v>364</v>
      </c>
      <c r="D25" s="283"/>
      <c r="E25" s="283"/>
      <c r="F25" s="283"/>
      <c r="G25" s="283"/>
      <c r="H25" s="283"/>
      <c r="I25" s="214">
        <f t="shared" si="2"/>
        <v>0</v>
      </c>
      <c r="J25" s="212"/>
      <c r="K25" s="217"/>
      <c r="L25" s="217"/>
      <c r="M25" s="212"/>
      <c r="N25" s="218"/>
      <c r="O25" s="219">
        <f t="shared" si="5"/>
        <v>0</v>
      </c>
      <c r="P25" s="143">
        <f>+VLOOKUP(B25,'[156]m codes'!$A:$B,2,0)</f>
        <v>200032234</v>
      </c>
      <c r="Q25" s="220">
        <f t="shared" si="1"/>
        <v>0</v>
      </c>
    </row>
    <row r="26" spans="1:21" s="143" customFormat="1" ht="28.5" x14ac:dyDescent="0.2">
      <c r="A26" s="209">
        <f t="shared" si="6"/>
        <v>8</v>
      </c>
      <c r="B26" s="210" t="s">
        <v>380</v>
      </c>
      <c r="C26" s="211" t="s">
        <v>364</v>
      </c>
      <c r="D26" s="283"/>
      <c r="E26" s="283"/>
      <c r="F26" s="283"/>
      <c r="G26" s="283"/>
      <c r="H26" s="283"/>
      <c r="I26" s="214">
        <f t="shared" si="2"/>
        <v>0</v>
      </c>
      <c r="J26" s="212"/>
      <c r="K26" s="217"/>
      <c r="L26" s="217"/>
      <c r="M26" s="212"/>
      <c r="N26" s="218"/>
      <c r="O26" s="219">
        <f t="shared" si="5"/>
        <v>0</v>
      </c>
      <c r="P26" s="143">
        <f>+VLOOKUP(B26,'[156]m codes'!$A:$B,2,0)</f>
        <v>200032205</v>
      </c>
      <c r="Q26" s="220">
        <f t="shared" si="1"/>
        <v>0</v>
      </c>
    </row>
    <row r="27" spans="1:21" s="143" customFormat="1" ht="28.5" x14ac:dyDescent="0.2">
      <c r="A27" s="209">
        <f t="shared" si="6"/>
        <v>9</v>
      </c>
      <c r="B27" s="210" t="s">
        <v>381</v>
      </c>
      <c r="C27" s="211" t="s">
        <v>364</v>
      </c>
      <c r="D27" s="283"/>
      <c r="E27" s="283"/>
      <c r="F27" s="283"/>
      <c r="G27" s="283"/>
      <c r="H27" s="283"/>
      <c r="I27" s="214">
        <f t="shared" si="2"/>
        <v>0</v>
      </c>
      <c r="J27" s="212"/>
      <c r="K27" s="217"/>
      <c r="L27" s="217"/>
      <c r="M27" s="212"/>
      <c r="N27" s="218"/>
      <c r="O27" s="219">
        <f t="shared" si="5"/>
        <v>0</v>
      </c>
      <c r="P27" s="143">
        <f>+VLOOKUP(B27,'[156]m codes'!$A:$B,2,0)</f>
        <v>200032206</v>
      </c>
      <c r="Q27" s="220">
        <f t="shared" si="1"/>
        <v>0</v>
      </c>
    </row>
    <row r="28" spans="1:21" s="143" customFormat="1" ht="28.5" x14ac:dyDescent="0.2">
      <c r="A28" s="209">
        <f t="shared" si="6"/>
        <v>10</v>
      </c>
      <c r="B28" s="210" t="s">
        <v>382</v>
      </c>
      <c r="C28" s="211" t="s">
        <v>364</v>
      </c>
      <c r="D28" s="283" t="s">
        <v>499</v>
      </c>
      <c r="E28" s="283"/>
      <c r="F28" s="283"/>
      <c r="G28" s="283"/>
      <c r="H28" s="283"/>
      <c r="I28" s="214">
        <f t="shared" si="2"/>
        <v>1</v>
      </c>
      <c r="J28" s="212"/>
      <c r="K28" s="217"/>
      <c r="L28" s="217"/>
      <c r="M28" s="212"/>
      <c r="N28" s="218"/>
      <c r="O28" s="219">
        <f t="shared" si="5"/>
        <v>0</v>
      </c>
      <c r="P28" s="143">
        <f>+VLOOKUP(B28,'[156]m codes'!$A:$B,2,0)</f>
        <v>200032207</v>
      </c>
      <c r="Q28" s="220">
        <f t="shared" si="1"/>
        <v>0</v>
      </c>
    </row>
    <row r="29" spans="1:21" s="143" customFormat="1" ht="28.5" x14ac:dyDescent="0.2">
      <c r="A29" s="209">
        <f t="shared" si="6"/>
        <v>11</v>
      </c>
      <c r="B29" s="210" t="s">
        <v>383</v>
      </c>
      <c r="C29" s="211" t="s">
        <v>364</v>
      </c>
      <c r="D29" s="283"/>
      <c r="E29" s="283"/>
      <c r="F29" s="283"/>
      <c r="G29" s="283"/>
      <c r="H29" s="283"/>
      <c r="I29" s="214">
        <f t="shared" si="2"/>
        <v>0</v>
      </c>
      <c r="J29" s="212"/>
      <c r="K29" s="217"/>
      <c r="L29" s="217"/>
      <c r="M29" s="212"/>
      <c r="N29" s="218"/>
      <c r="O29" s="219">
        <f t="shared" si="5"/>
        <v>0</v>
      </c>
      <c r="P29" s="143">
        <f>+VLOOKUP(B29,'[156]m codes'!$A:$B,2,0)</f>
        <v>200032235</v>
      </c>
      <c r="Q29" s="220">
        <f t="shared" si="1"/>
        <v>0</v>
      </c>
    </row>
    <row r="30" spans="1:21" s="143" customFormat="1" ht="28.5" x14ac:dyDescent="0.2">
      <c r="A30" s="209">
        <f t="shared" si="6"/>
        <v>12</v>
      </c>
      <c r="B30" s="210" t="s">
        <v>384</v>
      </c>
      <c r="C30" s="211" t="s">
        <v>364</v>
      </c>
      <c r="D30" s="283"/>
      <c r="E30" s="283"/>
      <c r="F30" s="283"/>
      <c r="G30" s="283"/>
      <c r="H30" s="283"/>
      <c r="I30" s="214">
        <f t="shared" si="2"/>
        <v>0</v>
      </c>
      <c r="J30" s="212"/>
      <c r="K30" s="217"/>
      <c r="L30" s="217"/>
      <c r="M30" s="212"/>
      <c r="N30" s="218"/>
      <c r="O30" s="219">
        <f t="shared" si="5"/>
        <v>0</v>
      </c>
      <c r="P30" s="143">
        <f>+VLOOKUP(B30,'[156]m codes'!$A:$B,2,0)</f>
        <v>200032208</v>
      </c>
      <c r="Q30" s="220">
        <f t="shared" si="1"/>
        <v>0</v>
      </c>
    </row>
    <row r="31" spans="1:21" s="143" customFormat="1" ht="28.5" x14ac:dyDescent="0.2">
      <c r="A31" s="209">
        <f t="shared" si="6"/>
        <v>13</v>
      </c>
      <c r="B31" s="210" t="s">
        <v>385</v>
      </c>
      <c r="C31" s="211" t="s">
        <v>364</v>
      </c>
      <c r="D31" s="283"/>
      <c r="E31" s="283"/>
      <c r="F31" s="283"/>
      <c r="G31" s="283"/>
      <c r="H31" s="283"/>
      <c r="I31" s="214">
        <f t="shared" si="2"/>
        <v>0</v>
      </c>
      <c r="J31" s="212"/>
      <c r="K31" s="217"/>
      <c r="L31" s="217"/>
      <c r="M31" s="212"/>
      <c r="N31" s="218"/>
      <c r="O31" s="219">
        <f t="shared" si="5"/>
        <v>0</v>
      </c>
      <c r="P31" s="143">
        <f>+VLOOKUP(B31,'[156]m codes'!$A:$B,2,0)</f>
        <v>200032209</v>
      </c>
      <c r="Q31" s="220">
        <f t="shared" si="1"/>
        <v>0</v>
      </c>
    </row>
    <row r="32" spans="1:21" s="143" customFormat="1" ht="28.5" x14ac:dyDescent="0.2">
      <c r="A32" s="209">
        <f t="shared" si="6"/>
        <v>14</v>
      </c>
      <c r="B32" s="210" t="s">
        <v>386</v>
      </c>
      <c r="C32" s="211" t="s">
        <v>364</v>
      </c>
      <c r="D32" s="283"/>
      <c r="E32" s="283"/>
      <c r="F32" s="283"/>
      <c r="G32" s="283"/>
      <c r="H32" s="283"/>
      <c r="I32" s="214">
        <f t="shared" si="2"/>
        <v>0</v>
      </c>
      <c r="J32" s="212"/>
      <c r="K32" s="217"/>
      <c r="L32" s="217"/>
      <c r="M32" s="212"/>
      <c r="N32" s="218"/>
      <c r="O32" s="219">
        <f t="shared" si="5"/>
        <v>0</v>
      </c>
      <c r="P32" s="143">
        <f>+VLOOKUP(B32,'[156]m codes'!$A:$B,2,0)</f>
        <v>200032210</v>
      </c>
      <c r="Q32" s="220">
        <f t="shared" si="1"/>
        <v>0</v>
      </c>
    </row>
    <row r="33" spans="1:17" s="143" customFormat="1" ht="28.5" x14ac:dyDescent="0.2">
      <c r="A33" s="209">
        <f t="shared" si="6"/>
        <v>15</v>
      </c>
      <c r="B33" s="210" t="s">
        <v>387</v>
      </c>
      <c r="C33" s="211" t="s">
        <v>364</v>
      </c>
      <c r="D33" s="283"/>
      <c r="E33" s="283"/>
      <c r="F33" s="283"/>
      <c r="G33" s="283"/>
      <c r="H33" s="283"/>
      <c r="I33" s="214">
        <f t="shared" si="2"/>
        <v>0</v>
      </c>
      <c r="J33" s="212"/>
      <c r="K33" s="217"/>
      <c r="L33" s="217"/>
      <c r="M33" s="212"/>
      <c r="N33" s="218"/>
      <c r="O33" s="219">
        <f t="shared" si="5"/>
        <v>0</v>
      </c>
      <c r="P33" s="143">
        <f>+VLOOKUP(B33,'[156]m codes'!$A:$B,2,0)</f>
        <v>200032211</v>
      </c>
      <c r="Q33" s="220">
        <f t="shared" si="1"/>
        <v>0</v>
      </c>
    </row>
    <row r="34" spans="1:17" s="143" customFormat="1" ht="14.25" x14ac:dyDescent="0.2">
      <c r="A34" s="209">
        <f t="shared" si="6"/>
        <v>16</v>
      </c>
      <c r="B34" s="210" t="s">
        <v>388</v>
      </c>
      <c r="C34" s="211" t="s">
        <v>364</v>
      </c>
      <c r="D34" s="283"/>
      <c r="E34" s="283"/>
      <c r="F34" s="283"/>
      <c r="G34" s="283"/>
      <c r="H34" s="283"/>
      <c r="I34" s="214">
        <f t="shared" si="2"/>
        <v>0</v>
      </c>
      <c r="J34" s="212"/>
      <c r="K34" s="217"/>
      <c r="L34" s="217"/>
      <c r="M34" s="212"/>
      <c r="N34" s="218"/>
      <c r="O34" s="219">
        <f t="shared" si="5"/>
        <v>0</v>
      </c>
      <c r="P34" s="143">
        <f>+VLOOKUP(B34,'[156]m codes'!$A:$B,2,0)</f>
        <v>200032236</v>
      </c>
      <c r="Q34" s="220">
        <f t="shared" si="1"/>
        <v>0</v>
      </c>
    </row>
    <row r="35" spans="1:17" s="143" customFormat="1" ht="28.5" x14ac:dyDescent="0.2">
      <c r="A35" s="209">
        <f t="shared" si="6"/>
        <v>17</v>
      </c>
      <c r="B35" s="210" t="s">
        <v>389</v>
      </c>
      <c r="C35" s="211" t="s">
        <v>364</v>
      </c>
      <c r="D35" s="283"/>
      <c r="E35" s="283"/>
      <c r="F35" s="283"/>
      <c r="G35" s="283"/>
      <c r="H35" s="283"/>
      <c r="I35" s="214">
        <f t="shared" si="2"/>
        <v>0</v>
      </c>
      <c r="J35" s="212"/>
      <c r="K35" s="217"/>
      <c r="L35" s="217"/>
      <c r="M35" s="212"/>
      <c r="N35" s="218"/>
      <c r="O35" s="219">
        <f t="shared" si="5"/>
        <v>0</v>
      </c>
      <c r="P35" s="143">
        <f>+VLOOKUP(B35,'[156]m codes'!$A:$B,2,0)</f>
        <v>200032213</v>
      </c>
      <c r="Q35" s="249">
        <f t="shared" si="1"/>
        <v>0</v>
      </c>
    </row>
    <row r="36" spans="1:17" s="143" customFormat="1" ht="28.5" x14ac:dyDescent="0.2">
      <c r="A36" s="209">
        <f t="shared" si="6"/>
        <v>18</v>
      </c>
      <c r="B36" s="210" t="s">
        <v>390</v>
      </c>
      <c r="C36" s="211" t="s">
        <v>364</v>
      </c>
      <c r="D36" s="283"/>
      <c r="E36" s="283"/>
      <c r="F36" s="283"/>
      <c r="G36" s="283"/>
      <c r="H36" s="283"/>
      <c r="I36" s="214">
        <f t="shared" si="2"/>
        <v>0</v>
      </c>
      <c r="J36" s="212"/>
      <c r="K36" s="217"/>
      <c r="L36" s="217"/>
      <c r="M36" s="212"/>
      <c r="N36" s="218"/>
      <c r="O36" s="219">
        <f t="shared" si="5"/>
        <v>0</v>
      </c>
      <c r="P36" s="143">
        <f>+VLOOKUP(B36,'[156]m codes'!$A:$B,2,0)</f>
        <v>200032214</v>
      </c>
      <c r="Q36" s="220">
        <f t="shared" si="1"/>
        <v>0</v>
      </c>
    </row>
    <row r="37" spans="1:17" s="143" customFormat="1" ht="28.5" x14ac:dyDescent="0.2">
      <c r="A37" s="209">
        <f t="shared" si="6"/>
        <v>19</v>
      </c>
      <c r="B37" s="210" t="s">
        <v>391</v>
      </c>
      <c r="C37" s="211" t="s">
        <v>364</v>
      </c>
      <c r="D37" s="283"/>
      <c r="E37" s="283"/>
      <c r="F37" s="283"/>
      <c r="G37" s="283"/>
      <c r="H37" s="283"/>
      <c r="I37" s="214">
        <f t="shared" si="2"/>
        <v>0</v>
      </c>
      <c r="J37" s="212"/>
      <c r="K37" s="217"/>
      <c r="L37" s="217"/>
      <c r="M37" s="212"/>
      <c r="N37" s="218"/>
      <c r="O37" s="219">
        <f t="shared" si="5"/>
        <v>0</v>
      </c>
      <c r="P37" s="143">
        <f>+VLOOKUP(B37,'[156]m codes'!$A:$B,2,0)</f>
        <v>200032215</v>
      </c>
      <c r="Q37" s="220">
        <f t="shared" si="1"/>
        <v>0</v>
      </c>
    </row>
    <row r="38" spans="1:17" s="143" customFormat="1" ht="14.25" x14ac:dyDescent="0.2">
      <c r="A38" s="209">
        <f t="shared" si="6"/>
        <v>20</v>
      </c>
      <c r="B38" s="210" t="s">
        <v>392</v>
      </c>
      <c r="C38" s="211" t="s">
        <v>364</v>
      </c>
      <c r="D38" s="283"/>
      <c r="E38" s="283"/>
      <c r="F38" s="283"/>
      <c r="G38" s="283"/>
      <c r="H38" s="283"/>
      <c r="I38" s="214">
        <f t="shared" si="2"/>
        <v>0</v>
      </c>
      <c r="J38" s="212"/>
      <c r="K38" s="217"/>
      <c r="L38" s="217"/>
      <c r="M38" s="212"/>
      <c r="N38" s="218"/>
      <c r="O38" s="219">
        <f t="shared" si="5"/>
        <v>0</v>
      </c>
      <c r="P38" s="143">
        <f>+VLOOKUP(B38,'[156]m codes'!$A:$B,2,0)</f>
        <v>200032216</v>
      </c>
      <c r="Q38" s="220">
        <f t="shared" si="1"/>
        <v>0</v>
      </c>
    </row>
    <row r="39" spans="1:17" s="143" customFormat="1" ht="14.25" x14ac:dyDescent="0.2">
      <c r="A39" s="209">
        <f t="shared" si="6"/>
        <v>21</v>
      </c>
      <c r="B39" s="210" t="s">
        <v>393</v>
      </c>
      <c r="C39" s="211" t="s">
        <v>364</v>
      </c>
      <c r="D39" s="283"/>
      <c r="E39" s="283"/>
      <c r="F39" s="283"/>
      <c r="G39" s="283"/>
      <c r="H39" s="283"/>
      <c r="I39" s="214">
        <f t="shared" si="2"/>
        <v>0</v>
      </c>
      <c r="J39" s="212"/>
      <c r="K39" s="217"/>
      <c r="L39" s="217"/>
      <c r="M39" s="212"/>
      <c r="N39" s="218"/>
      <c r="O39" s="219">
        <f t="shared" si="5"/>
        <v>0</v>
      </c>
      <c r="P39" s="143">
        <f>+VLOOKUP(B39,'[156]m codes'!$A:$B,2,0)</f>
        <v>200030290</v>
      </c>
      <c r="Q39" s="220">
        <f t="shared" si="1"/>
        <v>0</v>
      </c>
    </row>
    <row r="40" spans="1:17" s="143" customFormat="1" ht="28.5" x14ac:dyDescent="0.2">
      <c r="A40" s="209">
        <f t="shared" si="6"/>
        <v>22</v>
      </c>
      <c r="B40" s="210" t="s">
        <v>394</v>
      </c>
      <c r="C40" s="211" t="s">
        <v>364</v>
      </c>
      <c r="D40" s="283"/>
      <c r="E40" s="283"/>
      <c r="F40" s="283"/>
      <c r="G40" s="283"/>
      <c r="H40" s="283"/>
      <c r="I40" s="214">
        <f t="shared" si="2"/>
        <v>0</v>
      </c>
      <c r="J40" s="212"/>
      <c r="K40" s="217"/>
      <c r="L40" s="217"/>
      <c r="M40" s="212"/>
      <c r="N40" s="218"/>
      <c r="O40" s="219">
        <f t="shared" si="5"/>
        <v>0</v>
      </c>
      <c r="P40" s="143">
        <f>+VLOOKUP(B40,'[156]m codes'!$A:$B,2,0)</f>
        <v>200032237</v>
      </c>
      <c r="Q40" s="220">
        <f t="shared" si="1"/>
        <v>0</v>
      </c>
    </row>
    <row r="41" spans="1:17" s="143" customFormat="1" ht="28.5" x14ac:dyDescent="0.2">
      <c r="A41" s="209">
        <f t="shared" si="6"/>
        <v>23</v>
      </c>
      <c r="B41" s="210" t="s">
        <v>395</v>
      </c>
      <c r="C41" s="211" t="s">
        <v>364</v>
      </c>
      <c r="D41" s="283" t="s">
        <v>500</v>
      </c>
      <c r="E41" s="283"/>
      <c r="F41" s="283"/>
      <c r="G41" s="283"/>
      <c r="H41" s="283"/>
      <c r="I41" s="214">
        <f t="shared" si="2"/>
        <v>3</v>
      </c>
      <c r="J41" s="212"/>
      <c r="K41" s="217"/>
      <c r="L41" s="217"/>
      <c r="M41" s="212"/>
      <c r="N41" s="218"/>
      <c r="O41" s="219">
        <f t="shared" si="5"/>
        <v>0</v>
      </c>
      <c r="P41" s="143">
        <f>+VLOOKUP(B41,'[156]m codes'!$A:$B,2,0)</f>
        <v>200032217</v>
      </c>
      <c r="Q41" s="220">
        <f t="shared" si="1"/>
        <v>0</v>
      </c>
    </row>
    <row r="42" spans="1:17" s="143" customFormat="1" ht="28.5" x14ac:dyDescent="0.2">
      <c r="A42" s="209">
        <f t="shared" si="6"/>
        <v>24</v>
      </c>
      <c r="B42" s="210" t="s">
        <v>396</v>
      </c>
      <c r="C42" s="211" t="s">
        <v>364</v>
      </c>
      <c r="D42" s="283"/>
      <c r="E42" s="283"/>
      <c r="F42" s="283"/>
      <c r="G42" s="283"/>
      <c r="H42" s="283"/>
      <c r="I42" s="214">
        <f t="shared" si="2"/>
        <v>0</v>
      </c>
      <c r="J42" s="212"/>
      <c r="K42" s="217"/>
      <c r="L42" s="217"/>
      <c r="M42" s="212"/>
      <c r="N42" s="218"/>
      <c r="O42" s="219">
        <f t="shared" si="5"/>
        <v>0</v>
      </c>
      <c r="P42" s="143">
        <f>+VLOOKUP(B42,'[156]m codes'!$A:$B,2,0)</f>
        <v>200032218</v>
      </c>
      <c r="Q42" s="220">
        <f t="shared" si="1"/>
        <v>0</v>
      </c>
    </row>
    <row r="43" spans="1:17" s="143" customFormat="1" ht="28.5" x14ac:dyDescent="0.2">
      <c r="A43" s="209">
        <f t="shared" si="6"/>
        <v>25</v>
      </c>
      <c r="B43" s="210" t="s">
        <v>397</v>
      </c>
      <c r="C43" s="211" t="s">
        <v>364</v>
      </c>
      <c r="D43" s="283" t="s">
        <v>501</v>
      </c>
      <c r="E43" s="283"/>
      <c r="F43" s="283"/>
      <c r="G43" s="283"/>
      <c r="H43" s="283"/>
      <c r="I43" s="214">
        <f t="shared" si="2"/>
        <v>2</v>
      </c>
      <c r="J43" s="212"/>
      <c r="K43" s="217"/>
      <c r="L43" s="217"/>
      <c r="M43" s="212"/>
      <c r="N43" s="218"/>
      <c r="O43" s="219">
        <f t="shared" si="5"/>
        <v>0</v>
      </c>
      <c r="P43" s="143">
        <f>+VLOOKUP(B43,'[156]m codes'!$A:$B,2,0)</f>
        <v>200032219</v>
      </c>
      <c r="Q43" s="220">
        <f t="shared" si="1"/>
        <v>0</v>
      </c>
    </row>
    <row r="44" spans="1:17" s="143" customFormat="1" ht="28.5" x14ac:dyDescent="0.2">
      <c r="A44" s="209">
        <f t="shared" si="6"/>
        <v>26</v>
      </c>
      <c r="B44" s="210" t="s">
        <v>398</v>
      </c>
      <c r="C44" s="211" t="s">
        <v>364</v>
      </c>
      <c r="D44" s="283"/>
      <c r="E44" s="283"/>
      <c r="F44" s="283"/>
      <c r="G44" s="283"/>
      <c r="H44" s="283"/>
      <c r="I44" s="214">
        <f t="shared" si="2"/>
        <v>0</v>
      </c>
      <c r="J44" s="212"/>
      <c r="K44" s="217"/>
      <c r="L44" s="217"/>
      <c r="M44" s="212"/>
      <c r="N44" s="218"/>
      <c r="O44" s="219">
        <f t="shared" si="5"/>
        <v>0</v>
      </c>
      <c r="P44" s="143">
        <f>+VLOOKUP(B44,'[156]m codes'!$A:$B,2,0)</f>
        <v>200030292</v>
      </c>
      <c r="Q44" s="220">
        <f t="shared" si="1"/>
        <v>0</v>
      </c>
    </row>
    <row r="45" spans="1:17" s="143" customFormat="1" ht="28.5" x14ac:dyDescent="0.2">
      <c r="A45" s="209">
        <f t="shared" si="6"/>
        <v>27</v>
      </c>
      <c r="B45" s="210" t="s">
        <v>399</v>
      </c>
      <c r="C45" s="211" t="s">
        <v>364</v>
      </c>
      <c r="D45" s="283"/>
      <c r="E45" s="283"/>
      <c r="F45" s="283"/>
      <c r="G45" s="283"/>
      <c r="H45" s="283"/>
      <c r="I45" s="214">
        <f t="shared" si="2"/>
        <v>0</v>
      </c>
      <c r="J45" s="212"/>
      <c r="K45" s="217"/>
      <c r="L45" s="217"/>
      <c r="M45" s="212"/>
      <c r="N45" s="218"/>
      <c r="O45" s="219">
        <f t="shared" si="5"/>
        <v>0</v>
      </c>
      <c r="P45" s="143">
        <f>+VLOOKUP(B45,'[156]m codes'!$A:$B,2,0)</f>
        <v>200032220</v>
      </c>
      <c r="Q45" s="220">
        <f t="shared" si="1"/>
        <v>0</v>
      </c>
    </row>
    <row r="46" spans="1:17" s="143" customFormat="1" ht="28.5" x14ac:dyDescent="0.2">
      <c r="A46" s="209">
        <f t="shared" si="6"/>
        <v>28</v>
      </c>
      <c r="B46" s="210" t="s">
        <v>400</v>
      </c>
      <c r="C46" s="211" t="s">
        <v>364</v>
      </c>
      <c r="D46" s="283"/>
      <c r="E46" s="283"/>
      <c r="F46" s="283"/>
      <c r="G46" s="283"/>
      <c r="H46" s="283"/>
      <c r="I46" s="214">
        <f t="shared" si="2"/>
        <v>0</v>
      </c>
      <c r="J46" s="212"/>
      <c r="K46" s="217"/>
      <c r="L46" s="217"/>
      <c r="M46" s="212"/>
      <c r="N46" s="218"/>
      <c r="O46" s="219">
        <f t="shared" si="5"/>
        <v>0</v>
      </c>
      <c r="P46" s="143">
        <f>+VLOOKUP(B46,'[156]m codes'!$A:$B,2,0)</f>
        <v>200032222</v>
      </c>
      <c r="Q46" s="220">
        <f t="shared" si="1"/>
        <v>0</v>
      </c>
    </row>
    <row r="47" spans="1:17" s="143" customFormat="1" ht="14.25" x14ac:dyDescent="0.2">
      <c r="A47" s="209">
        <f t="shared" si="6"/>
        <v>29</v>
      </c>
      <c r="B47" s="210" t="s">
        <v>401</v>
      </c>
      <c r="C47" s="211" t="s">
        <v>364</v>
      </c>
      <c r="D47" s="283"/>
      <c r="E47" s="283"/>
      <c r="F47" s="283"/>
      <c r="G47" s="283"/>
      <c r="H47" s="283"/>
      <c r="I47" s="214">
        <f t="shared" si="2"/>
        <v>0</v>
      </c>
      <c r="J47" s="212"/>
      <c r="K47" s="217"/>
      <c r="L47" s="217"/>
      <c r="M47" s="212"/>
      <c r="N47" s="218"/>
      <c r="O47" s="219">
        <f t="shared" si="5"/>
        <v>0</v>
      </c>
      <c r="P47" s="143">
        <f>+VLOOKUP(B47,'[156]m codes'!$A:$B,2,0)</f>
        <v>200030297</v>
      </c>
      <c r="Q47" s="220">
        <f t="shared" si="1"/>
        <v>0</v>
      </c>
    </row>
    <row r="48" spans="1:17" s="143" customFormat="1" ht="14.25" x14ac:dyDescent="0.2">
      <c r="A48" s="209">
        <f t="shared" si="6"/>
        <v>30</v>
      </c>
      <c r="B48" s="210" t="s">
        <v>402</v>
      </c>
      <c r="C48" s="211" t="s">
        <v>364</v>
      </c>
      <c r="D48" s="283"/>
      <c r="E48" s="283"/>
      <c r="F48" s="283"/>
      <c r="G48" s="283"/>
      <c r="H48" s="283"/>
      <c r="I48" s="214">
        <f t="shared" si="2"/>
        <v>0</v>
      </c>
      <c r="J48" s="212"/>
      <c r="K48" s="217"/>
      <c r="L48" s="217"/>
      <c r="M48" s="212"/>
      <c r="N48" s="218"/>
      <c r="O48" s="219">
        <f t="shared" si="5"/>
        <v>0</v>
      </c>
      <c r="P48" s="143">
        <f>+VLOOKUP(B48,'[156]m codes'!$A:$B,2,0)</f>
        <v>200030298</v>
      </c>
      <c r="Q48" s="220">
        <f t="shared" si="1"/>
        <v>0</v>
      </c>
    </row>
    <row r="49" spans="1:17" s="143" customFormat="1" ht="28.5" x14ac:dyDescent="0.2">
      <c r="A49" s="209">
        <f t="shared" si="6"/>
        <v>31</v>
      </c>
      <c r="B49" s="210" t="s">
        <v>403</v>
      </c>
      <c r="C49" s="211" t="s">
        <v>364</v>
      </c>
      <c r="D49" s="283"/>
      <c r="E49" s="283"/>
      <c r="F49" s="283"/>
      <c r="G49" s="283"/>
      <c r="H49" s="283"/>
      <c r="I49" s="214">
        <f t="shared" si="2"/>
        <v>0</v>
      </c>
      <c r="J49" s="212"/>
      <c r="K49" s="217"/>
      <c r="L49" s="217"/>
      <c r="M49" s="212"/>
      <c r="N49" s="218"/>
      <c r="O49" s="219">
        <f t="shared" si="5"/>
        <v>0</v>
      </c>
      <c r="P49" s="143">
        <f>+VLOOKUP(B49,'[156]m codes'!$A:$B,2,0)</f>
        <v>200032223</v>
      </c>
      <c r="Q49" s="220">
        <f t="shared" si="1"/>
        <v>0</v>
      </c>
    </row>
    <row r="50" spans="1:17" s="143" customFormat="1" ht="28.5" x14ac:dyDescent="0.2">
      <c r="A50" s="209">
        <f t="shared" si="6"/>
        <v>32</v>
      </c>
      <c r="B50" s="210" t="s">
        <v>404</v>
      </c>
      <c r="C50" s="211" t="s">
        <v>364</v>
      </c>
      <c r="D50" s="283"/>
      <c r="E50" s="283"/>
      <c r="F50" s="283"/>
      <c r="G50" s="283"/>
      <c r="H50" s="283"/>
      <c r="I50" s="214">
        <f t="shared" si="2"/>
        <v>0</v>
      </c>
      <c r="J50" s="212"/>
      <c r="K50" s="217"/>
      <c r="L50" s="217"/>
      <c r="M50" s="212"/>
      <c r="N50" s="218"/>
      <c r="O50" s="219">
        <f t="shared" si="5"/>
        <v>0</v>
      </c>
      <c r="P50" s="143">
        <f>+VLOOKUP(B50,'[156]m codes'!$A:$B,2,0)</f>
        <v>200032225</v>
      </c>
      <c r="Q50" s="220">
        <f t="shared" si="1"/>
        <v>0</v>
      </c>
    </row>
    <row r="51" spans="1:17" s="143" customFormat="1" ht="28.5" x14ac:dyDescent="0.2">
      <c r="A51" s="209">
        <f t="shared" si="6"/>
        <v>33</v>
      </c>
      <c r="B51" s="210" t="s">
        <v>405</v>
      </c>
      <c r="C51" s="211" t="s">
        <v>364</v>
      </c>
      <c r="D51" s="283"/>
      <c r="E51" s="283"/>
      <c r="F51" s="283"/>
      <c r="G51" s="283"/>
      <c r="H51" s="283"/>
      <c r="I51" s="214">
        <f t="shared" si="2"/>
        <v>0</v>
      </c>
      <c r="J51" s="212"/>
      <c r="K51" s="217"/>
      <c r="L51" s="217"/>
      <c r="M51" s="212"/>
      <c r="N51" s="218"/>
      <c r="O51" s="219">
        <f t="shared" si="5"/>
        <v>0</v>
      </c>
      <c r="P51" s="143">
        <f>+VLOOKUP(B51,'[156]m codes'!$A:$B,2,0)</f>
        <v>200032228</v>
      </c>
      <c r="Q51" s="220">
        <f t="shared" si="1"/>
        <v>0</v>
      </c>
    </row>
    <row r="52" spans="1:17" x14ac:dyDescent="0.25">
      <c r="A52" s="237" t="s">
        <v>406</v>
      </c>
      <c r="B52" s="238" t="s">
        <v>330</v>
      </c>
      <c r="C52" s="238"/>
      <c r="D52" s="283"/>
      <c r="E52" s="283"/>
      <c r="F52" s="283"/>
      <c r="G52" s="283"/>
      <c r="H52" s="283"/>
      <c r="I52" s="214">
        <f t="shared" si="2"/>
        <v>0</v>
      </c>
      <c r="J52" s="149"/>
      <c r="K52" s="243"/>
      <c r="L52" s="243"/>
      <c r="M52" s="149"/>
      <c r="N52" s="244"/>
      <c r="O52" s="251"/>
      <c r="P52" s="143"/>
      <c r="Q52" s="220">
        <f t="shared" si="1"/>
        <v>0</v>
      </c>
    </row>
    <row r="53" spans="1:17" s="143" customFormat="1" ht="14.25" x14ac:dyDescent="0.2">
      <c r="A53" s="209">
        <v>1</v>
      </c>
      <c r="B53" s="210" t="s">
        <v>407</v>
      </c>
      <c r="C53" s="211" t="s">
        <v>364</v>
      </c>
      <c r="D53" s="283"/>
      <c r="E53" s="283"/>
      <c r="F53" s="283"/>
      <c r="G53" s="283"/>
      <c r="H53" s="283"/>
      <c r="I53" s="214">
        <f t="shared" si="2"/>
        <v>0</v>
      </c>
      <c r="J53" s="212"/>
      <c r="K53" s="217"/>
      <c r="L53" s="217"/>
      <c r="M53" s="212"/>
      <c r="N53" s="218"/>
      <c r="O53" s="219">
        <f t="shared" ref="O53:O60" si="7">SUM(K53:N53)</f>
        <v>0</v>
      </c>
      <c r="P53" s="143">
        <f>+VLOOKUP(B53,'[156]m codes'!$A:$B,2,0)</f>
        <v>200030301</v>
      </c>
      <c r="Q53" s="220">
        <f t="shared" si="1"/>
        <v>0</v>
      </c>
    </row>
    <row r="54" spans="1:17" s="143" customFormat="1" ht="14.25" x14ac:dyDescent="0.2">
      <c r="A54" s="209">
        <f>+A53+1</f>
        <v>2</v>
      </c>
      <c r="B54" s="210" t="s">
        <v>408</v>
      </c>
      <c r="C54" s="211" t="s">
        <v>364</v>
      </c>
      <c r="D54" s="283"/>
      <c r="E54" s="283"/>
      <c r="F54" s="283"/>
      <c r="G54" s="283"/>
      <c r="H54" s="283"/>
      <c r="I54" s="214">
        <f t="shared" si="2"/>
        <v>0</v>
      </c>
      <c r="J54" s="212"/>
      <c r="K54" s="217"/>
      <c r="L54" s="217"/>
      <c r="M54" s="212"/>
      <c r="N54" s="218"/>
      <c r="O54" s="219">
        <f t="shared" si="7"/>
        <v>0</v>
      </c>
      <c r="P54" s="143">
        <f>+VLOOKUP(B54,'[156]m codes'!$A:$B,2,0)</f>
        <v>200030302</v>
      </c>
      <c r="Q54" s="220">
        <f t="shared" si="1"/>
        <v>0</v>
      </c>
    </row>
    <row r="55" spans="1:17" s="143" customFormat="1" ht="14.25" x14ac:dyDescent="0.2">
      <c r="A55" s="209">
        <f t="shared" ref="A55:A60" si="8">+A54+1</f>
        <v>3</v>
      </c>
      <c r="B55" s="210" t="s">
        <v>409</v>
      </c>
      <c r="C55" s="211" t="s">
        <v>364</v>
      </c>
      <c r="D55" s="283"/>
      <c r="E55" s="283"/>
      <c r="F55" s="283"/>
      <c r="G55" s="283"/>
      <c r="H55" s="283"/>
      <c r="I55" s="214">
        <f t="shared" si="2"/>
        <v>0</v>
      </c>
      <c r="J55" s="212"/>
      <c r="K55" s="217"/>
      <c r="L55" s="217"/>
      <c r="M55" s="212"/>
      <c r="N55" s="218"/>
      <c r="O55" s="219">
        <f t="shared" si="7"/>
        <v>0</v>
      </c>
      <c r="P55" s="143">
        <f>+VLOOKUP(B55,'[156]m codes'!$A:$B,2,0)</f>
        <v>200030303</v>
      </c>
      <c r="Q55" s="220">
        <f t="shared" si="1"/>
        <v>0</v>
      </c>
    </row>
    <row r="56" spans="1:17" s="143" customFormat="1" ht="14.25" x14ac:dyDescent="0.2">
      <c r="A56" s="209">
        <f t="shared" si="8"/>
        <v>4</v>
      </c>
      <c r="B56" s="210" t="s">
        <v>410</v>
      </c>
      <c r="C56" s="211" t="s">
        <v>364</v>
      </c>
      <c r="D56" s="283"/>
      <c r="E56" s="283"/>
      <c r="F56" s="283"/>
      <c r="G56" s="283"/>
      <c r="H56" s="283"/>
      <c r="I56" s="214">
        <f t="shared" si="2"/>
        <v>0</v>
      </c>
      <c r="J56" s="212"/>
      <c r="K56" s="217"/>
      <c r="L56" s="217"/>
      <c r="M56" s="212"/>
      <c r="N56" s="218"/>
      <c r="O56" s="219">
        <f t="shared" si="7"/>
        <v>0</v>
      </c>
      <c r="P56" s="143">
        <f>+VLOOKUP(B56,'[156]m codes'!$A:$B,2,0)</f>
        <v>200030304</v>
      </c>
      <c r="Q56" s="220">
        <f t="shared" si="1"/>
        <v>0</v>
      </c>
    </row>
    <row r="57" spans="1:17" s="143" customFormat="1" ht="28.5" x14ac:dyDescent="0.2">
      <c r="A57" s="209">
        <f t="shared" si="8"/>
        <v>5</v>
      </c>
      <c r="B57" s="210" t="s">
        <v>411</v>
      </c>
      <c r="C57" s="211" t="s">
        <v>364</v>
      </c>
      <c r="D57" s="283"/>
      <c r="E57" s="283"/>
      <c r="F57" s="283"/>
      <c r="G57" s="283"/>
      <c r="H57" s="283"/>
      <c r="I57" s="214">
        <f t="shared" si="2"/>
        <v>0</v>
      </c>
      <c r="J57" s="212"/>
      <c r="K57" s="217"/>
      <c r="L57" s="217"/>
      <c r="M57" s="212"/>
      <c r="N57" s="218"/>
      <c r="O57" s="219">
        <f t="shared" si="7"/>
        <v>0</v>
      </c>
      <c r="P57" s="143">
        <f>+VLOOKUP(B57,'[156]m codes'!$A:$B,2,0)</f>
        <v>200032584</v>
      </c>
      <c r="Q57" s="220">
        <f t="shared" si="1"/>
        <v>0</v>
      </c>
    </row>
    <row r="58" spans="1:17" s="143" customFormat="1" ht="14.25" x14ac:dyDescent="0.2">
      <c r="A58" s="209">
        <f t="shared" si="8"/>
        <v>6</v>
      </c>
      <c r="B58" s="210" t="s">
        <v>412</v>
      </c>
      <c r="C58" s="211" t="s">
        <v>364</v>
      </c>
      <c r="D58" s="283"/>
      <c r="E58" s="283"/>
      <c r="F58" s="283"/>
      <c r="G58" s="283"/>
      <c r="H58" s="283"/>
      <c r="I58" s="214">
        <f t="shared" si="2"/>
        <v>0</v>
      </c>
      <c r="J58" s="212"/>
      <c r="K58" s="217"/>
      <c r="L58" s="217"/>
      <c r="M58" s="212"/>
      <c r="N58" s="218"/>
      <c r="O58" s="219">
        <f t="shared" si="7"/>
        <v>0</v>
      </c>
      <c r="P58" s="143">
        <f>+VLOOKUP(B58,'[156]m codes'!$A:$B,2,0)</f>
        <v>200030305</v>
      </c>
      <c r="Q58" s="220">
        <f t="shared" si="1"/>
        <v>0</v>
      </c>
    </row>
    <row r="59" spans="1:17" s="143" customFormat="1" ht="14.25" x14ac:dyDescent="0.2">
      <c r="A59" s="209">
        <f t="shared" si="8"/>
        <v>7</v>
      </c>
      <c r="B59" s="210" t="s">
        <v>413</v>
      </c>
      <c r="C59" s="211" t="s">
        <v>364</v>
      </c>
      <c r="D59" s="283"/>
      <c r="E59" s="283"/>
      <c r="F59" s="283"/>
      <c r="G59" s="283"/>
      <c r="H59" s="283"/>
      <c r="I59" s="214">
        <f t="shared" si="2"/>
        <v>0</v>
      </c>
      <c r="J59" s="212"/>
      <c r="K59" s="217"/>
      <c r="L59" s="217"/>
      <c r="M59" s="212"/>
      <c r="N59" s="218"/>
      <c r="O59" s="219">
        <f t="shared" si="7"/>
        <v>0</v>
      </c>
      <c r="P59" s="143">
        <f>+VLOOKUP(B59,'[156]m codes'!$A:$B,2,0)</f>
        <v>200030306</v>
      </c>
      <c r="Q59" s="220">
        <f t="shared" si="1"/>
        <v>0</v>
      </c>
    </row>
    <row r="60" spans="1:17" s="143" customFormat="1" ht="14.25" x14ac:dyDescent="0.2">
      <c r="A60" s="209">
        <f t="shared" si="8"/>
        <v>8</v>
      </c>
      <c r="B60" s="210" t="s">
        <v>414</v>
      </c>
      <c r="C60" s="211" t="s">
        <v>364</v>
      </c>
      <c r="D60" s="283"/>
      <c r="E60" s="283"/>
      <c r="F60" s="283"/>
      <c r="G60" s="283"/>
      <c r="H60" s="283"/>
      <c r="I60" s="214">
        <f t="shared" si="2"/>
        <v>0</v>
      </c>
      <c r="J60" s="212"/>
      <c r="K60" s="217"/>
      <c r="L60" s="217"/>
      <c r="M60" s="212"/>
      <c r="N60" s="218"/>
      <c r="O60" s="219">
        <f t="shared" si="7"/>
        <v>0</v>
      </c>
      <c r="P60" s="143">
        <f>+VLOOKUP(B60,'[156]m codes'!$A:$B,2,0)</f>
        <v>200030308</v>
      </c>
      <c r="Q60" s="220">
        <f t="shared" si="1"/>
        <v>0</v>
      </c>
    </row>
    <row r="61" spans="1:17" x14ac:dyDescent="0.25">
      <c r="A61" s="237" t="s">
        <v>415</v>
      </c>
      <c r="B61" s="238" t="s">
        <v>331</v>
      </c>
      <c r="C61" s="238"/>
      <c r="D61" s="283"/>
      <c r="E61" s="283"/>
      <c r="F61" s="283"/>
      <c r="G61" s="283"/>
      <c r="H61" s="283"/>
      <c r="I61" s="214">
        <f t="shared" si="2"/>
        <v>0</v>
      </c>
      <c r="J61" s="149"/>
      <c r="K61" s="243"/>
      <c r="L61" s="243"/>
      <c r="M61" s="149"/>
      <c r="N61" s="244"/>
      <c r="O61" s="251"/>
      <c r="Q61" s="208"/>
    </row>
    <row r="62" spans="1:17" s="143" customFormat="1" ht="28.5" x14ac:dyDescent="0.2">
      <c r="A62" s="209">
        <v>1</v>
      </c>
      <c r="B62" s="210" t="s">
        <v>416</v>
      </c>
      <c r="C62" s="211" t="s">
        <v>364</v>
      </c>
      <c r="D62" s="283"/>
      <c r="E62" s="283"/>
      <c r="F62" s="283"/>
      <c r="G62" s="283"/>
      <c r="H62" s="283"/>
      <c r="I62" s="214">
        <f t="shared" si="2"/>
        <v>0</v>
      </c>
      <c r="J62" s="212"/>
      <c r="K62" s="217"/>
      <c r="L62" s="217"/>
      <c r="M62" s="212"/>
      <c r="N62" s="218"/>
      <c r="O62" s="219">
        <f t="shared" ref="O62:O89" si="9">SUM(K62:N62)</f>
        <v>0</v>
      </c>
      <c r="P62" s="143">
        <f>+VLOOKUP(B62,'[156]m codes'!$A:$B,2,0)</f>
        <v>200030309</v>
      </c>
      <c r="Q62" s="220">
        <f t="shared" ref="Q62:Q89" si="10">+O62-F62</f>
        <v>0</v>
      </c>
    </row>
    <row r="63" spans="1:17" s="143" customFormat="1" ht="28.5" x14ac:dyDescent="0.2">
      <c r="A63" s="209">
        <f>+A62+1</f>
        <v>2</v>
      </c>
      <c r="B63" s="210" t="s">
        <v>417</v>
      </c>
      <c r="C63" s="211" t="s">
        <v>364</v>
      </c>
      <c r="D63" s="283"/>
      <c r="E63" s="283"/>
      <c r="F63" s="283"/>
      <c r="G63" s="283"/>
      <c r="H63" s="283"/>
      <c r="I63" s="214">
        <f t="shared" si="2"/>
        <v>0</v>
      </c>
      <c r="J63" s="212"/>
      <c r="K63" s="217"/>
      <c r="L63" s="217"/>
      <c r="M63" s="212"/>
      <c r="N63" s="218"/>
      <c r="O63" s="219">
        <f t="shared" si="9"/>
        <v>0</v>
      </c>
      <c r="P63" s="143">
        <f>+VLOOKUP(B63,'[156]m codes'!$A:$B,2,0)</f>
        <v>200030311</v>
      </c>
      <c r="Q63" s="249">
        <f t="shared" si="10"/>
        <v>0</v>
      </c>
    </row>
    <row r="64" spans="1:17" s="143" customFormat="1" ht="28.5" x14ac:dyDescent="0.2">
      <c r="A64" s="209">
        <f t="shared" ref="A64:A89" si="11">+A63+1</f>
        <v>3</v>
      </c>
      <c r="B64" s="210" t="s">
        <v>418</v>
      </c>
      <c r="C64" s="211" t="s">
        <v>364</v>
      </c>
      <c r="D64" s="283"/>
      <c r="E64" s="283"/>
      <c r="F64" s="283"/>
      <c r="G64" s="283"/>
      <c r="H64" s="283"/>
      <c r="I64" s="214">
        <f t="shared" si="2"/>
        <v>0</v>
      </c>
      <c r="J64" s="212"/>
      <c r="K64" s="217"/>
      <c r="L64" s="217"/>
      <c r="M64" s="212"/>
      <c r="N64" s="218"/>
      <c r="O64" s="219">
        <f t="shared" si="9"/>
        <v>0</v>
      </c>
      <c r="P64" s="143">
        <f>+VLOOKUP(B64,'[156]m codes'!$A:$B,2,0)</f>
        <v>200030310</v>
      </c>
      <c r="Q64" s="220">
        <f t="shared" si="10"/>
        <v>0</v>
      </c>
    </row>
    <row r="65" spans="1:17" s="143" customFormat="1" ht="28.5" x14ac:dyDescent="0.2">
      <c r="A65" s="209">
        <f t="shared" si="11"/>
        <v>4</v>
      </c>
      <c r="B65" s="210" t="s">
        <v>419</v>
      </c>
      <c r="C65" s="211" t="s">
        <v>364</v>
      </c>
      <c r="D65" s="283"/>
      <c r="E65" s="283"/>
      <c r="F65" s="283"/>
      <c r="G65" s="283"/>
      <c r="H65" s="283"/>
      <c r="I65" s="214">
        <f t="shared" si="2"/>
        <v>0</v>
      </c>
      <c r="J65" s="212"/>
      <c r="K65" s="217"/>
      <c r="L65" s="217"/>
      <c r="M65" s="212"/>
      <c r="N65" s="218"/>
      <c r="O65" s="219">
        <f t="shared" si="9"/>
        <v>0</v>
      </c>
      <c r="P65" s="143">
        <f>+VLOOKUP(B65,'[156]m codes'!$A:$B,2,0)</f>
        <v>200030314</v>
      </c>
      <c r="Q65" s="220">
        <f t="shared" si="10"/>
        <v>0</v>
      </c>
    </row>
    <row r="66" spans="1:17" s="143" customFormat="1" ht="28.5" x14ac:dyDescent="0.2">
      <c r="A66" s="209">
        <f t="shared" si="11"/>
        <v>5</v>
      </c>
      <c r="B66" s="210" t="s">
        <v>420</v>
      </c>
      <c r="C66" s="211" t="s">
        <v>364</v>
      </c>
      <c r="D66" s="283"/>
      <c r="E66" s="283"/>
      <c r="F66" s="283"/>
      <c r="G66" s="283"/>
      <c r="H66" s="283"/>
      <c r="I66" s="214">
        <f t="shared" si="2"/>
        <v>0</v>
      </c>
      <c r="J66" s="212"/>
      <c r="K66" s="217"/>
      <c r="L66" s="217"/>
      <c r="M66" s="212"/>
      <c r="N66" s="218"/>
      <c r="O66" s="219">
        <f t="shared" si="9"/>
        <v>0</v>
      </c>
      <c r="P66" s="143">
        <f>+VLOOKUP(B66,'[156]m codes'!$A:$B,2,0)</f>
        <v>200030312</v>
      </c>
      <c r="Q66" s="220">
        <f t="shared" si="10"/>
        <v>0</v>
      </c>
    </row>
    <row r="67" spans="1:17" s="143" customFormat="1" ht="28.5" x14ac:dyDescent="0.2">
      <c r="A67" s="209">
        <f t="shared" si="11"/>
        <v>6</v>
      </c>
      <c r="B67" s="210" t="s">
        <v>421</v>
      </c>
      <c r="C67" s="211" t="s">
        <v>364</v>
      </c>
      <c r="D67" s="283"/>
      <c r="E67" s="283"/>
      <c r="F67" s="283"/>
      <c r="G67" s="283"/>
      <c r="H67" s="283"/>
      <c r="I67" s="214">
        <f t="shared" si="2"/>
        <v>0</v>
      </c>
      <c r="J67" s="212"/>
      <c r="K67" s="217"/>
      <c r="L67" s="217"/>
      <c r="M67" s="212"/>
      <c r="N67" s="218"/>
      <c r="O67" s="219">
        <f t="shared" si="9"/>
        <v>0</v>
      </c>
      <c r="P67" s="143">
        <f>+VLOOKUP(B67,'[156]m codes'!$A:$B,2,0)</f>
        <v>200030313</v>
      </c>
      <c r="Q67" s="220">
        <f t="shared" si="10"/>
        <v>0</v>
      </c>
    </row>
    <row r="68" spans="1:17" s="143" customFormat="1" ht="14.25" x14ac:dyDescent="0.2">
      <c r="A68" s="209">
        <f t="shared" si="11"/>
        <v>7</v>
      </c>
      <c r="B68" s="210" t="s">
        <v>422</v>
      </c>
      <c r="C68" s="211" t="s">
        <v>364</v>
      </c>
      <c r="D68" s="283"/>
      <c r="E68" s="283"/>
      <c r="F68" s="283"/>
      <c r="G68" s="283"/>
      <c r="H68" s="283"/>
      <c r="I68" s="214">
        <f t="shared" si="2"/>
        <v>0</v>
      </c>
      <c r="J68" s="212"/>
      <c r="K68" s="217"/>
      <c r="L68" s="217"/>
      <c r="M68" s="212"/>
      <c r="N68" s="218"/>
      <c r="O68" s="219">
        <f t="shared" si="9"/>
        <v>0</v>
      </c>
      <c r="P68" s="143">
        <f>+VLOOKUP(B68,'[156]m codes'!$A:$B,2,0)</f>
        <v>200032241</v>
      </c>
      <c r="Q68" s="220">
        <f t="shared" si="10"/>
        <v>0</v>
      </c>
    </row>
    <row r="69" spans="1:17" s="143" customFormat="1" ht="14.25" x14ac:dyDescent="0.2">
      <c r="A69" s="209">
        <f t="shared" si="11"/>
        <v>8</v>
      </c>
      <c r="B69" s="210" t="s">
        <v>423</v>
      </c>
      <c r="C69" s="211" t="s">
        <v>364</v>
      </c>
      <c r="D69" s="283"/>
      <c r="E69" s="283"/>
      <c r="F69" s="283"/>
      <c r="G69" s="283"/>
      <c r="H69" s="283"/>
      <c r="I69" s="214">
        <f t="shared" si="2"/>
        <v>0</v>
      </c>
      <c r="J69" s="212"/>
      <c r="K69" s="217"/>
      <c r="L69" s="217"/>
      <c r="M69" s="212"/>
      <c r="N69" s="218"/>
      <c r="O69" s="219">
        <f t="shared" si="9"/>
        <v>0</v>
      </c>
      <c r="P69" s="143">
        <f>+VLOOKUP(B69,'[156]m codes'!$A:$B,2,0)</f>
        <v>200032239</v>
      </c>
      <c r="Q69" s="220">
        <f t="shared" si="10"/>
        <v>0</v>
      </c>
    </row>
    <row r="70" spans="1:17" s="143" customFormat="1" ht="14.25" x14ac:dyDescent="0.2">
      <c r="A70" s="209">
        <f t="shared" si="11"/>
        <v>9</v>
      </c>
      <c r="B70" s="210" t="s">
        <v>424</v>
      </c>
      <c r="C70" s="211" t="s">
        <v>364</v>
      </c>
      <c r="D70" s="283"/>
      <c r="E70" s="283"/>
      <c r="F70" s="283"/>
      <c r="G70" s="283"/>
      <c r="H70" s="283"/>
      <c r="I70" s="214">
        <f t="shared" si="2"/>
        <v>0</v>
      </c>
      <c r="J70" s="212"/>
      <c r="K70" s="217"/>
      <c r="L70" s="217"/>
      <c r="M70" s="212"/>
      <c r="N70" s="218"/>
      <c r="O70" s="219">
        <f t="shared" si="9"/>
        <v>0</v>
      </c>
      <c r="P70" s="143">
        <f>+VLOOKUP(B70,'[156]m codes'!$A:$B,2,0)</f>
        <v>200032240</v>
      </c>
      <c r="Q70" s="220">
        <f t="shared" si="10"/>
        <v>0</v>
      </c>
    </row>
    <row r="71" spans="1:17" s="143" customFormat="1" ht="14.25" x14ac:dyDescent="0.2">
      <c r="A71" s="209">
        <f t="shared" si="11"/>
        <v>10</v>
      </c>
      <c r="B71" s="210" t="s">
        <v>425</v>
      </c>
      <c r="C71" s="211" t="s">
        <v>364</v>
      </c>
      <c r="D71" s="283"/>
      <c r="E71" s="283"/>
      <c r="F71" s="283"/>
      <c r="G71" s="283"/>
      <c r="H71" s="283"/>
      <c r="I71" s="214">
        <f t="shared" si="2"/>
        <v>0</v>
      </c>
      <c r="J71" s="212"/>
      <c r="K71" s="217"/>
      <c r="L71" s="217"/>
      <c r="M71" s="212"/>
      <c r="N71" s="218"/>
      <c r="O71" s="219">
        <f t="shared" si="9"/>
        <v>0</v>
      </c>
      <c r="P71" s="143">
        <f>+VLOOKUP(B71,'[156]m codes'!$A:$B,2,0)</f>
        <v>200032242</v>
      </c>
      <c r="Q71" s="220">
        <f t="shared" si="10"/>
        <v>0</v>
      </c>
    </row>
    <row r="72" spans="1:17" s="143" customFormat="1" ht="14.25" x14ac:dyDescent="0.2">
      <c r="A72" s="209">
        <f t="shared" si="11"/>
        <v>11</v>
      </c>
      <c r="B72" s="210" t="s">
        <v>426</v>
      </c>
      <c r="C72" s="211" t="s">
        <v>364</v>
      </c>
      <c r="D72" s="283"/>
      <c r="E72" s="283"/>
      <c r="F72" s="283"/>
      <c r="G72" s="283"/>
      <c r="H72" s="283"/>
      <c r="I72" s="214">
        <f t="shared" si="2"/>
        <v>0</v>
      </c>
      <c r="J72" s="212"/>
      <c r="K72" s="217"/>
      <c r="L72" s="217"/>
      <c r="M72" s="212"/>
      <c r="N72" s="218"/>
      <c r="O72" s="219">
        <f t="shared" si="9"/>
        <v>0</v>
      </c>
      <c r="P72" s="143">
        <f>+VLOOKUP(B72,'[156]m codes'!$A:$B,2,0)</f>
        <v>200030320</v>
      </c>
      <c r="Q72" s="220">
        <f t="shared" si="10"/>
        <v>0</v>
      </c>
    </row>
    <row r="73" spans="1:17" s="143" customFormat="1" ht="14.25" x14ac:dyDescent="0.2">
      <c r="A73" s="209">
        <f t="shared" si="11"/>
        <v>12</v>
      </c>
      <c r="B73" s="210" t="s">
        <v>427</v>
      </c>
      <c r="C73" s="211" t="s">
        <v>364</v>
      </c>
      <c r="D73" s="283"/>
      <c r="E73" s="283"/>
      <c r="F73" s="283"/>
      <c r="G73" s="283"/>
      <c r="H73" s="283"/>
      <c r="I73" s="214">
        <f t="shared" si="2"/>
        <v>0</v>
      </c>
      <c r="J73" s="212"/>
      <c r="K73" s="217"/>
      <c r="L73" s="217"/>
      <c r="M73" s="212"/>
      <c r="N73" s="218"/>
      <c r="O73" s="219">
        <f t="shared" si="9"/>
        <v>0</v>
      </c>
      <c r="P73" s="143">
        <f>+VLOOKUP(B73,'[156]m codes'!$A:$B,2,0)</f>
        <v>200032243</v>
      </c>
      <c r="Q73" s="220">
        <f t="shared" si="10"/>
        <v>0</v>
      </c>
    </row>
    <row r="74" spans="1:17" s="143" customFormat="1" ht="14.25" x14ac:dyDescent="0.2">
      <c r="A74" s="209">
        <f t="shared" si="11"/>
        <v>13</v>
      </c>
      <c r="B74" s="210" t="s">
        <v>428</v>
      </c>
      <c r="C74" s="211" t="s">
        <v>364</v>
      </c>
      <c r="D74" s="283"/>
      <c r="E74" s="283"/>
      <c r="F74" s="283"/>
      <c r="G74" s="283"/>
      <c r="H74" s="283"/>
      <c r="I74" s="214">
        <f t="shared" si="2"/>
        <v>0</v>
      </c>
      <c r="J74" s="212"/>
      <c r="K74" s="217"/>
      <c r="L74" s="217"/>
      <c r="M74" s="212"/>
      <c r="N74" s="218"/>
      <c r="O74" s="219">
        <f t="shared" si="9"/>
        <v>0</v>
      </c>
      <c r="P74" s="143">
        <f>+VLOOKUP(B74,'[156]m codes'!$A:$B,2,0)</f>
        <v>200030317</v>
      </c>
      <c r="Q74" s="220">
        <f t="shared" si="10"/>
        <v>0</v>
      </c>
    </row>
    <row r="75" spans="1:17" s="143" customFormat="1" ht="28.5" x14ac:dyDescent="0.2">
      <c r="A75" s="209">
        <f t="shared" si="11"/>
        <v>14</v>
      </c>
      <c r="B75" s="210" t="s">
        <v>429</v>
      </c>
      <c r="C75" s="211" t="s">
        <v>364</v>
      </c>
      <c r="D75" s="283"/>
      <c r="E75" s="283"/>
      <c r="F75" s="283"/>
      <c r="G75" s="283"/>
      <c r="H75" s="283"/>
      <c r="I75" s="214">
        <f t="shared" ref="I75:I112" si="12">LEN(D75)-LEN(SUBSTITUTE(D75,",",""))</f>
        <v>0</v>
      </c>
      <c r="J75" s="212"/>
      <c r="K75" s="217"/>
      <c r="L75" s="217"/>
      <c r="M75" s="212"/>
      <c r="N75" s="218"/>
      <c r="O75" s="219">
        <f t="shared" si="9"/>
        <v>0</v>
      </c>
      <c r="P75" s="143">
        <f>+VLOOKUP(B75,'[156]m codes'!$A:$B,2,0)</f>
        <v>200030315</v>
      </c>
      <c r="Q75" s="220">
        <f t="shared" si="10"/>
        <v>0</v>
      </c>
    </row>
    <row r="76" spans="1:17" s="143" customFormat="1" ht="28.5" x14ac:dyDescent="0.2">
      <c r="A76" s="209">
        <f t="shared" si="11"/>
        <v>15</v>
      </c>
      <c r="B76" s="210" t="s">
        <v>430</v>
      </c>
      <c r="C76" s="211" t="s">
        <v>364</v>
      </c>
      <c r="D76" s="283"/>
      <c r="E76" s="283"/>
      <c r="F76" s="283"/>
      <c r="G76" s="283"/>
      <c r="H76" s="283"/>
      <c r="I76" s="214">
        <f t="shared" si="12"/>
        <v>0</v>
      </c>
      <c r="J76" s="212"/>
      <c r="K76" s="217"/>
      <c r="L76" s="217"/>
      <c r="M76" s="212"/>
      <c r="N76" s="218"/>
      <c r="O76" s="219">
        <f t="shared" si="9"/>
        <v>0</v>
      </c>
      <c r="P76" s="143">
        <f>+VLOOKUP(B76,'[156]m codes'!$A:$B,2,0)</f>
        <v>200030316</v>
      </c>
      <c r="Q76" s="220">
        <f t="shared" si="10"/>
        <v>0</v>
      </c>
    </row>
    <row r="77" spans="1:17" s="143" customFormat="1" ht="14.25" x14ac:dyDescent="0.2">
      <c r="A77" s="209">
        <f t="shared" si="11"/>
        <v>16</v>
      </c>
      <c r="B77" s="210" t="s">
        <v>431</v>
      </c>
      <c r="C77" s="211" t="s">
        <v>364</v>
      </c>
      <c r="D77" s="283"/>
      <c r="E77" s="283"/>
      <c r="F77" s="283"/>
      <c r="G77" s="283"/>
      <c r="H77" s="283"/>
      <c r="I77" s="214">
        <f t="shared" si="12"/>
        <v>0</v>
      </c>
      <c r="J77" s="212"/>
      <c r="K77" s="217"/>
      <c r="L77" s="217"/>
      <c r="M77" s="212"/>
      <c r="N77" s="218"/>
      <c r="O77" s="219">
        <f t="shared" si="9"/>
        <v>0</v>
      </c>
      <c r="P77" s="143">
        <f>+VLOOKUP(B77,'[156]m codes'!$A:$B,2,0)</f>
        <v>200032247</v>
      </c>
      <c r="Q77" s="220">
        <f t="shared" si="10"/>
        <v>0</v>
      </c>
    </row>
    <row r="78" spans="1:17" s="143" customFormat="1" ht="14.25" x14ac:dyDescent="0.2">
      <c r="A78" s="209">
        <f t="shared" si="11"/>
        <v>17</v>
      </c>
      <c r="B78" s="210" t="s">
        <v>432</v>
      </c>
      <c r="C78" s="211" t="s">
        <v>364</v>
      </c>
      <c r="D78" s="283"/>
      <c r="E78" s="283"/>
      <c r="F78" s="283"/>
      <c r="G78" s="283"/>
      <c r="H78" s="283"/>
      <c r="I78" s="214">
        <f t="shared" si="12"/>
        <v>0</v>
      </c>
      <c r="J78" s="212"/>
      <c r="K78" s="217"/>
      <c r="L78" s="217"/>
      <c r="M78" s="212"/>
      <c r="N78" s="218"/>
      <c r="O78" s="219">
        <f t="shared" si="9"/>
        <v>0</v>
      </c>
      <c r="P78" s="143">
        <f>+VLOOKUP(B78,'[156]m codes'!$A:$B,2,0)</f>
        <v>200032246</v>
      </c>
      <c r="Q78" s="220">
        <f t="shared" si="10"/>
        <v>0</v>
      </c>
    </row>
    <row r="79" spans="1:17" s="143" customFormat="1" ht="14.25" x14ac:dyDescent="0.2">
      <c r="A79" s="209">
        <f t="shared" si="11"/>
        <v>18</v>
      </c>
      <c r="B79" s="210" t="s">
        <v>433</v>
      </c>
      <c r="C79" s="211" t="s">
        <v>364</v>
      </c>
      <c r="D79" s="283"/>
      <c r="E79" s="283"/>
      <c r="F79" s="283"/>
      <c r="G79" s="283"/>
      <c r="H79" s="283"/>
      <c r="I79" s="214">
        <f t="shared" si="12"/>
        <v>0</v>
      </c>
      <c r="J79" s="212"/>
      <c r="K79" s="217"/>
      <c r="L79" s="217"/>
      <c r="M79" s="212"/>
      <c r="N79" s="218"/>
      <c r="O79" s="219">
        <f t="shared" si="9"/>
        <v>0</v>
      </c>
      <c r="P79" s="143">
        <f>+VLOOKUP(B79,'[156]m codes'!$A:$B,2,0)</f>
        <v>200032245</v>
      </c>
      <c r="Q79" s="220">
        <f t="shared" si="10"/>
        <v>0</v>
      </c>
    </row>
    <row r="80" spans="1:17" s="143" customFormat="1" ht="28.5" x14ac:dyDescent="0.2">
      <c r="A80" s="209">
        <f t="shared" si="11"/>
        <v>19</v>
      </c>
      <c r="B80" s="210" t="s">
        <v>434</v>
      </c>
      <c r="C80" s="211" t="s">
        <v>364</v>
      </c>
      <c r="D80" s="283"/>
      <c r="E80" s="283"/>
      <c r="F80" s="283"/>
      <c r="G80" s="283"/>
      <c r="H80" s="283"/>
      <c r="I80" s="214">
        <f t="shared" si="12"/>
        <v>0</v>
      </c>
      <c r="J80" s="212"/>
      <c r="K80" s="217"/>
      <c r="L80" s="217"/>
      <c r="M80" s="212"/>
      <c r="N80" s="218"/>
      <c r="O80" s="219">
        <f t="shared" si="9"/>
        <v>0</v>
      </c>
      <c r="P80" s="143">
        <f>+VLOOKUP(B80,'[156]m codes'!$A:$B,2,0)</f>
        <v>200030319</v>
      </c>
      <c r="Q80" s="220">
        <f t="shared" si="10"/>
        <v>0</v>
      </c>
    </row>
    <row r="81" spans="1:17" s="143" customFormat="1" ht="14.25" x14ac:dyDescent="0.2">
      <c r="A81" s="209">
        <f t="shared" si="11"/>
        <v>20</v>
      </c>
      <c r="B81" s="210" t="s">
        <v>435</v>
      </c>
      <c r="C81" s="211" t="s">
        <v>364</v>
      </c>
      <c r="D81" s="283"/>
      <c r="E81" s="283"/>
      <c r="F81" s="283"/>
      <c r="G81" s="283"/>
      <c r="H81" s="283"/>
      <c r="I81" s="214">
        <f t="shared" si="12"/>
        <v>0</v>
      </c>
      <c r="J81" s="212"/>
      <c r="K81" s="217"/>
      <c r="L81" s="217"/>
      <c r="M81" s="212"/>
      <c r="N81" s="218"/>
      <c r="O81" s="219">
        <f t="shared" si="9"/>
        <v>0</v>
      </c>
      <c r="P81" s="143">
        <f>+VLOOKUP(B81,'[156]m codes'!$A:$B,2,0)</f>
        <v>200032244</v>
      </c>
      <c r="Q81" s="220">
        <f t="shared" si="10"/>
        <v>0</v>
      </c>
    </row>
    <row r="82" spans="1:17" s="143" customFormat="1" ht="28.5" x14ac:dyDescent="0.2">
      <c r="A82" s="209">
        <f t="shared" si="11"/>
        <v>21</v>
      </c>
      <c r="B82" s="210" t="s">
        <v>436</v>
      </c>
      <c r="C82" s="211" t="s">
        <v>364</v>
      </c>
      <c r="D82" s="283"/>
      <c r="E82" s="283"/>
      <c r="F82" s="283"/>
      <c r="G82" s="283"/>
      <c r="H82" s="283"/>
      <c r="I82" s="214">
        <f t="shared" si="12"/>
        <v>0</v>
      </c>
      <c r="J82" s="212"/>
      <c r="K82" s="217"/>
      <c r="L82" s="217"/>
      <c r="M82" s="212"/>
      <c r="N82" s="218"/>
      <c r="O82" s="219">
        <f t="shared" si="9"/>
        <v>0</v>
      </c>
      <c r="P82" s="143">
        <f>+VLOOKUP(B82,'[156]m codes'!$A:$B,2,0)</f>
        <v>200030318</v>
      </c>
      <c r="Q82" s="220">
        <f t="shared" si="10"/>
        <v>0</v>
      </c>
    </row>
    <row r="83" spans="1:17" s="143" customFormat="1" ht="14.25" x14ac:dyDescent="0.2">
      <c r="A83" s="209">
        <f t="shared" si="11"/>
        <v>22</v>
      </c>
      <c r="B83" s="210" t="s">
        <v>437</v>
      </c>
      <c r="C83" s="211" t="s">
        <v>364</v>
      </c>
      <c r="D83" s="283"/>
      <c r="E83" s="283"/>
      <c r="F83" s="283"/>
      <c r="G83" s="283"/>
      <c r="H83" s="283"/>
      <c r="I83" s="214">
        <f t="shared" si="12"/>
        <v>0</v>
      </c>
      <c r="J83" s="212"/>
      <c r="K83" s="217"/>
      <c r="L83" s="217"/>
      <c r="M83" s="212"/>
      <c r="N83" s="218"/>
      <c r="O83" s="219">
        <f t="shared" si="9"/>
        <v>0</v>
      </c>
      <c r="P83" s="143">
        <f>+VLOOKUP(B83,'[156]m codes'!$A:$B,2,0)</f>
        <v>200032249</v>
      </c>
      <c r="Q83" s="220">
        <f t="shared" si="10"/>
        <v>0</v>
      </c>
    </row>
    <row r="84" spans="1:17" s="143" customFormat="1" ht="28.5" x14ac:dyDescent="0.2">
      <c r="A84" s="209">
        <f t="shared" si="11"/>
        <v>23</v>
      </c>
      <c r="B84" s="210" t="s">
        <v>438</v>
      </c>
      <c r="C84" s="211" t="s">
        <v>364</v>
      </c>
      <c r="D84" s="283"/>
      <c r="E84" s="283"/>
      <c r="F84" s="283"/>
      <c r="G84" s="283"/>
      <c r="H84" s="283"/>
      <c r="I84" s="214">
        <f t="shared" si="12"/>
        <v>0</v>
      </c>
      <c r="J84" s="212"/>
      <c r="K84" s="217"/>
      <c r="L84" s="217"/>
      <c r="M84" s="212"/>
      <c r="N84" s="218"/>
      <c r="O84" s="219">
        <f t="shared" si="9"/>
        <v>0</v>
      </c>
      <c r="P84" s="143">
        <f>+VLOOKUP(B84,'[156]m codes'!$A:$B,2,0)</f>
        <v>200030326</v>
      </c>
      <c r="Q84" s="220">
        <f t="shared" si="10"/>
        <v>0</v>
      </c>
    </row>
    <row r="85" spans="1:17" s="143" customFormat="1" ht="14.25" x14ac:dyDescent="0.2">
      <c r="A85" s="209">
        <f t="shared" si="11"/>
        <v>24</v>
      </c>
      <c r="B85" s="210" t="s">
        <v>439</v>
      </c>
      <c r="C85" s="211" t="s">
        <v>364</v>
      </c>
      <c r="D85" s="283"/>
      <c r="E85" s="283"/>
      <c r="F85" s="283"/>
      <c r="G85" s="283"/>
      <c r="H85" s="283"/>
      <c r="I85" s="214">
        <f t="shared" si="12"/>
        <v>0</v>
      </c>
      <c r="J85" s="212"/>
      <c r="K85" s="217"/>
      <c r="L85" s="217"/>
      <c r="M85" s="212"/>
      <c r="N85" s="218"/>
      <c r="O85" s="219">
        <f t="shared" si="9"/>
        <v>0</v>
      </c>
      <c r="P85" s="143">
        <f>+VLOOKUP(B85,'[156]m codes'!$A:$B,2,0)</f>
        <v>200032248</v>
      </c>
      <c r="Q85" s="220">
        <f t="shared" si="10"/>
        <v>0</v>
      </c>
    </row>
    <row r="86" spans="1:17" s="143" customFormat="1" ht="28.5" x14ac:dyDescent="0.2">
      <c r="A86" s="209">
        <f t="shared" si="11"/>
        <v>25</v>
      </c>
      <c r="B86" s="210" t="s">
        <v>440</v>
      </c>
      <c r="C86" s="211" t="s">
        <v>364</v>
      </c>
      <c r="D86" s="283"/>
      <c r="E86" s="283"/>
      <c r="F86" s="283"/>
      <c r="G86" s="283"/>
      <c r="H86" s="283"/>
      <c r="I86" s="214">
        <f t="shared" si="12"/>
        <v>0</v>
      </c>
      <c r="J86" s="212"/>
      <c r="K86" s="217"/>
      <c r="L86" s="217"/>
      <c r="M86" s="212"/>
      <c r="N86" s="218"/>
      <c r="O86" s="219">
        <f t="shared" si="9"/>
        <v>0</v>
      </c>
      <c r="P86" s="143">
        <f>+VLOOKUP(B86,'[156]m codes'!$A:$B,2,0)</f>
        <v>200030325</v>
      </c>
      <c r="Q86" s="220">
        <f t="shared" si="10"/>
        <v>0</v>
      </c>
    </row>
    <row r="87" spans="1:17" s="143" customFormat="1" ht="28.5" x14ac:dyDescent="0.2">
      <c r="A87" s="209">
        <f t="shared" si="11"/>
        <v>26</v>
      </c>
      <c r="B87" s="210" t="s">
        <v>441</v>
      </c>
      <c r="C87" s="211" t="s">
        <v>364</v>
      </c>
      <c r="D87" s="283"/>
      <c r="E87" s="283"/>
      <c r="F87" s="283"/>
      <c r="G87" s="283"/>
      <c r="H87" s="283"/>
      <c r="I87" s="214">
        <f t="shared" si="12"/>
        <v>0</v>
      </c>
      <c r="J87" s="212"/>
      <c r="K87" s="217"/>
      <c r="L87" s="217"/>
      <c r="M87" s="212"/>
      <c r="N87" s="218"/>
      <c r="O87" s="219">
        <f t="shared" si="9"/>
        <v>0</v>
      </c>
      <c r="P87" s="143">
        <f>+VLOOKUP(B87,'[156]m codes'!$A:$B,2,0)</f>
        <v>200030328</v>
      </c>
      <c r="Q87" s="220">
        <f t="shared" si="10"/>
        <v>0</v>
      </c>
    </row>
    <row r="88" spans="1:17" s="143" customFormat="1" ht="28.5" x14ac:dyDescent="0.2">
      <c r="A88" s="209">
        <f t="shared" si="11"/>
        <v>27</v>
      </c>
      <c r="B88" s="210" t="s">
        <v>442</v>
      </c>
      <c r="C88" s="211" t="s">
        <v>364</v>
      </c>
      <c r="D88" s="283"/>
      <c r="E88" s="283"/>
      <c r="F88" s="283"/>
      <c r="G88" s="283"/>
      <c r="H88" s="283"/>
      <c r="I88" s="214">
        <f t="shared" si="12"/>
        <v>0</v>
      </c>
      <c r="J88" s="212"/>
      <c r="K88" s="217"/>
      <c r="L88" s="217"/>
      <c r="M88" s="212"/>
      <c r="N88" s="218"/>
      <c r="O88" s="219">
        <f t="shared" si="9"/>
        <v>0</v>
      </c>
      <c r="P88" s="143">
        <f>+VLOOKUP(B88,'[156]m codes'!$A:$B,2,0)</f>
        <v>200030327</v>
      </c>
      <c r="Q88" s="220">
        <f t="shared" si="10"/>
        <v>0</v>
      </c>
    </row>
    <row r="89" spans="1:17" s="143" customFormat="1" ht="14.25" x14ac:dyDescent="0.2">
      <c r="A89" s="209">
        <f t="shared" si="11"/>
        <v>28</v>
      </c>
      <c r="B89" s="210" t="s">
        <v>443</v>
      </c>
      <c r="C89" s="211" t="s">
        <v>364</v>
      </c>
      <c r="D89" s="283"/>
      <c r="E89" s="283"/>
      <c r="F89" s="283"/>
      <c r="G89" s="283"/>
      <c r="H89" s="283"/>
      <c r="I89" s="214">
        <f t="shared" si="12"/>
        <v>0</v>
      </c>
      <c r="J89" s="212"/>
      <c r="K89" s="217"/>
      <c r="L89" s="217"/>
      <c r="M89" s="212"/>
      <c r="N89" s="218"/>
      <c r="O89" s="219">
        <f t="shared" si="9"/>
        <v>0</v>
      </c>
      <c r="P89" s="143">
        <f>+VLOOKUP(B89,'[156]m codes'!$A:$B,2,0)</f>
        <v>200034192</v>
      </c>
      <c r="Q89" s="220">
        <f t="shared" si="10"/>
        <v>0</v>
      </c>
    </row>
    <row r="90" spans="1:17" x14ac:dyDescent="0.25">
      <c r="A90" s="237" t="s">
        <v>444</v>
      </c>
      <c r="B90" s="238" t="s">
        <v>445</v>
      </c>
      <c r="C90" s="238"/>
      <c r="D90" s="283"/>
      <c r="E90" s="283"/>
      <c r="F90" s="283"/>
      <c r="G90" s="283"/>
      <c r="H90" s="283"/>
      <c r="I90" s="214">
        <f t="shared" si="12"/>
        <v>0</v>
      </c>
      <c r="J90" s="149"/>
      <c r="K90" s="243"/>
      <c r="L90" s="243"/>
      <c r="M90" s="149"/>
      <c r="N90" s="244"/>
      <c r="O90" s="251"/>
      <c r="Q90" s="208"/>
    </row>
    <row r="91" spans="1:17" s="143" customFormat="1" ht="14.25" x14ac:dyDescent="0.2">
      <c r="A91" s="209">
        <v>1</v>
      </c>
      <c r="B91" s="210" t="s">
        <v>446</v>
      </c>
      <c r="C91" s="211" t="s">
        <v>364</v>
      </c>
      <c r="D91" s="283"/>
      <c r="E91" s="283"/>
      <c r="F91" s="283"/>
      <c r="G91" s="283"/>
      <c r="H91" s="283"/>
      <c r="I91" s="214">
        <f t="shared" si="12"/>
        <v>0</v>
      </c>
      <c r="J91" s="212"/>
      <c r="K91" s="217"/>
      <c r="L91" s="217"/>
      <c r="M91" s="212"/>
      <c r="N91" s="218"/>
      <c r="O91" s="219">
        <f t="shared" ref="O91:O98" si="13">SUM(K91:N91)</f>
        <v>0</v>
      </c>
      <c r="P91" s="143">
        <f>+VLOOKUP(B91,'[156]m codes'!$A:$B,2,0)</f>
        <v>200032193</v>
      </c>
      <c r="Q91" s="220">
        <f t="shared" ref="Q91:Q98" si="14">+O91-F91</f>
        <v>0</v>
      </c>
    </row>
    <row r="92" spans="1:17" s="143" customFormat="1" ht="14.25" x14ac:dyDescent="0.2">
      <c r="A92" s="209">
        <f>+A91+1</f>
        <v>2</v>
      </c>
      <c r="B92" s="210" t="s">
        <v>447</v>
      </c>
      <c r="C92" s="211" t="s">
        <v>364</v>
      </c>
      <c r="D92" s="283"/>
      <c r="E92" s="283"/>
      <c r="F92" s="283"/>
      <c r="G92" s="283"/>
      <c r="H92" s="283"/>
      <c r="I92" s="214">
        <f t="shared" si="12"/>
        <v>0</v>
      </c>
      <c r="J92" s="212"/>
      <c r="K92" s="217"/>
      <c r="L92" s="217"/>
      <c r="M92" s="212"/>
      <c r="N92" s="218"/>
      <c r="O92" s="219">
        <f t="shared" si="13"/>
        <v>0</v>
      </c>
      <c r="P92" s="143">
        <f>+VLOOKUP(B92,'[156]m codes'!$A:$B,2,0)</f>
        <v>200032195</v>
      </c>
      <c r="Q92" s="220">
        <f t="shared" si="14"/>
        <v>0</v>
      </c>
    </row>
    <row r="93" spans="1:17" s="143" customFormat="1" ht="14.25" x14ac:dyDescent="0.2">
      <c r="A93" s="209">
        <f t="shared" ref="A93:A98" si="15">+A92+1</f>
        <v>3</v>
      </c>
      <c r="B93" s="210" t="s">
        <v>448</v>
      </c>
      <c r="C93" s="211" t="s">
        <v>364</v>
      </c>
      <c r="D93" s="283"/>
      <c r="E93" s="283"/>
      <c r="F93" s="283"/>
      <c r="G93" s="283"/>
      <c r="H93" s="283"/>
      <c r="I93" s="214">
        <f t="shared" si="12"/>
        <v>0</v>
      </c>
      <c r="J93" s="212"/>
      <c r="K93" s="217"/>
      <c r="L93" s="217"/>
      <c r="M93" s="212"/>
      <c r="N93" s="218"/>
      <c r="O93" s="219">
        <f t="shared" si="13"/>
        <v>0</v>
      </c>
      <c r="P93" s="143">
        <f>+VLOOKUP(B93,'[156]m codes'!$A:$B,2,0)</f>
        <v>200032196</v>
      </c>
      <c r="Q93" s="220">
        <f t="shared" si="14"/>
        <v>0</v>
      </c>
    </row>
    <row r="94" spans="1:17" s="143" customFormat="1" ht="14.25" x14ac:dyDescent="0.2">
      <c r="A94" s="209">
        <f t="shared" si="15"/>
        <v>4</v>
      </c>
      <c r="B94" s="210" t="s">
        <v>449</v>
      </c>
      <c r="C94" s="211" t="s">
        <v>364</v>
      </c>
      <c r="D94" s="283"/>
      <c r="E94" s="283"/>
      <c r="F94" s="283"/>
      <c r="G94" s="283"/>
      <c r="H94" s="283"/>
      <c r="I94" s="214">
        <f t="shared" si="12"/>
        <v>0</v>
      </c>
      <c r="J94" s="212"/>
      <c r="K94" s="217"/>
      <c r="L94" s="217"/>
      <c r="M94" s="212"/>
      <c r="N94" s="218"/>
      <c r="O94" s="219">
        <f t="shared" si="13"/>
        <v>0</v>
      </c>
      <c r="P94" s="143">
        <f>+VLOOKUP(B94,'[156]m codes'!$A:$B,2,0)</f>
        <v>200032194</v>
      </c>
      <c r="Q94" s="220">
        <f t="shared" si="14"/>
        <v>0</v>
      </c>
    </row>
    <row r="95" spans="1:17" s="143" customFormat="1" ht="28.5" x14ac:dyDescent="0.2">
      <c r="A95" s="209">
        <f t="shared" si="15"/>
        <v>5</v>
      </c>
      <c r="B95" s="210" t="s">
        <v>450</v>
      </c>
      <c r="C95" s="211" t="s">
        <v>364</v>
      </c>
      <c r="D95" s="283"/>
      <c r="E95" s="283"/>
      <c r="F95" s="283"/>
      <c r="G95" s="283"/>
      <c r="H95" s="283"/>
      <c r="I95" s="214">
        <f t="shared" si="12"/>
        <v>0</v>
      </c>
      <c r="J95" s="212"/>
      <c r="K95" s="217"/>
      <c r="L95" s="217"/>
      <c r="M95" s="212"/>
      <c r="N95" s="218"/>
      <c r="O95" s="219">
        <f t="shared" si="13"/>
        <v>0</v>
      </c>
      <c r="P95" s="143">
        <f>+VLOOKUP(B95,'[156]m codes'!$A:$B,2,0)</f>
        <v>200030270</v>
      </c>
      <c r="Q95" s="220">
        <f t="shared" si="14"/>
        <v>0</v>
      </c>
    </row>
    <row r="96" spans="1:17" s="143" customFormat="1" ht="14.25" x14ac:dyDescent="0.2">
      <c r="A96" s="209">
        <f t="shared" si="15"/>
        <v>6</v>
      </c>
      <c r="B96" s="210" t="s">
        <v>451</v>
      </c>
      <c r="C96" s="211" t="s">
        <v>364</v>
      </c>
      <c r="D96" s="283"/>
      <c r="E96" s="283"/>
      <c r="F96" s="283"/>
      <c r="G96" s="283"/>
      <c r="H96" s="283"/>
      <c r="I96" s="214">
        <f t="shared" si="12"/>
        <v>0</v>
      </c>
      <c r="J96" s="212"/>
      <c r="K96" s="217"/>
      <c r="L96" s="217"/>
      <c r="M96" s="212"/>
      <c r="N96" s="218"/>
      <c r="O96" s="219">
        <f t="shared" si="13"/>
        <v>0</v>
      </c>
      <c r="P96" s="143">
        <f>+VLOOKUP(B96,'[156]m codes'!$A:$B,2,0)</f>
        <v>200032197</v>
      </c>
      <c r="Q96" s="220">
        <f t="shared" si="14"/>
        <v>0</v>
      </c>
    </row>
    <row r="97" spans="1:17" s="143" customFormat="1" ht="28.5" x14ac:dyDescent="0.2">
      <c r="A97" s="209">
        <f t="shared" si="15"/>
        <v>7</v>
      </c>
      <c r="B97" s="210" t="s">
        <v>452</v>
      </c>
      <c r="C97" s="211" t="s">
        <v>364</v>
      </c>
      <c r="D97" s="283"/>
      <c r="E97" s="283"/>
      <c r="F97" s="283"/>
      <c r="G97" s="283"/>
      <c r="H97" s="283"/>
      <c r="I97" s="214">
        <f t="shared" si="12"/>
        <v>0</v>
      </c>
      <c r="J97" s="212"/>
      <c r="K97" s="217"/>
      <c r="L97" s="217"/>
      <c r="M97" s="212"/>
      <c r="N97" s="218"/>
      <c r="O97" s="219">
        <f t="shared" si="13"/>
        <v>0</v>
      </c>
      <c r="P97" s="143">
        <f>+VLOOKUP(B97,'[156]m codes'!$A:$B,2,0)</f>
        <v>200030275</v>
      </c>
      <c r="Q97" s="220">
        <f t="shared" si="14"/>
        <v>0</v>
      </c>
    </row>
    <row r="98" spans="1:17" s="143" customFormat="1" ht="28.5" x14ac:dyDescent="0.2">
      <c r="A98" s="209">
        <f t="shared" si="15"/>
        <v>8</v>
      </c>
      <c r="B98" s="210" t="s">
        <v>453</v>
      </c>
      <c r="C98" s="211" t="s">
        <v>364</v>
      </c>
      <c r="D98" s="283"/>
      <c r="E98" s="283"/>
      <c r="F98" s="283"/>
      <c r="G98" s="283"/>
      <c r="H98" s="283"/>
      <c r="I98" s="214">
        <f t="shared" si="12"/>
        <v>0</v>
      </c>
      <c r="J98" s="212"/>
      <c r="K98" s="217"/>
      <c r="L98" s="217"/>
      <c r="M98" s="212"/>
      <c r="N98" s="218"/>
      <c r="O98" s="219">
        <f t="shared" si="13"/>
        <v>0</v>
      </c>
      <c r="P98" s="143">
        <f>+VLOOKUP(B98,'[156]m codes'!$A:$B,2,0)</f>
        <v>200030276</v>
      </c>
      <c r="Q98" s="220">
        <f t="shared" si="14"/>
        <v>0</v>
      </c>
    </row>
    <row r="99" spans="1:17" x14ac:dyDescent="0.25">
      <c r="A99" s="237" t="s">
        <v>454</v>
      </c>
      <c r="B99" s="238" t="s">
        <v>455</v>
      </c>
      <c r="C99" s="238"/>
      <c r="D99" s="283"/>
      <c r="E99" s="283"/>
      <c r="F99" s="283"/>
      <c r="G99" s="283"/>
      <c r="H99" s="283"/>
      <c r="I99" s="214">
        <f t="shared" si="12"/>
        <v>0</v>
      </c>
      <c r="J99" s="149"/>
      <c r="K99" s="243"/>
      <c r="L99" s="243"/>
      <c r="M99" s="149"/>
      <c r="N99" s="244"/>
      <c r="O99" s="251"/>
      <c r="Q99" s="208"/>
    </row>
    <row r="100" spans="1:17" s="143" customFormat="1" ht="14.25" x14ac:dyDescent="0.2">
      <c r="A100" s="209">
        <v>1</v>
      </c>
      <c r="B100" s="210" t="s">
        <v>456</v>
      </c>
      <c r="C100" s="211" t="s">
        <v>364</v>
      </c>
      <c r="D100" s="283"/>
      <c r="E100" s="283"/>
      <c r="F100" s="283"/>
      <c r="G100" s="283"/>
      <c r="H100" s="283"/>
      <c r="I100" s="214">
        <f t="shared" si="12"/>
        <v>0</v>
      </c>
      <c r="J100" s="212"/>
      <c r="K100" s="217"/>
      <c r="L100" s="217"/>
      <c r="M100" s="212"/>
      <c r="N100" s="218"/>
      <c r="O100" s="219">
        <f t="shared" ref="O100:O106" si="16">SUM(K100:N100)</f>
        <v>0</v>
      </c>
      <c r="P100" s="143">
        <f>+VLOOKUP(B100,'[156]m codes'!$A:$B,2,0)</f>
        <v>200030266</v>
      </c>
      <c r="Q100" s="220">
        <f t="shared" ref="Q100:Q106" si="17">+O100-F100</f>
        <v>0</v>
      </c>
    </row>
    <row r="101" spans="1:17" s="143" customFormat="1" ht="14.25" x14ac:dyDescent="0.2">
      <c r="A101" s="209">
        <f>+A100+1</f>
        <v>2</v>
      </c>
      <c r="B101" s="210" t="s">
        <v>457</v>
      </c>
      <c r="C101" s="211" t="s">
        <v>364</v>
      </c>
      <c r="D101" s="283"/>
      <c r="E101" s="283"/>
      <c r="F101" s="283"/>
      <c r="G101" s="283"/>
      <c r="H101" s="283"/>
      <c r="I101" s="214">
        <f t="shared" si="12"/>
        <v>0</v>
      </c>
      <c r="J101" s="212"/>
      <c r="K101" s="217"/>
      <c r="L101" s="217"/>
      <c r="M101" s="212"/>
      <c r="N101" s="218"/>
      <c r="O101" s="219">
        <f t="shared" si="16"/>
        <v>0</v>
      </c>
      <c r="P101" s="143">
        <f>+VLOOKUP(B101,'[156]m codes'!$A:$B,2,0)</f>
        <v>200030267</v>
      </c>
      <c r="Q101" s="220">
        <f t="shared" si="17"/>
        <v>0</v>
      </c>
    </row>
    <row r="102" spans="1:17" s="143" customFormat="1" ht="14.25" x14ac:dyDescent="0.2">
      <c r="A102" s="209">
        <f t="shared" ref="A102:A106" si="18">+A101+1</f>
        <v>3</v>
      </c>
      <c r="B102" s="210" t="s">
        <v>458</v>
      </c>
      <c r="C102" s="211" t="s">
        <v>364</v>
      </c>
      <c r="D102" s="283"/>
      <c r="E102" s="283"/>
      <c r="F102" s="283"/>
      <c r="G102" s="283"/>
      <c r="H102" s="283"/>
      <c r="I102" s="214">
        <f t="shared" si="12"/>
        <v>0</v>
      </c>
      <c r="J102" s="212"/>
      <c r="K102" s="217"/>
      <c r="L102" s="217"/>
      <c r="M102" s="212"/>
      <c r="N102" s="218"/>
      <c r="O102" s="219">
        <f t="shared" si="16"/>
        <v>0</v>
      </c>
      <c r="P102" s="143">
        <f>+VLOOKUP(B102,'[156]m codes'!$A:$B,2,0)</f>
        <v>200030268</v>
      </c>
      <c r="Q102" s="220">
        <f t="shared" si="17"/>
        <v>0</v>
      </c>
    </row>
    <row r="103" spans="1:17" s="143" customFormat="1" ht="28.5" x14ac:dyDescent="0.2">
      <c r="A103" s="209">
        <f t="shared" si="18"/>
        <v>4</v>
      </c>
      <c r="B103" s="210" t="s">
        <v>459</v>
      </c>
      <c r="C103" s="211" t="s">
        <v>364</v>
      </c>
      <c r="D103" s="283"/>
      <c r="E103" s="283"/>
      <c r="F103" s="283"/>
      <c r="G103" s="283"/>
      <c r="H103" s="283"/>
      <c r="I103" s="214">
        <f t="shared" si="12"/>
        <v>0</v>
      </c>
      <c r="J103" s="212"/>
      <c r="K103" s="217"/>
      <c r="L103" s="217"/>
      <c r="M103" s="212"/>
      <c r="N103" s="218"/>
      <c r="O103" s="219">
        <f t="shared" si="16"/>
        <v>0</v>
      </c>
      <c r="P103" s="143">
        <f>+VLOOKUP(B103,'[156]m codes'!$A:$B,2,0)</f>
        <v>200030269</v>
      </c>
      <c r="Q103" s="220">
        <f t="shared" si="17"/>
        <v>0</v>
      </c>
    </row>
    <row r="104" spans="1:17" s="143" customFormat="1" ht="28.5" x14ac:dyDescent="0.2">
      <c r="A104" s="209">
        <f t="shared" si="18"/>
        <v>5</v>
      </c>
      <c r="B104" s="210" t="s">
        <v>460</v>
      </c>
      <c r="C104" s="211" t="s">
        <v>364</v>
      </c>
      <c r="D104" s="283"/>
      <c r="E104" s="283"/>
      <c r="F104" s="283"/>
      <c r="G104" s="283"/>
      <c r="H104" s="283"/>
      <c r="I104" s="214">
        <f t="shared" si="12"/>
        <v>0</v>
      </c>
      <c r="J104" s="212"/>
      <c r="K104" s="217"/>
      <c r="L104" s="217"/>
      <c r="M104" s="212"/>
      <c r="N104" s="218"/>
      <c r="O104" s="219">
        <f t="shared" si="16"/>
        <v>0</v>
      </c>
      <c r="P104" s="143">
        <f>+VLOOKUP(B104,'[156]m codes'!$A:$B,2,0)</f>
        <v>200030271</v>
      </c>
      <c r="Q104" s="220">
        <f t="shared" si="17"/>
        <v>0</v>
      </c>
    </row>
    <row r="105" spans="1:17" s="143" customFormat="1" ht="28.5" x14ac:dyDescent="0.2">
      <c r="A105" s="209">
        <f t="shared" si="18"/>
        <v>6</v>
      </c>
      <c r="B105" s="210" t="s">
        <v>461</v>
      </c>
      <c r="C105" s="211" t="s">
        <v>364</v>
      </c>
      <c r="D105" s="283"/>
      <c r="E105" s="283"/>
      <c r="F105" s="283"/>
      <c r="G105" s="283"/>
      <c r="H105" s="283"/>
      <c r="I105" s="214">
        <f t="shared" si="12"/>
        <v>0</v>
      </c>
      <c r="J105" s="212"/>
      <c r="K105" s="217"/>
      <c r="L105" s="217"/>
      <c r="M105" s="212"/>
      <c r="N105" s="218"/>
      <c r="O105" s="219">
        <f t="shared" si="16"/>
        <v>0</v>
      </c>
      <c r="P105" s="143">
        <f>+VLOOKUP(B105,'[156]m codes'!$A:$B,2,0)</f>
        <v>200030272</v>
      </c>
      <c r="Q105" s="220">
        <f t="shared" si="17"/>
        <v>0</v>
      </c>
    </row>
    <row r="106" spans="1:17" s="143" customFormat="1" ht="28.5" x14ac:dyDescent="0.2">
      <c r="A106" s="209">
        <f t="shared" si="18"/>
        <v>7</v>
      </c>
      <c r="B106" s="210" t="s">
        <v>462</v>
      </c>
      <c r="C106" s="211" t="s">
        <v>364</v>
      </c>
      <c r="D106" s="283"/>
      <c r="E106" s="283"/>
      <c r="F106" s="283"/>
      <c r="G106" s="283"/>
      <c r="H106" s="283"/>
      <c r="I106" s="214">
        <f t="shared" si="12"/>
        <v>0</v>
      </c>
      <c r="J106" s="212"/>
      <c r="K106" s="217"/>
      <c r="L106" s="217"/>
      <c r="M106" s="212"/>
      <c r="N106" s="218"/>
      <c r="O106" s="219">
        <f t="shared" si="16"/>
        <v>0</v>
      </c>
      <c r="P106" s="143">
        <f>+VLOOKUP(B106,'[156]m codes'!$A:$B,2,0)</f>
        <v>200030274</v>
      </c>
      <c r="Q106" s="220">
        <f t="shared" si="17"/>
        <v>0</v>
      </c>
    </row>
    <row r="107" spans="1:17" ht="20.25" customHeight="1" x14ac:dyDescent="0.25">
      <c r="A107" s="237" t="s">
        <v>463</v>
      </c>
      <c r="B107" s="238" t="s">
        <v>332</v>
      </c>
      <c r="C107" s="238"/>
      <c r="D107" s="283"/>
      <c r="E107" s="283"/>
      <c r="F107" s="283"/>
      <c r="G107" s="283"/>
      <c r="H107" s="283"/>
      <c r="I107" s="214">
        <f t="shared" si="12"/>
        <v>0</v>
      </c>
      <c r="J107" s="149"/>
      <c r="K107" s="243"/>
      <c r="L107" s="243"/>
      <c r="M107" s="149"/>
      <c r="N107" s="244"/>
      <c r="O107" s="251"/>
      <c r="Q107" s="208"/>
    </row>
    <row r="108" spans="1:17" s="254" customFormat="1" ht="32.25" customHeight="1" x14ac:dyDescent="0.2">
      <c r="A108" s="253">
        <v>1</v>
      </c>
      <c r="B108" s="210" t="s">
        <v>464</v>
      </c>
      <c r="C108" s="211" t="s">
        <v>364</v>
      </c>
      <c r="D108" s="283" t="s">
        <v>502</v>
      </c>
      <c r="E108" s="283"/>
      <c r="F108" s="283"/>
      <c r="G108" s="283"/>
      <c r="H108" s="283"/>
      <c r="I108" s="214">
        <f t="shared" si="12"/>
        <v>20</v>
      </c>
      <c r="J108" s="212"/>
      <c r="K108" s="217"/>
      <c r="L108" s="217"/>
      <c r="M108" s="212"/>
      <c r="N108" s="218"/>
      <c r="O108" s="247">
        <f>SUM(K108:N108)</f>
        <v>0</v>
      </c>
      <c r="P108" s="254">
        <f>+VLOOKUP(B108,'[156]m codes'!$A:$B,2,0)</f>
        <v>200030277</v>
      </c>
      <c r="Q108" s="220">
        <f>+O108-F108</f>
        <v>0</v>
      </c>
    </row>
    <row r="109" spans="1:17" s="143" customFormat="1" ht="14.25" x14ac:dyDescent="0.2">
      <c r="A109" s="209">
        <f>+A108+1</f>
        <v>2</v>
      </c>
      <c r="B109" s="210" t="s">
        <v>465</v>
      </c>
      <c r="C109" s="211" t="s">
        <v>364</v>
      </c>
      <c r="D109" s="283"/>
      <c r="E109" s="283"/>
      <c r="F109" s="283"/>
      <c r="G109" s="283"/>
      <c r="H109" s="283"/>
      <c r="I109" s="214">
        <f t="shared" si="12"/>
        <v>0</v>
      </c>
      <c r="J109" s="212"/>
      <c r="K109" s="217"/>
      <c r="L109" s="217"/>
      <c r="M109" s="212"/>
      <c r="N109" s="218"/>
      <c r="O109" s="219">
        <f>SUM(K109:N109)</f>
        <v>0</v>
      </c>
      <c r="P109" s="143">
        <f>+VLOOKUP(B109,'[156]m codes'!$A:$B,2,0)</f>
        <v>200030278</v>
      </c>
      <c r="Q109" s="220">
        <f>+O109-F109</f>
        <v>0</v>
      </c>
    </row>
    <row r="110" spans="1:17" s="143" customFormat="1" ht="14.25" x14ac:dyDescent="0.2">
      <c r="A110" s="209">
        <f t="shared" ref="A110:A112" si="19">+A109+1</f>
        <v>3</v>
      </c>
      <c r="B110" s="210" t="s">
        <v>466</v>
      </c>
      <c r="C110" s="211" t="s">
        <v>364</v>
      </c>
      <c r="D110" s="283"/>
      <c r="E110" s="283"/>
      <c r="F110" s="283"/>
      <c r="G110" s="283"/>
      <c r="H110" s="283"/>
      <c r="I110" s="214">
        <f t="shared" si="12"/>
        <v>0</v>
      </c>
      <c r="J110" s="212"/>
      <c r="K110" s="217"/>
      <c r="L110" s="217"/>
      <c r="M110" s="212"/>
      <c r="N110" s="218"/>
      <c r="O110" s="219">
        <f>SUM(K110:N110)</f>
        <v>0</v>
      </c>
      <c r="P110" s="143">
        <f>+VLOOKUP(B110,'[156]m codes'!$A:$B,2,0)</f>
        <v>200030279</v>
      </c>
      <c r="Q110" s="220">
        <f>+O110-F110</f>
        <v>0</v>
      </c>
    </row>
    <row r="111" spans="1:17" s="143" customFormat="1" ht="14.25" x14ac:dyDescent="0.2">
      <c r="A111" s="209">
        <f t="shared" si="19"/>
        <v>4</v>
      </c>
      <c r="B111" s="210" t="s">
        <v>467</v>
      </c>
      <c r="C111" s="211" t="s">
        <v>364</v>
      </c>
      <c r="D111" s="283"/>
      <c r="E111" s="283"/>
      <c r="F111" s="283"/>
      <c r="G111" s="283"/>
      <c r="H111" s="283"/>
      <c r="I111" s="214">
        <f t="shared" si="12"/>
        <v>0</v>
      </c>
      <c r="J111" s="212"/>
      <c r="K111" s="217"/>
      <c r="L111" s="217"/>
      <c r="M111" s="212"/>
      <c r="N111" s="218"/>
      <c r="O111" s="219">
        <f>SUM(K111:N111)</f>
        <v>0</v>
      </c>
      <c r="P111" s="143">
        <f>+VLOOKUP(B111,'[156]m codes'!$A:$B,2,0)</f>
        <v>200030280</v>
      </c>
      <c r="Q111" s="220">
        <f>+O111-F111</f>
        <v>0</v>
      </c>
    </row>
    <row r="112" spans="1:17" s="143" customFormat="1" ht="14.25" x14ac:dyDescent="0.2">
      <c r="A112" s="209">
        <f t="shared" si="19"/>
        <v>5</v>
      </c>
      <c r="B112" s="210" t="s">
        <v>468</v>
      </c>
      <c r="C112" s="211" t="s">
        <v>364</v>
      </c>
      <c r="D112" s="283"/>
      <c r="E112" s="283"/>
      <c r="F112" s="283"/>
      <c r="G112" s="283"/>
      <c r="H112" s="283"/>
      <c r="I112" s="214">
        <f t="shared" si="12"/>
        <v>0</v>
      </c>
      <c r="J112" s="212"/>
      <c r="K112" s="217"/>
      <c r="L112" s="217"/>
      <c r="M112" s="212"/>
      <c r="N112" s="218"/>
      <c r="O112" s="219">
        <f>SUM(K112:N112)</f>
        <v>0</v>
      </c>
      <c r="P112" s="143">
        <f>+VLOOKUP(B112,'[156]m codes'!$A:$B,2,0)</f>
        <v>200030282</v>
      </c>
      <c r="Q112" s="220">
        <f>+O112-F112</f>
        <v>0</v>
      </c>
    </row>
    <row r="113" spans="1:17" x14ac:dyDescent="0.25">
      <c r="A113" s="150"/>
      <c r="B113" s="151"/>
      <c r="C113" s="151"/>
      <c r="D113" s="150"/>
      <c r="E113" s="150"/>
      <c r="F113" s="150"/>
      <c r="G113" s="150"/>
      <c r="H113" s="150"/>
      <c r="I113" s="152"/>
      <c r="J113" s="151"/>
      <c r="K113" s="262"/>
      <c r="L113" s="263"/>
      <c r="M113" s="263"/>
      <c r="N113" s="264"/>
      <c r="O113" s="151"/>
      <c r="Q113" s="265"/>
    </row>
    <row r="114" spans="1:17" x14ac:dyDescent="0.25">
      <c r="A114" s="150"/>
      <c r="B114" s="151"/>
      <c r="C114" s="151"/>
      <c r="D114" s="150"/>
      <c r="E114" s="150"/>
      <c r="F114" s="150"/>
      <c r="G114" s="150"/>
      <c r="H114" s="150"/>
      <c r="I114" s="152"/>
      <c r="J114" s="151"/>
      <c r="K114" s="262"/>
      <c r="L114" s="263"/>
      <c r="M114" s="263"/>
      <c r="N114" s="264"/>
      <c r="O114" s="151"/>
      <c r="Q114" s="265"/>
    </row>
    <row r="115" spans="1:17" x14ac:dyDescent="0.25">
      <c r="A115" s="150"/>
      <c r="B115" s="151"/>
      <c r="C115" s="151"/>
      <c r="D115" s="150"/>
      <c r="E115" s="150"/>
      <c r="F115" s="150"/>
      <c r="G115" s="150"/>
      <c r="H115" s="150"/>
      <c r="I115" s="152"/>
      <c r="J115" s="151"/>
      <c r="K115" s="262"/>
      <c r="L115" s="263"/>
      <c r="M115" s="263"/>
      <c r="N115" s="264"/>
      <c r="O115" s="151"/>
      <c r="Q115" s="265"/>
    </row>
    <row r="116" spans="1:17" s="154" customFormat="1" ht="14.25" x14ac:dyDescent="0.25">
      <c r="A116" s="153" t="s">
        <v>490</v>
      </c>
      <c r="B116" s="153"/>
      <c r="C116" s="153"/>
      <c r="D116" s="153"/>
      <c r="E116" s="153"/>
      <c r="F116" s="153"/>
      <c r="G116" s="153"/>
      <c r="H116" s="153"/>
      <c r="I116" s="153"/>
      <c r="J116" s="153"/>
      <c r="K116" s="266"/>
      <c r="L116" s="267"/>
      <c r="M116" s="267"/>
      <c r="N116" s="268"/>
      <c r="O116" s="269"/>
      <c r="Q116" s="270"/>
    </row>
    <row r="119" spans="1:17" x14ac:dyDescent="0.25">
      <c r="B119" s="271"/>
      <c r="D119"/>
      <c r="E119"/>
      <c r="F119"/>
      <c r="G119"/>
      <c r="H119"/>
      <c r="I119"/>
      <c r="K119"/>
      <c r="L119"/>
      <c r="M119"/>
      <c r="N119"/>
      <c r="O119"/>
      <c r="Q119"/>
    </row>
    <row r="120" spans="1:17" ht="15.75" x14ac:dyDescent="0.25">
      <c r="B120" s="272" t="s">
        <v>491</v>
      </c>
      <c r="D120"/>
      <c r="E120"/>
      <c r="F120"/>
      <c r="G120"/>
      <c r="H120"/>
      <c r="I120"/>
      <c r="K120"/>
      <c r="L120"/>
      <c r="M120"/>
      <c r="N120"/>
      <c r="O120"/>
      <c r="Q120"/>
    </row>
    <row r="121" spans="1:17" x14ac:dyDescent="0.25">
      <c r="B121" s="271"/>
      <c r="D121"/>
      <c r="E121"/>
      <c r="F121"/>
      <c r="G121"/>
      <c r="H121"/>
      <c r="I121"/>
      <c r="K121"/>
      <c r="L121"/>
      <c r="M121"/>
      <c r="N121"/>
      <c r="O121"/>
      <c r="Q121"/>
    </row>
    <row r="122" spans="1:17" x14ac:dyDescent="0.25">
      <c r="B122" s="271"/>
      <c r="D122"/>
      <c r="E122"/>
      <c r="F122"/>
      <c r="G122"/>
      <c r="H122"/>
      <c r="I122"/>
      <c r="K122"/>
      <c r="L122"/>
      <c r="M122"/>
      <c r="N122"/>
      <c r="O122"/>
      <c r="Q122"/>
    </row>
    <row r="123" spans="1:17" x14ac:dyDescent="0.25">
      <c r="B123" s="271"/>
      <c r="D123"/>
      <c r="E123"/>
      <c r="F123"/>
      <c r="G123"/>
      <c r="H123"/>
      <c r="I123"/>
      <c r="K123"/>
      <c r="L123"/>
      <c r="M123"/>
      <c r="N123"/>
      <c r="O123"/>
      <c r="Q123"/>
    </row>
    <row r="124" spans="1:17" x14ac:dyDescent="0.25">
      <c r="B124" s="271"/>
      <c r="D124"/>
      <c r="E124"/>
      <c r="F124"/>
      <c r="G124"/>
      <c r="H124"/>
      <c r="I124"/>
      <c r="K124"/>
      <c r="L124"/>
      <c r="M124"/>
      <c r="N124"/>
      <c r="O124"/>
      <c r="Q124"/>
    </row>
    <row r="125" spans="1:17" x14ac:dyDescent="0.25">
      <c r="B125" s="271"/>
      <c r="D125"/>
      <c r="E125"/>
      <c r="F125"/>
      <c r="G125"/>
      <c r="H125"/>
      <c r="I125"/>
      <c r="K125"/>
      <c r="L125"/>
      <c r="M125"/>
      <c r="N125"/>
      <c r="O125"/>
      <c r="Q125"/>
    </row>
    <row r="126" spans="1:17" x14ac:dyDescent="0.25">
      <c r="B126" s="271"/>
      <c r="D126"/>
      <c r="E126"/>
      <c r="F126"/>
      <c r="G126"/>
      <c r="H126"/>
      <c r="I126"/>
      <c r="K126"/>
      <c r="L126"/>
      <c r="M126"/>
      <c r="N126"/>
      <c r="O126"/>
      <c r="Q126"/>
    </row>
    <row r="127" spans="1:17" x14ac:dyDescent="0.25">
      <c r="B127" s="271"/>
      <c r="D127"/>
      <c r="E127"/>
      <c r="F127"/>
      <c r="G127"/>
      <c r="H127"/>
      <c r="I127"/>
      <c r="K127"/>
      <c r="L127"/>
      <c r="M127"/>
      <c r="N127"/>
      <c r="O127"/>
      <c r="Q127"/>
    </row>
    <row r="128" spans="1:17" x14ac:dyDescent="0.25">
      <c r="B128" s="271"/>
      <c r="D128"/>
      <c r="E128"/>
      <c r="F128"/>
      <c r="G128"/>
      <c r="H128"/>
      <c r="I128"/>
      <c r="K128"/>
      <c r="L128"/>
      <c r="M128"/>
      <c r="N128"/>
      <c r="O128"/>
      <c r="Q128"/>
    </row>
    <row r="129" spans="2:17" x14ac:dyDescent="0.25">
      <c r="B129" s="271"/>
      <c r="D129"/>
      <c r="E129"/>
      <c r="F129"/>
      <c r="G129"/>
      <c r="H129"/>
      <c r="I129"/>
      <c r="K129"/>
      <c r="L129"/>
      <c r="M129"/>
      <c r="N129"/>
      <c r="O129"/>
      <c r="Q129"/>
    </row>
    <row r="130" spans="2:17" x14ac:dyDescent="0.25">
      <c r="B130" s="271"/>
      <c r="D130"/>
      <c r="E130"/>
      <c r="F130"/>
      <c r="G130"/>
      <c r="H130"/>
      <c r="I130"/>
      <c r="K130"/>
      <c r="L130"/>
      <c r="M130"/>
      <c r="N130"/>
      <c r="O130"/>
      <c r="Q130"/>
    </row>
    <row r="131" spans="2:17" x14ac:dyDescent="0.25">
      <c r="B131" s="271"/>
      <c r="D131"/>
      <c r="E131"/>
      <c r="F131"/>
      <c r="G131"/>
      <c r="H131"/>
      <c r="I131"/>
      <c r="K131"/>
      <c r="L131"/>
      <c r="M131"/>
      <c r="N131"/>
      <c r="O131"/>
      <c r="Q131"/>
    </row>
    <row r="132" spans="2:17" x14ac:dyDescent="0.25">
      <c r="B132" s="271"/>
      <c r="D132"/>
      <c r="E132"/>
      <c r="F132"/>
      <c r="G132"/>
      <c r="H132"/>
      <c r="I132"/>
      <c r="K132"/>
      <c r="L132"/>
      <c r="M132"/>
      <c r="N132"/>
      <c r="O132"/>
      <c r="Q132"/>
    </row>
    <row r="133" spans="2:17" x14ac:dyDescent="0.25">
      <c r="B133" s="271"/>
      <c r="D133"/>
      <c r="E133"/>
      <c r="F133"/>
      <c r="G133"/>
      <c r="H133"/>
      <c r="I133"/>
      <c r="K133"/>
      <c r="L133"/>
      <c r="M133"/>
      <c r="N133"/>
      <c r="O133"/>
      <c r="Q133"/>
    </row>
    <row r="134" spans="2:17" x14ac:dyDescent="0.25">
      <c r="B134" s="271"/>
      <c r="D134"/>
      <c r="E134"/>
      <c r="F134"/>
      <c r="G134"/>
      <c r="H134"/>
      <c r="I134"/>
      <c r="K134"/>
      <c r="L134"/>
      <c r="M134"/>
      <c r="N134"/>
      <c r="O134"/>
      <c r="Q134"/>
    </row>
    <row r="135" spans="2:17" x14ac:dyDescent="0.25">
      <c r="B135" s="271"/>
      <c r="D135"/>
      <c r="E135"/>
      <c r="F135"/>
      <c r="G135"/>
      <c r="H135"/>
      <c r="I135"/>
      <c r="K135"/>
      <c r="L135"/>
      <c r="M135"/>
      <c r="N135"/>
      <c r="O135"/>
      <c r="Q135"/>
    </row>
    <row r="136" spans="2:17" x14ac:dyDescent="0.25">
      <c r="B136" s="271"/>
      <c r="D136"/>
      <c r="E136"/>
      <c r="F136"/>
      <c r="G136"/>
      <c r="H136"/>
      <c r="I136"/>
      <c r="K136"/>
      <c r="L136"/>
      <c r="M136"/>
      <c r="N136"/>
      <c r="O136"/>
      <c r="Q136"/>
    </row>
    <row r="137" spans="2:17" x14ac:dyDescent="0.25">
      <c r="B137" s="271"/>
      <c r="D137"/>
      <c r="E137"/>
      <c r="F137"/>
      <c r="G137"/>
      <c r="H137"/>
      <c r="I137"/>
      <c r="K137"/>
      <c r="L137"/>
      <c r="M137"/>
      <c r="N137"/>
      <c r="O137"/>
      <c r="Q137"/>
    </row>
    <row r="138" spans="2:17" x14ac:dyDescent="0.25">
      <c r="B138" s="271"/>
      <c r="D138"/>
      <c r="E138"/>
      <c r="F138"/>
      <c r="G138"/>
      <c r="H138"/>
      <c r="I138"/>
      <c r="K138"/>
      <c r="L138"/>
      <c r="M138"/>
      <c r="N138"/>
      <c r="O138"/>
      <c r="Q138"/>
    </row>
    <row r="139" spans="2:17" x14ac:dyDescent="0.25">
      <c r="B139" s="271"/>
      <c r="D139"/>
      <c r="E139"/>
      <c r="F139"/>
      <c r="G139"/>
      <c r="H139"/>
      <c r="I139"/>
      <c r="K139"/>
      <c r="L139"/>
      <c r="M139"/>
      <c r="N139"/>
      <c r="O139"/>
      <c r="Q139"/>
    </row>
    <row r="140" spans="2:17" x14ac:dyDescent="0.25">
      <c r="B140" s="271"/>
      <c r="D140"/>
      <c r="E140"/>
      <c r="F140"/>
      <c r="G140"/>
      <c r="H140"/>
      <c r="I140"/>
      <c r="K140"/>
      <c r="L140"/>
      <c r="M140"/>
      <c r="N140"/>
      <c r="O140"/>
      <c r="Q140"/>
    </row>
    <row r="141" spans="2:17" x14ac:dyDescent="0.25">
      <c r="B141" s="271"/>
      <c r="D141"/>
      <c r="E141"/>
      <c r="F141"/>
      <c r="G141"/>
      <c r="H141"/>
      <c r="I141"/>
      <c r="K141"/>
      <c r="L141"/>
      <c r="M141"/>
      <c r="N141"/>
      <c r="O141"/>
      <c r="Q141"/>
    </row>
    <row r="142" spans="2:17" x14ac:dyDescent="0.25">
      <c r="B142" s="271"/>
      <c r="D142"/>
      <c r="E142"/>
      <c r="F142"/>
      <c r="G142"/>
      <c r="H142"/>
      <c r="I142"/>
      <c r="K142"/>
      <c r="L142"/>
      <c r="M142"/>
      <c r="N142"/>
      <c r="O142"/>
      <c r="Q142"/>
    </row>
    <row r="143" spans="2:17" x14ac:dyDescent="0.25">
      <c r="B143" s="271"/>
      <c r="D143"/>
      <c r="E143"/>
      <c r="F143"/>
      <c r="G143"/>
      <c r="H143"/>
      <c r="I143"/>
      <c r="K143"/>
      <c r="L143"/>
      <c r="M143"/>
      <c r="N143"/>
      <c r="O143"/>
      <c r="Q143"/>
    </row>
    <row r="144" spans="2:17" x14ac:dyDescent="0.25">
      <c r="B144" s="271"/>
      <c r="D144"/>
      <c r="E144"/>
      <c r="F144"/>
      <c r="G144"/>
      <c r="H144"/>
      <c r="I144"/>
      <c r="K144"/>
      <c r="L144"/>
      <c r="M144"/>
      <c r="N144"/>
      <c r="O144"/>
      <c r="Q144"/>
    </row>
    <row r="145" spans="2:17" x14ac:dyDescent="0.25">
      <c r="B145" s="271"/>
      <c r="D145"/>
      <c r="E145"/>
      <c r="F145"/>
      <c r="G145"/>
      <c r="H145"/>
      <c r="I145"/>
      <c r="K145"/>
      <c r="L145"/>
      <c r="M145"/>
      <c r="N145"/>
      <c r="O145"/>
      <c r="Q145"/>
    </row>
    <row r="146" spans="2:17" x14ac:dyDescent="0.25">
      <c r="B146" s="271"/>
      <c r="D146"/>
      <c r="E146"/>
      <c r="F146"/>
      <c r="G146"/>
      <c r="H146"/>
      <c r="I146"/>
      <c r="K146"/>
      <c r="L146"/>
      <c r="M146"/>
      <c r="N146"/>
      <c r="O146"/>
      <c r="Q146"/>
    </row>
    <row r="147" spans="2:17" x14ac:dyDescent="0.25">
      <c r="B147" s="271"/>
      <c r="D147"/>
      <c r="E147"/>
      <c r="F147"/>
      <c r="G147"/>
      <c r="H147"/>
      <c r="I147"/>
      <c r="K147"/>
      <c r="L147"/>
      <c r="M147"/>
      <c r="N147"/>
      <c r="O147"/>
      <c r="Q147"/>
    </row>
    <row r="148" spans="2:17" x14ac:dyDescent="0.25">
      <c r="B148" s="271"/>
      <c r="D148"/>
      <c r="E148"/>
      <c r="F148"/>
      <c r="G148"/>
      <c r="H148"/>
      <c r="I148"/>
      <c r="K148"/>
      <c r="L148"/>
      <c r="M148"/>
      <c r="N148"/>
      <c r="O148"/>
      <c r="Q148"/>
    </row>
    <row r="149" spans="2:17" x14ac:dyDescent="0.25">
      <c r="B149" s="271"/>
      <c r="D149"/>
      <c r="E149"/>
      <c r="F149"/>
      <c r="G149"/>
      <c r="H149"/>
      <c r="I149"/>
      <c r="K149"/>
      <c r="L149"/>
      <c r="M149"/>
      <c r="N149"/>
      <c r="O149"/>
      <c r="Q149"/>
    </row>
    <row r="150" spans="2:17" x14ac:dyDescent="0.25">
      <c r="B150" s="271"/>
      <c r="D150"/>
      <c r="E150"/>
      <c r="F150"/>
      <c r="G150"/>
      <c r="H150"/>
      <c r="I150"/>
      <c r="K150"/>
      <c r="L150"/>
      <c r="M150"/>
      <c r="N150"/>
      <c r="O150"/>
      <c r="Q150"/>
    </row>
    <row r="151" spans="2:17" x14ac:dyDescent="0.25">
      <c r="B151" s="271"/>
      <c r="D151"/>
      <c r="E151"/>
      <c r="F151"/>
      <c r="G151"/>
      <c r="H151"/>
      <c r="I151"/>
      <c r="K151"/>
      <c r="L151"/>
      <c r="M151"/>
      <c r="N151"/>
      <c r="O151"/>
      <c r="Q151"/>
    </row>
    <row r="152" spans="2:17" x14ac:dyDescent="0.25">
      <c r="B152" s="271"/>
      <c r="D152"/>
      <c r="E152"/>
      <c r="F152"/>
      <c r="G152"/>
      <c r="H152"/>
      <c r="I152"/>
      <c r="K152"/>
      <c r="L152"/>
      <c r="M152"/>
      <c r="N152"/>
      <c r="O152"/>
      <c r="Q152"/>
    </row>
    <row r="153" spans="2:17" x14ac:dyDescent="0.25">
      <c r="B153" s="271"/>
      <c r="D153"/>
      <c r="E153"/>
      <c r="F153"/>
      <c r="G153"/>
      <c r="H153"/>
      <c r="I153"/>
      <c r="K153"/>
      <c r="L153"/>
      <c r="M153"/>
      <c r="N153"/>
      <c r="O153"/>
      <c r="Q153"/>
    </row>
    <row r="154" spans="2:17" x14ac:dyDescent="0.25">
      <c r="B154" s="271"/>
      <c r="D154"/>
      <c r="E154"/>
      <c r="F154"/>
      <c r="G154"/>
      <c r="H154"/>
      <c r="I154"/>
      <c r="K154"/>
      <c r="L154"/>
      <c r="M154"/>
      <c r="N154"/>
      <c r="O154"/>
      <c r="Q154"/>
    </row>
    <row r="155" spans="2:17" x14ac:dyDescent="0.25">
      <c r="B155" s="271"/>
      <c r="D155"/>
      <c r="E155"/>
      <c r="F155"/>
      <c r="G155"/>
      <c r="H155"/>
      <c r="I155"/>
      <c r="K155"/>
      <c r="L155"/>
      <c r="M155"/>
      <c r="N155"/>
      <c r="O155"/>
      <c r="Q155"/>
    </row>
    <row r="156" spans="2:17" x14ac:dyDescent="0.25">
      <c r="B156" s="271"/>
      <c r="D156"/>
      <c r="E156"/>
      <c r="F156"/>
      <c r="G156"/>
      <c r="H156"/>
      <c r="I156"/>
      <c r="K156"/>
      <c r="L156"/>
      <c r="M156"/>
      <c r="N156"/>
      <c r="O156"/>
      <c r="Q156"/>
    </row>
    <row r="157" spans="2:17" x14ac:dyDescent="0.25">
      <c r="B157" s="271"/>
      <c r="D157"/>
      <c r="E157"/>
      <c r="F157"/>
      <c r="G157"/>
      <c r="H157"/>
      <c r="I157"/>
      <c r="K157"/>
      <c r="L157"/>
      <c r="M157"/>
      <c r="N157"/>
      <c r="O157"/>
      <c r="Q157"/>
    </row>
    <row r="158" spans="2:17" x14ac:dyDescent="0.25">
      <c r="B158" s="271"/>
      <c r="D158"/>
      <c r="E158"/>
      <c r="F158"/>
      <c r="G158"/>
      <c r="H158"/>
      <c r="I158"/>
      <c r="K158"/>
      <c r="L158"/>
      <c r="M158"/>
      <c r="N158"/>
      <c r="O158"/>
      <c r="Q158"/>
    </row>
    <row r="159" spans="2:17" x14ac:dyDescent="0.25">
      <c r="B159" s="271"/>
      <c r="D159"/>
      <c r="E159"/>
      <c r="F159"/>
      <c r="G159"/>
      <c r="H159"/>
      <c r="I159"/>
      <c r="K159"/>
      <c r="L159"/>
      <c r="M159"/>
      <c r="N159"/>
      <c r="O159"/>
      <c r="Q159"/>
    </row>
    <row r="160" spans="2:17" x14ac:dyDescent="0.25">
      <c r="B160" s="271"/>
      <c r="D160"/>
      <c r="E160"/>
      <c r="F160"/>
      <c r="G160"/>
      <c r="H160"/>
      <c r="I160"/>
      <c r="K160"/>
      <c r="L160"/>
      <c r="M160"/>
      <c r="N160"/>
      <c r="O160"/>
      <c r="Q160"/>
    </row>
  </sheetData>
  <mergeCells count="116">
    <mergeCell ref="D110:H110"/>
    <mergeCell ref="D111:H111"/>
    <mergeCell ref="D112:H112"/>
    <mergeCell ref="A116:J116"/>
    <mergeCell ref="D104:H104"/>
    <mergeCell ref="D105:H105"/>
    <mergeCell ref="D106:H106"/>
    <mergeCell ref="D107:H107"/>
    <mergeCell ref="D108:H108"/>
    <mergeCell ref="D109:H109"/>
    <mergeCell ref="D98:H98"/>
    <mergeCell ref="D99:H99"/>
    <mergeCell ref="D100:H100"/>
    <mergeCell ref="D101:H101"/>
    <mergeCell ref="D102:H102"/>
    <mergeCell ref="D103:H103"/>
    <mergeCell ref="D92:H92"/>
    <mergeCell ref="D93:H93"/>
    <mergeCell ref="D94:H94"/>
    <mergeCell ref="D95:H95"/>
    <mergeCell ref="D96:H96"/>
    <mergeCell ref="D97:H97"/>
    <mergeCell ref="D86:H86"/>
    <mergeCell ref="D87:H87"/>
    <mergeCell ref="D88:H88"/>
    <mergeCell ref="D89:H89"/>
    <mergeCell ref="D90:H90"/>
    <mergeCell ref="D91:H91"/>
    <mergeCell ref="D80:H80"/>
    <mergeCell ref="D81:H81"/>
    <mergeCell ref="D82:H82"/>
    <mergeCell ref="D83:H83"/>
    <mergeCell ref="D84:H84"/>
    <mergeCell ref="D85:H85"/>
    <mergeCell ref="D74:H74"/>
    <mergeCell ref="D75:H75"/>
    <mergeCell ref="D76:H76"/>
    <mergeCell ref="D77:H77"/>
    <mergeCell ref="D78:H78"/>
    <mergeCell ref="D79:H79"/>
    <mergeCell ref="D68:H68"/>
    <mergeCell ref="D69:H69"/>
    <mergeCell ref="D70:H70"/>
    <mergeCell ref="D71:H71"/>
    <mergeCell ref="D72:H72"/>
    <mergeCell ref="D73:H73"/>
    <mergeCell ref="D62:H62"/>
    <mergeCell ref="D63:H63"/>
    <mergeCell ref="D64:H64"/>
    <mergeCell ref="D65:H65"/>
    <mergeCell ref="D66:H66"/>
    <mergeCell ref="D67:H67"/>
    <mergeCell ref="D56:H56"/>
    <mergeCell ref="D57:H57"/>
    <mergeCell ref="D58:H58"/>
    <mergeCell ref="D59:H59"/>
    <mergeCell ref="D60:H60"/>
    <mergeCell ref="D61:H61"/>
    <mergeCell ref="D50:H50"/>
    <mergeCell ref="D51:H51"/>
    <mergeCell ref="D52:H52"/>
    <mergeCell ref="D53:H53"/>
    <mergeCell ref="D54:H54"/>
    <mergeCell ref="D55:H55"/>
    <mergeCell ref="D44:H44"/>
    <mergeCell ref="D45:H45"/>
    <mergeCell ref="D46:H46"/>
    <mergeCell ref="D47:H47"/>
    <mergeCell ref="D48:H48"/>
    <mergeCell ref="D49:H49"/>
    <mergeCell ref="D38:H38"/>
    <mergeCell ref="D39:H39"/>
    <mergeCell ref="D40:H40"/>
    <mergeCell ref="D41:H41"/>
    <mergeCell ref="D42:H42"/>
    <mergeCell ref="D43:H43"/>
    <mergeCell ref="D32:H32"/>
    <mergeCell ref="D33:H33"/>
    <mergeCell ref="D34:H34"/>
    <mergeCell ref="D35:H35"/>
    <mergeCell ref="D36:H36"/>
    <mergeCell ref="D37:H37"/>
    <mergeCell ref="D26:H26"/>
    <mergeCell ref="D27:H27"/>
    <mergeCell ref="D28:H28"/>
    <mergeCell ref="D29:H29"/>
    <mergeCell ref="D30:H30"/>
    <mergeCell ref="D31:H31"/>
    <mergeCell ref="D20:H20"/>
    <mergeCell ref="D21:H21"/>
    <mergeCell ref="D22:H22"/>
    <mergeCell ref="D23:H23"/>
    <mergeCell ref="D24:H24"/>
    <mergeCell ref="D25:H25"/>
    <mergeCell ref="D14:H14"/>
    <mergeCell ref="D15:H15"/>
    <mergeCell ref="D16:H16"/>
    <mergeCell ref="D17:H17"/>
    <mergeCell ref="D18:H18"/>
    <mergeCell ref="D19:H19"/>
    <mergeCell ref="J6:J7"/>
    <mergeCell ref="K6:O6"/>
    <mergeCell ref="D10:H10"/>
    <mergeCell ref="D11:H11"/>
    <mergeCell ref="D12:H12"/>
    <mergeCell ref="D13:H13"/>
    <mergeCell ref="A1:J1"/>
    <mergeCell ref="A2:J2"/>
    <mergeCell ref="A3:J3"/>
    <mergeCell ref="G4:J4"/>
    <mergeCell ref="G5:J5"/>
    <mergeCell ref="A6:A7"/>
    <mergeCell ref="B6:B7"/>
    <mergeCell ref="C6:C7"/>
    <mergeCell ref="D6:H7"/>
    <mergeCell ref="I6:I7"/>
  </mergeCells>
  <conditionalFormatting sqref="C46:C51 H1:I3 I6 H113:I1048576 D10:D112">
    <cfRule type="cellIs" dxfId="10" priority="10" operator="lessThan">
      <formula>0</formula>
    </cfRule>
  </conditionalFormatting>
  <conditionalFormatting sqref="C10:C17">
    <cfRule type="cellIs" dxfId="9" priority="9" operator="lessThan">
      <formula>0</formula>
    </cfRule>
  </conditionalFormatting>
  <conditionalFormatting sqref="C19:C45">
    <cfRule type="cellIs" dxfId="8" priority="8" operator="lessThan">
      <formula>0</formula>
    </cfRule>
  </conditionalFormatting>
  <conditionalFormatting sqref="C53:C60">
    <cfRule type="cellIs" dxfId="7" priority="7" operator="lessThan">
      <formula>0</formula>
    </cfRule>
  </conditionalFormatting>
  <conditionalFormatting sqref="C62:C89">
    <cfRule type="cellIs" dxfId="6" priority="6" operator="lessThan">
      <formula>0</formula>
    </cfRule>
  </conditionalFormatting>
  <conditionalFormatting sqref="C91:C98">
    <cfRule type="cellIs" dxfId="5" priority="5" operator="lessThan">
      <formula>0</formula>
    </cfRule>
  </conditionalFormatting>
  <conditionalFormatting sqref="C100:C106">
    <cfRule type="cellIs" dxfId="4" priority="3" operator="lessThan">
      <formula>0</formula>
    </cfRule>
  </conditionalFormatting>
  <conditionalFormatting sqref="C108:C112">
    <cfRule type="cellIs" dxfId="3" priority="4" operator="lessThan">
      <formula>0</formula>
    </cfRule>
  </conditionalFormatting>
  <conditionalFormatting sqref="H9:I9 I8">
    <cfRule type="cellIs" dxfId="2" priority="11" operator="lessThan">
      <formula>0</formula>
    </cfRule>
  </conditionalFormatting>
  <conditionalFormatting sqref="K3:K5">
    <cfRule type="cellIs" dxfId="1" priority="2" operator="lessThan">
      <formula>0</formula>
    </cfRule>
  </conditionalFormatting>
  <conditionalFormatting sqref="I10:I112">
    <cfRule type="cellIs" dxfId="0" priority="1" operator="lessThan">
      <formula>0</formula>
    </cfRule>
  </conditionalFormatting>
  <printOptions horizontalCentered="1"/>
  <pageMargins left="0.31496062992125984" right="0.31496062992125984" top="0.35433070866141736" bottom="0.35433070866141736" header="0" footer="0"/>
  <pageSetup paperSize="9" scale="59" fitToHeight="2" orientation="portrait" r:id="rId1"/>
  <rowBreaks count="1" manualBreakCount="1">
    <brk id="51"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6"/>
  <sheetViews>
    <sheetView zoomScaleSheetLayoutView="130" workbookViewId="0">
      <selection activeCell="H19" sqref="H19"/>
    </sheetView>
  </sheetViews>
  <sheetFormatPr defaultRowHeight="15" x14ac:dyDescent="0.25"/>
  <cols>
    <col min="1" max="1" width="7.42578125" customWidth="1"/>
    <col min="2" max="2" width="6.28515625" style="1" customWidth="1"/>
    <col min="3" max="3" width="12.42578125" style="1" customWidth="1"/>
    <col min="4" max="4" width="18" style="1" bestFit="1" customWidth="1"/>
    <col min="5" max="5" width="10.42578125" style="1" customWidth="1"/>
    <col min="6" max="6" width="13.140625" style="1" customWidth="1"/>
    <col min="7" max="7" width="11.7109375" style="1" customWidth="1"/>
    <col min="8" max="8" width="31.140625" customWidth="1"/>
    <col min="11" max="11" width="12.28515625" style="4" bestFit="1" customWidth="1"/>
    <col min="13" max="13" width="8.85546875" bestFit="1" customWidth="1"/>
    <col min="14" max="14" width="14" customWidth="1"/>
  </cols>
  <sheetData>
    <row r="1" spans="2:15" ht="46.5" customHeight="1" x14ac:dyDescent="0.25">
      <c r="D1" s="2"/>
      <c r="E1" s="3"/>
      <c r="F1" s="3"/>
      <c r="G1" s="3"/>
    </row>
    <row r="2" spans="2:15" s="1" customFormat="1" ht="15" customHeight="1" x14ac:dyDescent="0.25">
      <c r="B2" s="5" t="s">
        <v>0</v>
      </c>
      <c r="C2" s="5"/>
      <c r="D2" s="6" t="s">
        <v>1</v>
      </c>
      <c r="G2" s="7"/>
      <c r="K2" s="8"/>
    </row>
    <row r="3" spans="2:15" s="1" customFormat="1" ht="15" customHeight="1" x14ac:dyDescent="0.25">
      <c r="B3" s="5" t="s">
        <v>2</v>
      </c>
      <c r="C3" s="5"/>
      <c r="D3" s="9" t="s">
        <v>3</v>
      </c>
      <c r="E3" s="10"/>
      <c r="F3" s="10"/>
      <c r="G3" s="7"/>
      <c r="K3" s="8"/>
    </row>
    <row r="4" spans="2:15" s="1" customFormat="1" ht="33" customHeight="1" x14ac:dyDescent="0.25">
      <c r="B4" s="11" t="s">
        <v>4</v>
      </c>
      <c r="C4" s="11"/>
      <c r="D4" s="12" t="s">
        <v>5</v>
      </c>
      <c r="E4" s="13"/>
      <c r="F4" s="13"/>
      <c r="G4" s="14"/>
      <c r="K4" s="8"/>
    </row>
    <row r="5" spans="2:15" ht="18.75" x14ac:dyDescent="0.25">
      <c r="B5" s="15" t="s">
        <v>6</v>
      </c>
      <c r="C5" s="16"/>
      <c r="D5" s="16"/>
      <c r="E5" s="16"/>
      <c r="F5" s="16"/>
      <c r="G5" s="17"/>
      <c r="J5" s="18" t="s">
        <v>7</v>
      </c>
      <c r="K5" s="18"/>
      <c r="L5" s="18"/>
      <c r="M5" s="18"/>
      <c r="N5" s="18"/>
      <c r="O5" s="18"/>
    </row>
    <row r="6" spans="2:15" ht="45" x14ac:dyDescent="0.25">
      <c r="B6" s="19" t="s">
        <v>8</v>
      </c>
      <c r="C6" s="19" t="s">
        <v>9</v>
      </c>
      <c r="D6" s="19" t="s">
        <v>10</v>
      </c>
      <c r="E6" s="20" t="s">
        <v>11</v>
      </c>
      <c r="F6" s="20" t="s">
        <v>12</v>
      </c>
      <c r="G6" s="19" t="s">
        <v>13</v>
      </c>
      <c r="J6" s="21" t="s">
        <v>14</v>
      </c>
      <c r="K6" s="22" t="s">
        <v>15</v>
      </c>
      <c r="L6" s="22" t="s">
        <v>10</v>
      </c>
      <c r="M6" s="23" t="s">
        <v>11</v>
      </c>
      <c r="N6" s="23" t="s">
        <v>12</v>
      </c>
      <c r="O6" s="22" t="s">
        <v>13</v>
      </c>
    </row>
    <row r="7" spans="2:15" ht="15" customHeight="1" x14ac:dyDescent="0.25">
      <c r="B7" s="24">
        <v>1</v>
      </c>
      <c r="C7" s="25">
        <v>44907</v>
      </c>
      <c r="D7" s="24">
        <v>650</v>
      </c>
      <c r="E7" s="24"/>
      <c r="F7" s="24">
        <f>D7-E7</f>
        <v>650</v>
      </c>
      <c r="G7" s="24">
        <v>4201</v>
      </c>
      <c r="J7" s="26" t="s">
        <v>6</v>
      </c>
      <c r="K7" s="26">
        <f>+'[1]Atarasand -PR E '!$I$1036</f>
        <v>6842</v>
      </c>
      <c r="L7" s="26">
        <f>+D21</f>
        <v>5050</v>
      </c>
      <c r="M7" s="27">
        <f>+'[2]Attarsand AK'!F156</f>
        <v>5024.5</v>
      </c>
      <c r="N7" s="26">
        <f>+L7-M7</f>
        <v>25.5</v>
      </c>
      <c r="O7" s="26"/>
    </row>
    <row r="8" spans="2:15" ht="15" customHeight="1" x14ac:dyDescent="0.25">
      <c r="B8" s="24">
        <v>2</v>
      </c>
      <c r="C8" s="25">
        <v>44913</v>
      </c>
      <c r="D8" s="24">
        <v>650</v>
      </c>
      <c r="E8" s="24"/>
      <c r="F8" s="24">
        <f>F7+D8-E8</f>
        <v>1300</v>
      </c>
      <c r="G8" s="24">
        <v>4205</v>
      </c>
      <c r="J8" s="26" t="s">
        <v>16</v>
      </c>
      <c r="K8" s="26">
        <f>+'[1]Atarasand -PR E '!$J$1036</f>
        <v>1463</v>
      </c>
      <c r="L8" s="26">
        <f>+D34</f>
        <v>1346</v>
      </c>
      <c r="M8" s="27">
        <f>+'[2]Attarsand AK'!F157</f>
        <v>974.50000000000011</v>
      </c>
      <c r="N8" s="26">
        <f t="shared" ref="N8:N11" si="0">+L8-M8</f>
        <v>371.49999999999989</v>
      </c>
      <c r="O8" s="26"/>
    </row>
    <row r="9" spans="2:15" ht="15" customHeight="1" x14ac:dyDescent="0.25">
      <c r="B9" s="24">
        <v>3</v>
      </c>
      <c r="C9" s="25">
        <v>44915</v>
      </c>
      <c r="D9" s="24"/>
      <c r="E9" s="24">
        <v>125</v>
      </c>
      <c r="F9" s="24">
        <f>F8+D9-E9</f>
        <v>1175</v>
      </c>
      <c r="G9" s="24"/>
      <c r="J9" s="26" t="s">
        <v>17</v>
      </c>
      <c r="K9" s="26">
        <f>+'[1]Atarasand -PR E '!$K$1036</f>
        <v>4856</v>
      </c>
      <c r="L9" s="26">
        <f>+D49</f>
        <v>4900</v>
      </c>
      <c r="M9" s="27">
        <f>+'[2]Attarsand AK'!F158</f>
        <v>4063.1000000000013</v>
      </c>
      <c r="N9" s="26">
        <f t="shared" si="0"/>
        <v>836.89999999999873</v>
      </c>
      <c r="O9" s="26"/>
    </row>
    <row r="10" spans="2:15" ht="15" customHeight="1" x14ac:dyDescent="0.25">
      <c r="B10" s="24">
        <v>4</v>
      </c>
      <c r="C10" s="25">
        <v>44916</v>
      </c>
      <c r="D10" s="24"/>
      <c r="E10" s="24">
        <v>355</v>
      </c>
      <c r="F10" s="24">
        <f>F9+D10-E10</f>
        <v>820</v>
      </c>
      <c r="G10" s="24"/>
      <c r="J10" s="26" t="s">
        <v>18</v>
      </c>
      <c r="K10" s="26">
        <f>+'[1]Atarasand -PR E '!$L$1036</f>
        <v>1163</v>
      </c>
      <c r="L10" s="26">
        <f>+D62</f>
        <v>300</v>
      </c>
      <c r="M10" s="27">
        <f>+'[2]Attarsand AK'!G145</f>
        <v>274.7</v>
      </c>
      <c r="N10" s="26">
        <f t="shared" si="0"/>
        <v>25.300000000000011</v>
      </c>
      <c r="O10" s="26"/>
    </row>
    <row r="11" spans="2:15" ht="15" customHeight="1" x14ac:dyDescent="0.25">
      <c r="B11" s="24">
        <v>5</v>
      </c>
      <c r="C11" s="25">
        <v>44921</v>
      </c>
      <c r="D11" s="24"/>
      <c r="E11" s="24">
        <f>86+106</f>
        <v>192</v>
      </c>
      <c r="F11" s="24">
        <f>F10+D11-E11</f>
        <v>628</v>
      </c>
      <c r="G11" s="24"/>
      <c r="J11" s="26" t="s">
        <v>19</v>
      </c>
      <c r="K11" s="26">
        <f>+'[1]Atarasand -PR E '!$N$1036</f>
        <v>1936</v>
      </c>
      <c r="L11" s="26">
        <f>+D95</f>
        <v>1932</v>
      </c>
      <c r="M11" s="26">
        <f>+'[2]Attarsand AK'!H145</f>
        <v>1932</v>
      </c>
      <c r="N11" s="26">
        <f t="shared" si="0"/>
        <v>0</v>
      </c>
      <c r="O11" s="26"/>
    </row>
    <row r="12" spans="2:15" ht="15" customHeight="1" x14ac:dyDescent="0.25">
      <c r="B12" s="24">
        <v>6</v>
      </c>
      <c r="C12" s="25">
        <v>44923</v>
      </c>
      <c r="D12" s="24"/>
      <c r="E12" s="24">
        <v>107</v>
      </c>
      <c r="F12" s="24">
        <f>F11+D12-E12</f>
        <v>521</v>
      </c>
      <c r="G12" s="24"/>
      <c r="K12" s="28">
        <f>+SUM(K7:K11)</f>
        <v>16260</v>
      </c>
    </row>
    <row r="13" spans="2:15" ht="15" customHeight="1" x14ac:dyDescent="0.25">
      <c r="B13" s="24">
        <f>+B12+1</f>
        <v>7</v>
      </c>
      <c r="C13" s="25">
        <v>44924</v>
      </c>
      <c r="D13" s="24"/>
      <c r="E13" s="24">
        <v>183</v>
      </c>
      <c r="F13" s="24">
        <f t="shared" ref="F13:F14" si="1">F12+D13-E13</f>
        <v>338</v>
      </c>
      <c r="G13" s="29"/>
    </row>
    <row r="14" spans="2:15" ht="15" customHeight="1" x14ac:dyDescent="0.25">
      <c r="B14" s="24">
        <f t="shared" ref="B14:B19" si="2">+B13+1</f>
        <v>8</v>
      </c>
      <c r="C14" s="25">
        <v>44925</v>
      </c>
      <c r="D14" s="24"/>
      <c r="E14" s="24">
        <v>183</v>
      </c>
      <c r="F14" s="24">
        <f t="shared" si="1"/>
        <v>155</v>
      </c>
      <c r="G14" s="29"/>
    </row>
    <row r="15" spans="2:15" ht="15" customHeight="1" x14ac:dyDescent="0.25">
      <c r="B15" s="24">
        <f t="shared" si="2"/>
        <v>9</v>
      </c>
      <c r="C15" s="25">
        <v>44938</v>
      </c>
      <c r="D15" s="24">
        <v>650</v>
      </c>
      <c r="E15" s="24"/>
      <c r="F15" s="24"/>
      <c r="G15" s="29">
        <v>4209</v>
      </c>
    </row>
    <row r="16" spans="2:15" ht="15" customHeight="1" x14ac:dyDescent="0.25">
      <c r="B16" s="24">
        <f t="shared" si="2"/>
        <v>10</v>
      </c>
      <c r="C16" s="25">
        <v>44957</v>
      </c>
      <c r="D16" s="24">
        <v>600</v>
      </c>
      <c r="E16" s="24"/>
      <c r="F16" s="24"/>
      <c r="G16" s="29">
        <v>4211</v>
      </c>
    </row>
    <row r="17" spans="2:7" ht="15" customHeight="1" x14ac:dyDescent="0.25">
      <c r="B17" s="24">
        <f t="shared" si="2"/>
        <v>11</v>
      </c>
      <c r="C17" s="25">
        <v>44962</v>
      </c>
      <c r="D17" s="24">
        <v>900</v>
      </c>
      <c r="E17" s="24"/>
      <c r="F17" s="24"/>
      <c r="G17" s="29"/>
    </row>
    <row r="18" spans="2:7" ht="15" customHeight="1" x14ac:dyDescent="0.25">
      <c r="B18" s="24">
        <f t="shared" si="2"/>
        <v>12</v>
      </c>
      <c r="C18" s="25">
        <v>44967</v>
      </c>
      <c r="D18" s="24">
        <v>650</v>
      </c>
      <c r="E18" s="24"/>
      <c r="F18" s="24"/>
      <c r="G18" s="29">
        <v>4214</v>
      </c>
    </row>
    <row r="19" spans="2:7" ht="15" customHeight="1" x14ac:dyDescent="0.25">
      <c r="B19" s="24">
        <f t="shared" si="2"/>
        <v>13</v>
      </c>
      <c r="C19" s="25">
        <v>44975</v>
      </c>
      <c r="D19" s="24">
        <v>650</v>
      </c>
      <c r="E19" s="24"/>
      <c r="F19" s="24"/>
      <c r="G19" s="29"/>
    </row>
    <row r="20" spans="2:7" ht="15" customHeight="1" x14ac:dyDescent="0.25">
      <c r="B20" s="24"/>
      <c r="C20" s="25"/>
      <c r="D20" s="24">
        <v>300</v>
      </c>
      <c r="E20" s="24"/>
      <c r="F20" s="24"/>
      <c r="G20" s="29"/>
    </row>
    <row r="21" spans="2:7" ht="15" customHeight="1" x14ac:dyDescent="0.25">
      <c r="B21" s="24"/>
      <c r="C21" s="25" t="s">
        <v>20</v>
      </c>
      <c r="D21" s="24">
        <f>+SUM(D7:D20)</f>
        <v>5050</v>
      </c>
      <c r="E21" s="24"/>
      <c r="F21" s="24"/>
      <c r="G21" s="29"/>
    </row>
    <row r="22" spans="2:7" ht="18.75" x14ac:dyDescent="0.25">
      <c r="B22" s="15" t="s">
        <v>16</v>
      </c>
      <c r="C22" s="16"/>
      <c r="D22" s="16"/>
      <c r="E22" s="16"/>
      <c r="F22" s="16"/>
      <c r="G22" s="17"/>
    </row>
    <row r="23" spans="2:7" ht="45" x14ac:dyDescent="0.25">
      <c r="B23" s="19" t="s">
        <v>8</v>
      </c>
      <c r="C23" s="19" t="s">
        <v>9</v>
      </c>
      <c r="D23" s="19" t="s">
        <v>10</v>
      </c>
      <c r="E23" s="20" t="s">
        <v>11</v>
      </c>
      <c r="F23" s="20" t="s">
        <v>12</v>
      </c>
      <c r="G23" s="19" t="s">
        <v>13</v>
      </c>
    </row>
    <row r="24" spans="2:7" ht="15" customHeight="1" x14ac:dyDescent="0.25">
      <c r="B24" s="24">
        <v>1</v>
      </c>
      <c r="C24" s="25">
        <v>44911</v>
      </c>
      <c r="D24" s="24">
        <v>896</v>
      </c>
      <c r="E24" s="24"/>
      <c r="F24" s="24">
        <f>D24-E24</f>
        <v>896</v>
      </c>
      <c r="G24" s="24">
        <v>4204</v>
      </c>
    </row>
    <row r="25" spans="2:7" ht="15" customHeight="1" x14ac:dyDescent="0.25">
      <c r="B25" s="24">
        <v>2</v>
      </c>
      <c r="C25" s="25">
        <v>44913</v>
      </c>
      <c r="D25" s="24">
        <v>450</v>
      </c>
      <c r="E25" s="24">
        <v>300</v>
      </c>
      <c r="F25" s="24">
        <f>F24+D25-E25</f>
        <v>1046</v>
      </c>
      <c r="G25" s="24">
        <v>4205</v>
      </c>
    </row>
    <row r="26" spans="2:7" ht="15" customHeight="1" x14ac:dyDescent="0.25">
      <c r="B26" s="24">
        <v>3</v>
      </c>
      <c r="C26" s="25">
        <v>44914</v>
      </c>
      <c r="D26" s="24"/>
      <c r="E26" s="24">
        <v>327</v>
      </c>
      <c r="F26" s="24">
        <f>F25+D26-E26</f>
        <v>719</v>
      </c>
      <c r="G26" s="24"/>
    </row>
    <row r="27" spans="2:7" ht="15" customHeight="1" x14ac:dyDescent="0.25">
      <c r="B27" s="24">
        <v>4</v>
      </c>
      <c r="C27" s="25">
        <v>44915</v>
      </c>
      <c r="D27" s="24"/>
      <c r="E27" s="24">
        <v>135</v>
      </c>
      <c r="F27" s="24">
        <f>F26+D27-E27</f>
        <v>584</v>
      </c>
      <c r="G27" s="24"/>
    </row>
    <row r="28" spans="2:7" ht="15" customHeight="1" x14ac:dyDescent="0.25">
      <c r="B28" s="24">
        <f>+B27+1</f>
        <v>5</v>
      </c>
      <c r="C28" s="25">
        <v>44923</v>
      </c>
      <c r="D28" s="24"/>
      <c r="E28" s="24">
        <v>386</v>
      </c>
      <c r="F28" s="24">
        <f>F27+D28-E28</f>
        <v>198</v>
      </c>
      <c r="G28" s="24"/>
    </row>
    <row r="29" spans="2:7" ht="15" customHeight="1" x14ac:dyDescent="0.25">
      <c r="B29" s="24"/>
      <c r="C29" s="25"/>
      <c r="D29" s="24"/>
      <c r="E29" s="24"/>
      <c r="F29" s="24"/>
      <c r="G29" s="24"/>
    </row>
    <row r="30" spans="2:7" ht="15" customHeight="1" x14ac:dyDescent="0.25">
      <c r="B30" s="24"/>
      <c r="C30" s="25"/>
      <c r="D30" s="24"/>
      <c r="E30" s="24"/>
      <c r="F30" s="24"/>
      <c r="G30" s="24"/>
    </row>
    <row r="31" spans="2:7" ht="15" customHeight="1" x14ac:dyDescent="0.25">
      <c r="B31" s="24"/>
      <c r="C31" s="25"/>
      <c r="D31" s="24"/>
      <c r="E31" s="24"/>
      <c r="F31" s="24"/>
      <c r="G31" s="24"/>
    </row>
    <row r="32" spans="2:7" s="1" customFormat="1" ht="15" customHeight="1" x14ac:dyDescent="0.25">
      <c r="B32" s="24"/>
      <c r="C32" s="25"/>
      <c r="D32" s="24"/>
      <c r="E32" s="24"/>
      <c r="F32" s="24"/>
      <c r="G32" s="24"/>
    </row>
    <row r="33" spans="2:7" s="1" customFormat="1" ht="15" customHeight="1" x14ac:dyDescent="0.25">
      <c r="B33" s="24"/>
      <c r="C33" s="25"/>
      <c r="D33" s="24"/>
      <c r="E33" s="24"/>
      <c r="F33" s="24"/>
      <c r="G33" s="29"/>
    </row>
    <row r="34" spans="2:7" s="1" customFormat="1" ht="15" customHeight="1" x14ac:dyDescent="0.25">
      <c r="B34" s="24"/>
      <c r="C34" s="25" t="s">
        <v>20</v>
      </c>
      <c r="D34" s="24">
        <f>+SUM(D24:D33)</f>
        <v>1346</v>
      </c>
      <c r="E34" s="24"/>
      <c r="F34" s="24"/>
      <c r="G34" s="29"/>
    </row>
    <row r="35" spans="2:7" ht="18.75" x14ac:dyDescent="0.25">
      <c r="B35" s="15" t="s">
        <v>17</v>
      </c>
      <c r="C35" s="16"/>
      <c r="D35" s="16"/>
      <c r="E35" s="16"/>
      <c r="F35" s="16"/>
      <c r="G35" s="17"/>
    </row>
    <row r="36" spans="2:7" ht="45" x14ac:dyDescent="0.25">
      <c r="B36" s="19" t="s">
        <v>8</v>
      </c>
      <c r="C36" s="19" t="s">
        <v>9</v>
      </c>
      <c r="D36" s="19" t="s">
        <v>10</v>
      </c>
      <c r="E36" s="20" t="s">
        <v>11</v>
      </c>
      <c r="F36" s="20" t="s">
        <v>12</v>
      </c>
      <c r="G36" s="19" t="s">
        <v>13</v>
      </c>
    </row>
    <row r="37" spans="2:7" ht="15" customHeight="1" x14ac:dyDescent="0.25">
      <c r="B37" s="24">
        <v>1</v>
      </c>
      <c r="C37" s="25">
        <v>44907</v>
      </c>
      <c r="D37" s="24">
        <v>300</v>
      </c>
      <c r="E37" s="24"/>
      <c r="F37" s="24">
        <f>D37-E37</f>
        <v>300</v>
      </c>
      <c r="G37" s="24">
        <v>4201</v>
      </c>
    </row>
    <row r="38" spans="2:7" ht="15" customHeight="1" x14ac:dyDescent="0.25">
      <c r="B38" s="24">
        <v>2</v>
      </c>
      <c r="C38" s="25">
        <v>44908</v>
      </c>
      <c r="D38" s="24">
        <v>600</v>
      </c>
      <c r="E38" s="24">
        <v>210</v>
      </c>
      <c r="F38" s="24">
        <f>F37+D38-E38</f>
        <v>690</v>
      </c>
      <c r="G38" s="24">
        <v>4202</v>
      </c>
    </row>
    <row r="39" spans="2:7" ht="15" customHeight="1" x14ac:dyDescent="0.25">
      <c r="B39" s="24">
        <v>3</v>
      </c>
      <c r="C39" s="25">
        <v>44909</v>
      </c>
      <c r="D39" s="24"/>
      <c r="E39" s="24">
        <v>425</v>
      </c>
      <c r="F39" s="24">
        <f>F38+D39-E39</f>
        <v>265</v>
      </c>
      <c r="G39" s="24"/>
    </row>
    <row r="40" spans="2:7" ht="15" customHeight="1" x14ac:dyDescent="0.25">
      <c r="B40" s="24">
        <v>4</v>
      </c>
      <c r="C40" s="25">
        <v>44910</v>
      </c>
      <c r="D40" s="24"/>
      <c r="E40" s="24">
        <v>264</v>
      </c>
      <c r="F40" s="24">
        <f>F39+D40-E40</f>
        <v>1</v>
      </c>
      <c r="G40" s="24"/>
    </row>
    <row r="41" spans="2:7" ht="15" customHeight="1" x14ac:dyDescent="0.25">
      <c r="B41" s="24">
        <v>5</v>
      </c>
      <c r="C41" s="25">
        <v>44922</v>
      </c>
      <c r="D41" s="30">
        <v>1200</v>
      </c>
      <c r="E41" s="7"/>
      <c r="F41" s="24">
        <f t="shared" ref="F41:F42" si="3">F40+D41-E41</f>
        <v>1201</v>
      </c>
      <c r="G41" s="24">
        <v>4207</v>
      </c>
    </row>
    <row r="42" spans="2:7" ht="15" customHeight="1" x14ac:dyDescent="0.25">
      <c r="B42" s="24">
        <f>+B41+1</f>
        <v>6</v>
      </c>
      <c r="C42" s="25">
        <v>44923</v>
      </c>
      <c r="D42" s="24"/>
      <c r="E42" s="24">
        <v>386</v>
      </c>
      <c r="F42" s="24">
        <f t="shared" si="3"/>
        <v>815</v>
      </c>
      <c r="G42" s="24"/>
    </row>
    <row r="43" spans="2:7" ht="15" customHeight="1" x14ac:dyDescent="0.25">
      <c r="B43" s="24">
        <f t="shared" ref="B43:B45" si="4">+B42+1</f>
        <v>7</v>
      </c>
      <c r="C43" s="25">
        <v>44924</v>
      </c>
      <c r="D43" s="24">
        <v>2400</v>
      </c>
      <c r="E43" s="24"/>
      <c r="F43" s="24"/>
      <c r="G43" s="24">
        <v>4208</v>
      </c>
    </row>
    <row r="44" spans="2:7" ht="15" customHeight="1" x14ac:dyDescent="0.25">
      <c r="B44" s="24">
        <f t="shared" si="4"/>
        <v>8</v>
      </c>
      <c r="C44" s="25">
        <v>44928</v>
      </c>
      <c r="D44" s="31"/>
      <c r="E44" s="31">
        <f>121+87+143+54+35+26+71+63</f>
        <v>600</v>
      </c>
      <c r="F44" s="24">
        <f>F42+D44-E44</f>
        <v>215</v>
      </c>
      <c r="G44" s="24"/>
    </row>
    <row r="45" spans="2:7" ht="15" customHeight="1" x14ac:dyDescent="0.25">
      <c r="B45" s="24">
        <f t="shared" si="4"/>
        <v>9</v>
      </c>
      <c r="C45" s="32">
        <v>44984</v>
      </c>
      <c r="D45" s="31">
        <v>400</v>
      </c>
      <c r="E45" s="31"/>
      <c r="F45" s="31"/>
      <c r="G45" s="24"/>
    </row>
    <row r="46" spans="2:7" s="1" customFormat="1" ht="15" customHeight="1" x14ac:dyDescent="0.25">
      <c r="B46" s="31"/>
      <c r="C46" s="32"/>
      <c r="D46" s="33"/>
      <c r="E46" s="31"/>
      <c r="F46" s="31"/>
      <c r="G46" s="24"/>
    </row>
    <row r="47" spans="2:7" s="1" customFormat="1" ht="15" customHeight="1" x14ac:dyDescent="0.25">
      <c r="B47" s="31"/>
      <c r="C47" s="32"/>
      <c r="D47" s="33"/>
      <c r="E47" s="31"/>
      <c r="F47" s="31"/>
      <c r="G47" s="29"/>
    </row>
    <row r="48" spans="2:7" s="1" customFormat="1" ht="15" customHeight="1" x14ac:dyDescent="0.25">
      <c r="B48" s="31"/>
      <c r="C48" s="32"/>
      <c r="D48" s="33"/>
      <c r="E48" s="31"/>
      <c r="F48" s="31"/>
      <c r="G48" s="29"/>
    </row>
    <row r="49" spans="2:7" s="1" customFormat="1" ht="15" customHeight="1" x14ac:dyDescent="0.25">
      <c r="B49" s="31"/>
      <c r="C49" s="32" t="s">
        <v>20</v>
      </c>
      <c r="D49" s="31">
        <f>+SUM(D37:D48)</f>
        <v>4900</v>
      </c>
      <c r="E49" s="31"/>
      <c r="F49" s="31"/>
      <c r="G49" s="29"/>
    </row>
    <row r="50" spans="2:7" ht="18.75" x14ac:dyDescent="0.25">
      <c r="B50" s="15" t="s">
        <v>18</v>
      </c>
      <c r="C50" s="16"/>
      <c r="D50" s="16"/>
      <c r="E50" s="16"/>
      <c r="F50" s="16"/>
      <c r="G50" s="17"/>
    </row>
    <row r="51" spans="2:7" ht="45" x14ac:dyDescent="0.25">
      <c r="B51" s="19" t="s">
        <v>8</v>
      </c>
      <c r="C51" s="19" t="s">
        <v>9</v>
      </c>
      <c r="D51" s="19" t="s">
        <v>10</v>
      </c>
      <c r="E51" s="20" t="s">
        <v>11</v>
      </c>
      <c r="F51" s="20" t="s">
        <v>12</v>
      </c>
      <c r="G51" s="19" t="s">
        <v>13</v>
      </c>
    </row>
    <row r="52" spans="2:7" ht="15" customHeight="1" x14ac:dyDescent="0.25">
      <c r="B52" s="24">
        <v>1</v>
      </c>
      <c r="C52" s="25">
        <v>44907</v>
      </c>
      <c r="D52" s="24">
        <v>150</v>
      </c>
      <c r="E52" s="24">
        <v>98</v>
      </c>
      <c r="F52" s="24">
        <f>D52-E52</f>
        <v>52</v>
      </c>
      <c r="G52" s="24">
        <v>4201</v>
      </c>
    </row>
    <row r="53" spans="2:7" ht="15" customHeight="1" x14ac:dyDescent="0.25">
      <c r="B53" s="24">
        <v>2</v>
      </c>
      <c r="C53" s="25">
        <v>44908</v>
      </c>
      <c r="D53" s="24">
        <v>150</v>
      </c>
      <c r="E53" s="24"/>
      <c r="F53" s="24">
        <f>F52+D53-E53</f>
        <v>202</v>
      </c>
      <c r="G53" s="24">
        <v>4202</v>
      </c>
    </row>
    <row r="54" spans="2:7" ht="15" customHeight="1" x14ac:dyDescent="0.25">
      <c r="B54" s="24">
        <v>3</v>
      </c>
      <c r="C54" s="25">
        <v>44909</v>
      </c>
      <c r="D54" s="24"/>
      <c r="E54" s="24">
        <v>52</v>
      </c>
      <c r="F54" s="24">
        <f>F53+D54-E54</f>
        <v>150</v>
      </c>
      <c r="G54" s="24"/>
    </row>
    <row r="55" spans="2:7" ht="15" customHeight="1" x14ac:dyDescent="0.25">
      <c r="B55" s="24">
        <v>4</v>
      </c>
      <c r="C55" s="25">
        <v>44911</v>
      </c>
      <c r="D55" s="24"/>
      <c r="E55" s="24">
        <v>110</v>
      </c>
      <c r="F55" s="24">
        <f>F54+D55-E55</f>
        <v>40</v>
      </c>
      <c r="G55" s="24"/>
    </row>
    <row r="56" spans="2:7" ht="15" customHeight="1" x14ac:dyDescent="0.25">
      <c r="B56" s="24"/>
      <c r="C56" s="25"/>
      <c r="D56" s="24"/>
      <c r="E56" s="24"/>
      <c r="F56" s="24"/>
      <c r="G56" s="24"/>
    </row>
    <row r="57" spans="2:7" ht="15" customHeight="1" x14ac:dyDescent="0.25">
      <c r="B57" s="24"/>
      <c r="C57" s="25"/>
      <c r="D57" s="24"/>
      <c r="E57" s="24"/>
      <c r="F57" s="24"/>
      <c r="G57" s="24"/>
    </row>
    <row r="58" spans="2:7" ht="15" customHeight="1" x14ac:dyDescent="0.25">
      <c r="B58" s="24"/>
      <c r="C58" s="25"/>
      <c r="D58" s="24"/>
      <c r="E58" s="24"/>
      <c r="F58" s="24"/>
      <c r="G58" s="24"/>
    </row>
    <row r="59" spans="2:7" s="1" customFormat="1" ht="15" customHeight="1" x14ac:dyDescent="0.25">
      <c r="B59" s="24"/>
      <c r="C59" s="25"/>
      <c r="D59" s="24"/>
      <c r="E59" s="24"/>
      <c r="F59" s="24"/>
      <c r="G59" s="24"/>
    </row>
    <row r="60" spans="2:7" s="1" customFormat="1" ht="15" customHeight="1" x14ac:dyDescent="0.25">
      <c r="B60" s="24"/>
      <c r="C60" s="25"/>
      <c r="D60" s="24"/>
      <c r="E60" s="24"/>
      <c r="F60" s="24"/>
      <c r="G60" s="29"/>
    </row>
    <row r="61" spans="2:7" s="1" customFormat="1" ht="15" customHeight="1" x14ac:dyDescent="0.25">
      <c r="B61" s="24"/>
      <c r="C61" s="25"/>
      <c r="D61" s="24"/>
      <c r="E61" s="24"/>
      <c r="F61" s="24"/>
      <c r="G61" s="29"/>
    </row>
    <row r="62" spans="2:7" s="1" customFormat="1" ht="15" customHeight="1" x14ac:dyDescent="0.25">
      <c r="B62" s="24"/>
      <c r="C62" s="25" t="s">
        <v>20</v>
      </c>
      <c r="D62" s="24">
        <f>+SUM(D52:D61)</f>
        <v>300</v>
      </c>
      <c r="E62" s="24"/>
      <c r="F62" s="24"/>
      <c r="G62" s="29"/>
    </row>
    <row r="63" spans="2:7" ht="18.75" x14ac:dyDescent="0.25">
      <c r="B63" s="15" t="s">
        <v>21</v>
      </c>
      <c r="C63" s="16"/>
      <c r="D63" s="16"/>
      <c r="E63" s="16"/>
      <c r="F63" s="16"/>
      <c r="G63" s="17"/>
    </row>
    <row r="64" spans="2:7" ht="45" x14ac:dyDescent="0.25">
      <c r="B64" s="19" t="s">
        <v>8</v>
      </c>
      <c r="C64" s="19" t="s">
        <v>9</v>
      </c>
      <c r="D64" s="19" t="s">
        <v>10</v>
      </c>
      <c r="E64" s="20" t="s">
        <v>11</v>
      </c>
      <c r="F64" s="20" t="s">
        <v>12</v>
      </c>
      <c r="G64" s="19" t="s">
        <v>13</v>
      </c>
    </row>
    <row r="65" spans="2:7" ht="15" customHeight="1" x14ac:dyDescent="0.25">
      <c r="B65" s="24"/>
      <c r="C65" s="25"/>
      <c r="D65" s="24"/>
      <c r="E65" s="24"/>
      <c r="F65" s="24"/>
      <c r="G65" s="24"/>
    </row>
    <row r="66" spans="2:7" ht="15" customHeight="1" x14ac:dyDescent="0.25">
      <c r="B66" s="24"/>
      <c r="C66" s="25"/>
      <c r="D66" s="24"/>
      <c r="E66" s="24"/>
      <c r="F66" s="24"/>
      <c r="G66" s="24"/>
    </row>
    <row r="67" spans="2:7" ht="15" customHeight="1" x14ac:dyDescent="0.25">
      <c r="B67" s="24"/>
      <c r="C67" s="25"/>
      <c r="D67" s="24"/>
      <c r="E67" s="24"/>
      <c r="F67" s="24"/>
      <c r="G67" s="24"/>
    </row>
    <row r="68" spans="2:7" ht="15" customHeight="1" x14ac:dyDescent="0.25">
      <c r="B68" s="24"/>
      <c r="C68" s="25"/>
      <c r="D68" s="24"/>
      <c r="E68" s="24"/>
      <c r="F68" s="24"/>
      <c r="G68" s="24"/>
    </row>
    <row r="69" spans="2:7" ht="15" customHeight="1" x14ac:dyDescent="0.25">
      <c r="B69" s="24"/>
      <c r="C69" s="25"/>
      <c r="D69" s="24"/>
      <c r="E69" s="24"/>
      <c r="F69" s="24"/>
      <c r="G69" s="24"/>
    </row>
    <row r="70" spans="2:7" ht="15" customHeight="1" x14ac:dyDescent="0.25">
      <c r="B70" s="24"/>
      <c r="C70" s="25"/>
      <c r="D70" s="24"/>
      <c r="E70" s="24"/>
      <c r="F70" s="24"/>
      <c r="G70" s="24"/>
    </row>
    <row r="71" spans="2:7" ht="15" customHeight="1" x14ac:dyDescent="0.25">
      <c r="B71" s="24"/>
      <c r="C71" s="25"/>
      <c r="D71" s="24"/>
      <c r="E71" s="24"/>
      <c r="F71" s="24"/>
      <c r="G71" s="24"/>
    </row>
    <row r="72" spans="2:7" s="1" customFormat="1" ht="15" customHeight="1" x14ac:dyDescent="0.25">
      <c r="B72" s="24"/>
      <c r="C72" s="25"/>
      <c r="D72" s="24"/>
      <c r="E72" s="24"/>
      <c r="F72" s="24"/>
      <c r="G72" s="24"/>
    </row>
    <row r="73" spans="2:7" ht="18.75" x14ac:dyDescent="0.25">
      <c r="B73" s="15" t="s">
        <v>22</v>
      </c>
      <c r="C73" s="16"/>
      <c r="D73" s="16"/>
      <c r="E73" s="16"/>
      <c r="F73" s="16"/>
      <c r="G73" s="17"/>
    </row>
    <row r="74" spans="2:7" ht="45" x14ac:dyDescent="0.25">
      <c r="B74" s="19" t="s">
        <v>8</v>
      </c>
      <c r="C74" s="19" t="s">
        <v>9</v>
      </c>
      <c r="D74" s="19" t="s">
        <v>10</v>
      </c>
      <c r="E74" s="20" t="s">
        <v>11</v>
      </c>
      <c r="F74" s="20" t="s">
        <v>12</v>
      </c>
      <c r="G74" s="19" t="s">
        <v>13</v>
      </c>
    </row>
    <row r="75" spans="2:7" ht="15" customHeight="1" x14ac:dyDescent="0.25">
      <c r="B75" s="24"/>
      <c r="C75" s="25"/>
      <c r="D75" s="24"/>
      <c r="E75" s="24"/>
      <c r="F75" s="24"/>
      <c r="G75" s="24"/>
    </row>
    <row r="76" spans="2:7" ht="15" customHeight="1" x14ac:dyDescent="0.25">
      <c r="B76" s="24"/>
      <c r="C76" s="25"/>
      <c r="D76" s="24"/>
      <c r="E76" s="24"/>
      <c r="F76" s="24"/>
      <c r="G76" s="24"/>
    </row>
    <row r="77" spans="2:7" ht="15" customHeight="1" x14ac:dyDescent="0.25">
      <c r="B77" s="24"/>
      <c r="C77" s="25"/>
      <c r="D77" s="24"/>
      <c r="E77" s="24"/>
      <c r="F77" s="24"/>
      <c r="G77" s="24"/>
    </row>
    <row r="78" spans="2:7" ht="15" customHeight="1" x14ac:dyDescent="0.25">
      <c r="B78" s="24"/>
      <c r="C78" s="25"/>
      <c r="D78" s="24"/>
      <c r="E78" s="24"/>
      <c r="F78" s="24"/>
      <c r="G78" s="24"/>
    </row>
    <row r="79" spans="2:7" ht="15" customHeight="1" x14ac:dyDescent="0.25">
      <c r="B79" s="24"/>
      <c r="C79" s="25"/>
      <c r="D79" s="24"/>
      <c r="E79" s="24"/>
      <c r="F79" s="24"/>
      <c r="G79" s="24"/>
    </row>
    <row r="80" spans="2:7" ht="15" customHeight="1" x14ac:dyDescent="0.25">
      <c r="B80" s="24"/>
      <c r="C80" s="25"/>
      <c r="D80" s="24"/>
      <c r="E80" s="24"/>
      <c r="F80" s="24"/>
      <c r="G80" s="24"/>
    </row>
    <row r="81" spans="2:7" ht="15" customHeight="1" x14ac:dyDescent="0.25">
      <c r="B81" s="24"/>
      <c r="C81" s="25"/>
      <c r="D81" s="24"/>
      <c r="E81" s="24"/>
      <c r="F81" s="24"/>
      <c r="G81" s="24"/>
    </row>
    <row r="82" spans="2:7" s="1" customFormat="1" ht="15" customHeight="1" x14ac:dyDescent="0.25">
      <c r="B82" s="24"/>
      <c r="C82" s="25"/>
      <c r="D82" s="24"/>
      <c r="E82" s="24"/>
      <c r="F82" s="24"/>
      <c r="G82" s="24"/>
    </row>
    <row r="83" spans="2:7" ht="18.75" x14ac:dyDescent="0.25">
      <c r="B83" s="15" t="s">
        <v>19</v>
      </c>
      <c r="C83" s="16"/>
      <c r="D83" s="16"/>
      <c r="E83" s="16"/>
      <c r="F83" s="16"/>
      <c r="G83" s="17"/>
    </row>
    <row r="84" spans="2:7" ht="45" x14ac:dyDescent="0.25">
      <c r="B84" s="19" t="s">
        <v>8</v>
      </c>
      <c r="C84" s="19" t="s">
        <v>9</v>
      </c>
      <c r="D84" s="19" t="s">
        <v>10</v>
      </c>
      <c r="E84" s="20" t="s">
        <v>11</v>
      </c>
      <c r="F84" s="20" t="s">
        <v>12</v>
      </c>
      <c r="G84" s="19" t="s">
        <v>13</v>
      </c>
    </row>
    <row r="85" spans="2:7" ht="15" customHeight="1" x14ac:dyDescent="0.25">
      <c r="B85" s="24">
        <v>1</v>
      </c>
      <c r="C85" s="25">
        <v>44911</v>
      </c>
      <c r="D85" s="24">
        <v>1932</v>
      </c>
      <c r="E85" s="24"/>
      <c r="F85" s="24">
        <f>D85-E85</f>
        <v>1932</v>
      </c>
      <c r="G85" s="24">
        <v>4203</v>
      </c>
    </row>
    <row r="86" spans="2:7" ht="15" customHeight="1" x14ac:dyDescent="0.25">
      <c r="B86" s="24">
        <v>2</v>
      </c>
      <c r="C86" s="25">
        <v>44916</v>
      </c>
      <c r="D86" s="24"/>
      <c r="E86" s="24">
        <v>50</v>
      </c>
      <c r="F86" s="24">
        <f t="shared" ref="F86:F92" si="5">F85+D86-E86</f>
        <v>1882</v>
      </c>
      <c r="G86" s="24"/>
    </row>
    <row r="87" spans="2:7" ht="15" customHeight="1" x14ac:dyDescent="0.25">
      <c r="B87" s="24">
        <v>3</v>
      </c>
      <c r="C87" s="25">
        <v>44917</v>
      </c>
      <c r="D87" s="24"/>
      <c r="E87" s="24">
        <v>236</v>
      </c>
      <c r="F87" s="24">
        <f t="shared" si="5"/>
        <v>1646</v>
      </c>
      <c r="G87" s="24"/>
    </row>
    <row r="88" spans="2:7" ht="15" customHeight="1" x14ac:dyDescent="0.25">
      <c r="B88" s="24">
        <v>4</v>
      </c>
      <c r="C88" s="25">
        <v>44918</v>
      </c>
      <c r="D88" s="24"/>
      <c r="E88" s="24">
        <v>44</v>
      </c>
      <c r="F88" s="24">
        <f t="shared" si="5"/>
        <v>1602</v>
      </c>
      <c r="G88" s="24"/>
    </row>
    <row r="89" spans="2:7" ht="15" customHeight="1" x14ac:dyDescent="0.25">
      <c r="B89" s="24">
        <v>5</v>
      </c>
      <c r="C89" s="25">
        <v>44919</v>
      </c>
      <c r="D89" s="24"/>
      <c r="E89" s="24">
        <v>305</v>
      </c>
      <c r="F89" s="24">
        <f t="shared" si="5"/>
        <v>1297</v>
      </c>
      <c r="G89" s="24"/>
    </row>
    <row r="90" spans="2:7" ht="15" customHeight="1" x14ac:dyDescent="0.25">
      <c r="B90" s="24">
        <v>6</v>
      </c>
      <c r="C90" s="25">
        <v>44921</v>
      </c>
      <c r="D90" s="24"/>
      <c r="E90" s="24">
        <v>116</v>
      </c>
      <c r="F90" s="24">
        <f t="shared" si="5"/>
        <v>1181</v>
      </c>
      <c r="G90" s="24"/>
    </row>
    <row r="91" spans="2:7" ht="15" customHeight="1" x14ac:dyDescent="0.25">
      <c r="B91" s="24">
        <f>+B90+1</f>
        <v>7</v>
      </c>
      <c r="C91" s="25">
        <v>44926</v>
      </c>
      <c r="D91" s="24"/>
      <c r="E91" s="24">
        <v>220</v>
      </c>
      <c r="F91" s="24">
        <f t="shared" si="5"/>
        <v>961</v>
      </c>
      <c r="G91" s="24"/>
    </row>
    <row r="92" spans="2:7" ht="15" customHeight="1" x14ac:dyDescent="0.25">
      <c r="B92" s="24">
        <f>+B91+1</f>
        <v>8</v>
      </c>
      <c r="C92" s="25">
        <v>44928</v>
      </c>
      <c r="D92" s="24"/>
      <c r="E92" s="24">
        <v>246</v>
      </c>
      <c r="F92" s="24">
        <f t="shared" si="5"/>
        <v>715</v>
      </c>
      <c r="G92" s="24"/>
    </row>
    <row r="93" spans="2:7" ht="15" customHeight="1" x14ac:dyDescent="0.25">
      <c r="B93" s="24"/>
      <c r="C93" s="25"/>
      <c r="D93" s="24"/>
      <c r="E93" s="24"/>
      <c r="F93" s="24"/>
      <c r="G93" s="24"/>
    </row>
    <row r="94" spans="2:7" ht="15" customHeight="1" x14ac:dyDescent="0.25">
      <c r="B94" s="24"/>
      <c r="C94" s="25"/>
      <c r="D94" s="24"/>
      <c r="E94" s="24"/>
      <c r="F94" s="24"/>
      <c r="G94" s="24"/>
    </row>
    <row r="95" spans="2:7" s="1" customFormat="1" ht="15" customHeight="1" x14ac:dyDescent="0.25">
      <c r="B95" s="24"/>
      <c r="C95" s="25" t="s">
        <v>20</v>
      </c>
      <c r="D95" s="24">
        <f>+SUM(D85:D94)</f>
        <v>1932</v>
      </c>
      <c r="E95" s="24"/>
      <c r="F95" s="24"/>
      <c r="G95" s="24"/>
    </row>
    <row r="96" spans="2:7" ht="18.75" x14ac:dyDescent="0.25">
      <c r="B96" s="34"/>
      <c r="C96" s="34"/>
      <c r="D96" s="34"/>
      <c r="E96"/>
      <c r="F96"/>
      <c r="G96" s="35"/>
    </row>
    <row r="97" spans="2:8" ht="45" x14ac:dyDescent="0.25">
      <c r="B97" s="36" t="s">
        <v>23</v>
      </c>
      <c r="C97" s="36"/>
      <c r="D97" s="37" t="s">
        <v>24</v>
      </c>
      <c r="E97" s="38" t="s">
        <v>25</v>
      </c>
      <c r="F97" s="38" t="s">
        <v>26</v>
      </c>
      <c r="G97" s="38" t="s">
        <v>27</v>
      </c>
      <c r="H97" s="38" t="s">
        <v>13</v>
      </c>
    </row>
    <row r="98" spans="2:8" x14ac:dyDescent="0.25">
      <c r="B98" s="39" t="s">
        <v>28</v>
      </c>
      <c r="C98" s="39"/>
      <c r="D98" s="40" t="s">
        <v>29</v>
      </c>
      <c r="E98" s="41">
        <f>3+5+6</f>
        <v>14</v>
      </c>
      <c r="F98" s="41">
        <v>1</v>
      </c>
      <c r="G98" s="41">
        <f>E98-F98</f>
        <v>13</v>
      </c>
      <c r="H98" s="41" t="s">
        <v>30</v>
      </c>
    </row>
    <row r="99" spans="2:8" x14ac:dyDescent="0.25">
      <c r="B99" s="39"/>
      <c r="C99" s="39"/>
      <c r="D99" s="40" t="s">
        <v>31</v>
      </c>
      <c r="E99" s="41">
        <v>4</v>
      </c>
      <c r="F99" s="41"/>
      <c r="G99" s="41">
        <f>E99-F99</f>
        <v>4</v>
      </c>
      <c r="H99" s="41"/>
    </row>
    <row r="100" spans="2:8" x14ac:dyDescent="0.25">
      <c r="B100" s="39"/>
      <c r="C100" s="39"/>
      <c r="D100" s="40" t="s">
        <v>32</v>
      </c>
      <c r="E100" s="41"/>
      <c r="F100" s="41"/>
      <c r="G100" s="41"/>
      <c r="H100" s="41"/>
    </row>
    <row r="101" spans="2:8" x14ac:dyDescent="0.25">
      <c r="B101" s="39"/>
      <c r="C101" s="39"/>
      <c r="D101" s="40" t="s">
        <v>33</v>
      </c>
      <c r="E101" s="41"/>
      <c r="F101" s="41"/>
      <c r="G101" s="41"/>
      <c r="H101" s="41"/>
    </row>
    <row r="102" spans="2:8" x14ac:dyDescent="0.25">
      <c r="B102" s="39"/>
      <c r="C102" s="39"/>
      <c r="D102" s="40" t="s">
        <v>34</v>
      </c>
      <c r="E102" s="41"/>
      <c r="F102" s="41"/>
      <c r="G102" s="41"/>
      <c r="H102" s="41"/>
    </row>
    <row r="103" spans="2:8" x14ac:dyDescent="0.25">
      <c r="B103" s="39"/>
      <c r="C103" s="39"/>
      <c r="D103" s="40" t="s">
        <v>35</v>
      </c>
      <c r="E103" s="41"/>
      <c r="F103" s="41"/>
      <c r="G103" s="41"/>
      <c r="H103" s="41"/>
    </row>
    <row r="104" spans="2:8" x14ac:dyDescent="0.25">
      <c r="B104" s="39"/>
      <c r="C104" s="39"/>
      <c r="D104" s="40" t="s">
        <v>36</v>
      </c>
      <c r="E104" s="41"/>
      <c r="F104" s="41"/>
      <c r="G104" s="41"/>
      <c r="H104" s="41"/>
    </row>
    <row r="105" spans="2:8" x14ac:dyDescent="0.25">
      <c r="B105" s="39"/>
      <c r="C105" s="39"/>
      <c r="D105" s="40" t="s">
        <v>37</v>
      </c>
      <c r="E105" s="41"/>
      <c r="F105" s="41"/>
      <c r="G105" s="41"/>
      <c r="H105" s="41"/>
    </row>
    <row r="106" spans="2:8" x14ac:dyDescent="0.25">
      <c r="B106" s="39"/>
      <c r="C106" s="39"/>
      <c r="D106" s="40" t="s">
        <v>38</v>
      </c>
      <c r="E106" s="41"/>
      <c r="F106" s="41"/>
      <c r="G106" s="41"/>
      <c r="H106" s="41"/>
    </row>
    <row r="107" spans="2:8" x14ac:dyDescent="0.25">
      <c r="B107" s="39" t="s">
        <v>39</v>
      </c>
      <c r="C107" s="39"/>
      <c r="D107" s="40" t="s">
        <v>40</v>
      </c>
      <c r="E107" s="41"/>
      <c r="F107" s="41"/>
      <c r="G107" s="41"/>
      <c r="H107" s="41"/>
    </row>
    <row r="108" spans="2:8" x14ac:dyDescent="0.25">
      <c r="B108" s="39"/>
      <c r="C108" s="39"/>
      <c r="D108" s="40" t="s">
        <v>41</v>
      </c>
      <c r="E108" s="41"/>
      <c r="F108" s="41"/>
      <c r="G108" s="41"/>
      <c r="H108" s="41"/>
    </row>
    <row r="109" spans="2:8" x14ac:dyDescent="0.25">
      <c r="B109" s="39"/>
      <c r="C109" s="39"/>
      <c r="D109" s="40" t="s">
        <v>42</v>
      </c>
      <c r="E109" s="41"/>
      <c r="F109" s="41"/>
      <c r="G109" s="41"/>
      <c r="H109" s="41"/>
    </row>
    <row r="110" spans="2:8" x14ac:dyDescent="0.25">
      <c r="B110" s="39"/>
      <c r="C110" s="39"/>
      <c r="D110" s="40" t="s">
        <v>43</v>
      </c>
      <c r="E110" s="41"/>
      <c r="F110" s="41"/>
      <c r="G110" s="41"/>
      <c r="H110" s="41"/>
    </row>
    <row r="111" spans="2:8" x14ac:dyDescent="0.25">
      <c r="B111" s="39"/>
      <c r="C111" s="39"/>
      <c r="D111" s="40" t="s">
        <v>44</v>
      </c>
      <c r="E111" s="41"/>
      <c r="F111" s="41"/>
      <c r="G111" s="41"/>
      <c r="H111" s="41"/>
    </row>
    <row r="112" spans="2:8" x14ac:dyDescent="0.25">
      <c r="B112" s="39"/>
      <c r="C112" s="39"/>
      <c r="D112" s="40" t="s">
        <v>45</v>
      </c>
      <c r="E112" s="41"/>
      <c r="F112" s="41"/>
      <c r="G112" s="41"/>
      <c r="H112" s="41"/>
    </row>
    <row r="113" spans="2:8" x14ac:dyDescent="0.25">
      <c r="B113" s="39"/>
      <c r="C113" s="39"/>
      <c r="D113" s="40" t="s">
        <v>46</v>
      </c>
      <c r="E113" s="41"/>
      <c r="F113" s="41"/>
      <c r="G113" s="41"/>
      <c r="H113" s="41"/>
    </row>
    <row r="114" spans="2:8" x14ac:dyDescent="0.25">
      <c r="B114" s="39"/>
      <c r="C114" s="39"/>
      <c r="D114" s="40" t="s">
        <v>47</v>
      </c>
      <c r="E114" s="41">
        <v>3</v>
      </c>
      <c r="F114" s="41"/>
      <c r="G114" s="41">
        <f>E114-F114</f>
        <v>3</v>
      </c>
      <c r="H114" s="41"/>
    </row>
    <row r="115" spans="2:8" x14ac:dyDescent="0.25">
      <c r="B115" s="39"/>
      <c r="C115" s="39"/>
      <c r="D115" s="40" t="s">
        <v>48</v>
      </c>
      <c r="E115" s="41">
        <v>5</v>
      </c>
      <c r="F115" s="41">
        <v>6</v>
      </c>
      <c r="G115" s="41"/>
      <c r="H115" s="42" t="s">
        <v>49</v>
      </c>
    </row>
    <row r="116" spans="2:8" x14ac:dyDescent="0.25">
      <c r="B116" s="39"/>
      <c r="C116" s="39"/>
      <c r="D116" s="40" t="s">
        <v>50</v>
      </c>
      <c r="E116" s="41">
        <v>2</v>
      </c>
      <c r="F116" s="41"/>
      <c r="G116" s="41"/>
      <c r="H116" s="41"/>
    </row>
    <row r="117" spans="2:8" x14ac:dyDescent="0.25">
      <c r="B117" s="39"/>
      <c r="C117" s="39"/>
      <c r="D117" s="40" t="s">
        <v>51</v>
      </c>
      <c r="E117" s="41">
        <v>1</v>
      </c>
      <c r="F117" s="41"/>
      <c r="G117" s="41">
        <f>E117-F117</f>
        <v>1</v>
      </c>
      <c r="H117" s="41"/>
    </row>
    <row r="118" spans="2:8" x14ac:dyDescent="0.25">
      <c r="B118" s="39"/>
      <c r="C118" s="39"/>
      <c r="D118" s="40" t="s">
        <v>52</v>
      </c>
      <c r="E118" s="41"/>
      <c r="F118" s="41"/>
      <c r="G118" s="41"/>
      <c r="H118" s="41"/>
    </row>
    <row r="119" spans="2:8" x14ac:dyDescent="0.25">
      <c r="B119" s="39"/>
      <c r="C119" s="39"/>
      <c r="D119" s="40" t="s">
        <v>53</v>
      </c>
      <c r="E119" s="41">
        <v>2</v>
      </c>
      <c r="F119" s="41"/>
      <c r="G119" s="41">
        <f>E119-F119</f>
        <v>2</v>
      </c>
      <c r="H119" s="41"/>
    </row>
    <row r="120" spans="2:8" x14ac:dyDescent="0.25">
      <c r="B120" s="39"/>
      <c r="C120" s="39"/>
      <c r="D120" s="40" t="s">
        <v>54</v>
      </c>
      <c r="E120" s="41"/>
      <c r="F120" s="41"/>
      <c r="G120" s="41"/>
      <c r="H120" s="41"/>
    </row>
    <row r="121" spans="2:8" x14ac:dyDescent="0.25">
      <c r="B121" s="39"/>
      <c r="C121" s="39"/>
      <c r="D121" s="40" t="s">
        <v>55</v>
      </c>
      <c r="E121" s="41"/>
      <c r="F121" s="41"/>
      <c r="G121" s="41"/>
      <c r="H121" s="41"/>
    </row>
    <row r="122" spans="2:8" x14ac:dyDescent="0.25">
      <c r="B122" s="39"/>
      <c r="C122" s="39"/>
      <c r="D122" s="40" t="s">
        <v>56</v>
      </c>
      <c r="E122" s="41"/>
      <c r="F122" s="41"/>
      <c r="G122" s="41"/>
      <c r="H122" s="41"/>
    </row>
    <row r="123" spans="2:8" x14ac:dyDescent="0.25">
      <c r="B123" s="39"/>
      <c r="C123" s="39"/>
      <c r="D123" s="40" t="s">
        <v>57</v>
      </c>
      <c r="E123" s="41"/>
      <c r="F123" s="41"/>
      <c r="G123" s="41"/>
      <c r="H123" s="41"/>
    </row>
    <row r="124" spans="2:8" x14ac:dyDescent="0.25">
      <c r="B124" s="39"/>
      <c r="C124" s="39"/>
      <c r="D124" s="40" t="s">
        <v>58</v>
      </c>
      <c r="E124" s="41"/>
      <c r="F124" s="41"/>
      <c r="G124" s="41"/>
      <c r="H124" s="41"/>
    </row>
    <row r="125" spans="2:8" x14ac:dyDescent="0.25">
      <c r="B125" s="39"/>
      <c r="C125" s="39"/>
      <c r="D125" s="40" t="s">
        <v>59</v>
      </c>
      <c r="E125" s="41"/>
      <c r="F125" s="41"/>
      <c r="G125" s="41"/>
      <c r="H125" s="42"/>
    </row>
    <row r="126" spans="2:8" x14ac:dyDescent="0.25">
      <c r="B126" s="39"/>
      <c r="C126" s="39"/>
      <c r="D126" s="40" t="s">
        <v>60</v>
      </c>
      <c r="E126" s="41"/>
      <c r="F126" s="41"/>
      <c r="G126" s="41"/>
      <c r="H126" s="41"/>
    </row>
    <row r="127" spans="2:8" x14ac:dyDescent="0.25">
      <c r="B127" s="39"/>
      <c r="C127" s="39"/>
      <c r="D127" s="40" t="s">
        <v>61</v>
      </c>
      <c r="E127" s="41"/>
      <c r="F127" s="41"/>
      <c r="G127" s="41"/>
      <c r="H127" s="41"/>
    </row>
    <row r="128" spans="2:8" x14ac:dyDescent="0.25">
      <c r="B128" s="39"/>
      <c r="C128" s="39"/>
      <c r="D128" s="40" t="s">
        <v>62</v>
      </c>
      <c r="E128" s="41"/>
      <c r="F128" s="41"/>
      <c r="G128" s="41"/>
      <c r="H128" s="41"/>
    </row>
    <row r="129" spans="2:8" x14ac:dyDescent="0.25">
      <c r="B129" s="39"/>
      <c r="C129" s="39"/>
      <c r="D129" s="40" t="s">
        <v>63</v>
      </c>
      <c r="E129" s="41">
        <v>6</v>
      </c>
      <c r="F129" s="41"/>
      <c r="G129" s="41">
        <f>E129-F129</f>
        <v>6</v>
      </c>
      <c r="H129" s="41"/>
    </row>
    <row r="130" spans="2:8" x14ac:dyDescent="0.25">
      <c r="B130" s="39"/>
      <c r="C130" s="39"/>
      <c r="D130" s="40" t="s">
        <v>64</v>
      </c>
      <c r="E130" s="41"/>
      <c r="F130" s="41"/>
      <c r="G130" s="41"/>
      <c r="H130" s="41"/>
    </row>
    <row r="131" spans="2:8" x14ac:dyDescent="0.25">
      <c r="B131" s="39"/>
      <c r="C131" s="39"/>
      <c r="D131" s="40" t="s">
        <v>65</v>
      </c>
      <c r="E131" s="41">
        <v>2</v>
      </c>
      <c r="F131" s="41"/>
      <c r="G131" s="41">
        <f>E131-F131</f>
        <v>2</v>
      </c>
      <c r="H131" s="41"/>
    </row>
    <row r="132" spans="2:8" x14ac:dyDescent="0.25">
      <c r="B132" s="39"/>
      <c r="C132" s="39"/>
      <c r="D132" s="40" t="s">
        <v>66</v>
      </c>
      <c r="E132" s="41">
        <v>1</v>
      </c>
      <c r="F132" s="41">
        <v>1</v>
      </c>
      <c r="G132" s="41">
        <f>E132-F132</f>
        <v>0</v>
      </c>
      <c r="H132" s="41" t="s">
        <v>67</v>
      </c>
    </row>
    <row r="133" spans="2:8" x14ac:dyDescent="0.25">
      <c r="B133" s="39"/>
      <c r="C133" s="39"/>
      <c r="D133" s="40" t="s">
        <v>68</v>
      </c>
      <c r="E133" s="41"/>
      <c r="F133" s="41"/>
      <c r="G133" s="41"/>
      <c r="H133" s="41"/>
    </row>
    <row r="134" spans="2:8" x14ac:dyDescent="0.25">
      <c r="B134" s="39"/>
      <c r="C134" s="39"/>
      <c r="D134" s="40" t="s">
        <v>69</v>
      </c>
      <c r="E134" s="41"/>
      <c r="F134" s="41"/>
      <c r="G134" s="41"/>
      <c r="H134" s="41"/>
    </row>
    <row r="135" spans="2:8" x14ac:dyDescent="0.25">
      <c r="B135" s="39"/>
      <c r="C135" s="39"/>
      <c r="D135" s="40" t="s">
        <v>70</v>
      </c>
      <c r="E135" s="42"/>
      <c r="F135" s="42"/>
      <c r="G135" s="42"/>
      <c r="H135" s="42"/>
    </row>
    <row r="136" spans="2:8" x14ac:dyDescent="0.25">
      <c r="B136" s="39"/>
      <c r="C136" s="39"/>
      <c r="D136" s="40" t="s">
        <v>71</v>
      </c>
      <c r="E136" s="41"/>
      <c r="F136" s="41"/>
      <c r="G136" s="41"/>
      <c r="H136" s="41"/>
    </row>
    <row r="137" spans="2:8" x14ac:dyDescent="0.25">
      <c r="B137" s="39"/>
      <c r="C137" s="39"/>
      <c r="D137" s="40" t="s">
        <v>72</v>
      </c>
      <c r="E137" s="41"/>
      <c r="F137" s="41"/>
      <c r="G137" s="41"/>
      <c r="H137" s="41"/>
    </row>
    <row r="138" spans="2:8" x14ac:dyDescent="0.25">
      <c r="B138" s="39"/>
      <c r="C138" s="39"/>
      <c r="D138" s="40" t="s">
        <v>73</v>
      </c>
      <c r="E138" s="41"/>
      <c r="F138" s="41"/>
      <c r="G138" s="41"/>
      <c r="H138" s="41"/>
    </row>
    <row r="139" spans="2:8" x14ac:dyDescent="0.25">
      <c r="B139" s="39"/>
      <c r="C139" s="39"/>
      <c r="D139" s="40" t="s">
        <v>74</v>
      </c>
      <c r="E139" s="41"/>
      <c r="F139" s="41"/>
      <c r="G139" s="41"/>
      <c r="H139" s="41"/>
    </row>
    <row r="140" spans="2:8" x14ac:dyDescent="0.25">
      <c r="B140" s="39"/>
      <c r="C140" s="39"/>
      <c r="D140" s="40" t="s">
        <v>75</v>
      </c>
      <c r="E140" s="41"/>
      <c r="F140" s="41"/>
      <c r="G140" s="41"/>
      <c r="H140" s="41"/>
    </row>
    <row r="141" spans="2:8" x14ac:dyDescent="0.25">
      <c r="B141" s="39"/>
      <c r="C141" s="39"/>
      <c r="D141" s="40" t="s">
        <v>76</v>
      </c>
      <c r="E141" s="41"/>
      <c r="F141" s="41"/>
      <c r="G141" s="41"/>
      <c r="H141" s="41"/>
    </row>
    <row r="142" spans="2:8" x14ac:dyDescent="0.25">
      <c r="B142" s="39"/>
      <c r="C142" s="39"/>
      <c r="D142" s="40" t="s">
        <v>77</v>
      </c>
      <c r="E142" s="41"/>
      <c r="F142" s="41"/>
      <c r="G142" s="41"/>
      <c r="H142" s="41"/>
    </row>
    <row r="143" spans="2:8" x14ac:dyDescent="0.25">
      <c r="B143" s="39"/>
      <c r="C143" s="39"/>
      <c r="D143" s="40" t="s">
        <v>78</v>
      </c>
      <c r="E143" s="41"/>
      <c r="F143" s="41"/>
      <c r="G143" s="41"/>
      <c r="H143" s="41"/>
    </row>
    <row r="144" spans="2:8" x14ac:dyDescent="0.25">
      <c r="B144" s="39"/>
      <c r="C144" s="39"/>
      <c r="D144" s="40" t="s">
        <v>79</v>
      </c>
      <c r="E144" s="41"/>
      <c r="F144" s="41"/>
      <c r="G144" s="41"/>
      <c r="H144" s="41"/>
    </row>
    <row r="145" spans="2:8" x14ac:dyDescent="0.25">
      <c r="B145" s="39"/>
      <c r="C145" s="39"/>
      <c r="D145" s="40" t="s">
        <v>80</v>
      </c>
      <c r="E145" s="41"/>
      <c r="F145" s="41"/>
      <c r="G145" s="41"/>
      <c r="H145" s="41"/>
    </row>
    <row r="146" spans="2:8" x14ac:dyDescent="0.25">
      <c r="B146" s="39"/>
      <c r="C146" s="39"/>
      <c r="D146" s="40" t="s">
        <v>81</v>
      </c>
      <c r="E146" s="41"/>
      <c r="F146" s="41"/>
      <c r="G146" s="41"/>
      <c r="H146" s="41"/>
    </row>
    <row r="147" spans="2:8" x14ac:dyDescent="0.25">
      <c r="B147" s="39"/>
      <c r="C147" s="39"/>
      <c r="D147" s="40" t="s">
        <v>82</v>
      </c>
      <c r="E147" s="41"/>
      <c r="F147" s="41"/>
      <c r="G147" s="41"/>
      <c r="H147" s="41"/>
    </row>
    <row r="148" spans="2:8" x14ac:dyDescent="0.25">
      <c r="B148" s="39" t="s">
        <v>83</v>
      </c>
      <c r="C148" s="39"/>
      <c r="D148" s="40" t="s">
        <v>29</v>
      </c>
      <c r="E148" s="41"/>
      <c r="F148" s="41"/>
      <c r="G148" s="41"/>
      <c r="H148" s="41"/>
    </row>
    <row r="149" spans="2:8" x14ac:dyDescent="0.25">
      <c r="B149" s="39"/>
      <c r="C149" s="39"/>
      <c r="D149" s="40" t="s">
        <v>31</v>
      </c>
      <c r="E149" s="41">
        <v>1</v>
      </c>
      <c r="F149" s="41"/>
      <c r="G149" s="41">
        <f>E149-F149</f>
        <v>1</v>
      </c>
      <c r="H149" s="41"/>
    </row>
    <row r="150" spans="2:8" x14ac:dyDescent="0.25">
      <c r="B150" s="39"/>
      <c r="C150" s="39"/>
      <c r="D150" s="40" t="s">
        <v>32</v>
      </c>
      <c r="E150" s="41"/>
      <c r="F150" s="41"/>
      <c r="G150" s="41"/>
      <c r="H150" s="41"/>
    </row>
    <row r="151" spans="2:8" x14ac:dyDescent="0.25">
      <c r="B151" s="39"/>
      <c r="C151" s="39"/>
      <c r="D151" s="40" t="s">
        <v>33</v>
      </c>
      <c r="E151" s="41"/>
      <c r="F151" s="41"/>
      <c r="G151" s="41"/>
      <c r="H151" s="41"/>
    </row>
    <row r="152" spans="2:8" x14ac:dyDescent="0.25">
      <c r="B152" s="39"/>
      <c r="C152" s="39"/>
      <c r="D152" s="40" t="s">
        <v>34</v>
      </c>
      <c r="E152" s="41"/>
      <c r="F152" s="41"/>
      <c r="G152" s="41"/>
      <c r="H152" s="41"/>
    </row>
    <row r="153" spans="2:8" x14ac:dyDescent="0.25">
      <c r="B153" s="39"/>
      <c r="C153" s="39"/>
      <c r="D153" s="40" t="s">
        <v>35</v>
      </c>
      <c r="E153" s="41"/>
      <c r="F153" s="41"/>
      <c r="G153" s="41"/>
      <c r="H153" s="41"/>
    </row>
    <row r="154" spans="2:8" x14ac:dyDescent="0.25">
      <c r="B154" s="39"/>
      <c r="C154" s="39"/>
      <c r="D154" s="40" t="s">
        <v>36</v>
      </c>
      <c r="E154" s="41"/>
      <c r="F154" s="41"/>
      <c r="G154" s="41"/>
      <c r="H154" s="41"/>
    </row>
    <row r="155" spans="2:8" x14ac:dyDescent="0.25">
      <c r="B155" s="39"/>
      <c r="C155" s="39"/>
      <c r="D155" s="40" t="s">
        <v>37</v>
      </c>
      <c r="E155" s="41"/>
      <c r="F155" s="41"/>
      <c r="G155" s="41"/>
      <c r="H155" s="41"/>
    </row>
    <row r="156" spans="2:8" x14ac:dyDescent="0.25">
      <c r="B156" s="39"/>
      <c r="C156" s="39"/>
      <c r="D156" s="40" t="s">
        <v>38</v>
      </c>
      <c r="E156" s="41"/>
      <c r="F156" s="41"/>
      <c r="G156" s="41"/>
      <c r="H156" s="41"/>
    </row>
    <row r="157" spans="2:8" x14ac:dyDescent="0.25">
      <c r="B157" s="39" t="s">
        <v>84</v>
      </c>
      <c r="C157" s="39"/>
      <c r="D157" s="40" t="s">
        <v>85</v>
      </c>
      <c r="E157" s="41">
        <f>1+3</f>
        <v>4</v>
      </c>
      <c r="F157" s="41">
        <v>1</v>
      </c>
      <c r="G157" s="41">
        <f>E157-F157</f>
        <v>3</v>
      </c>
      <c r="H157" s="41" t="s">
        <v>30</v>
      </c>
    </row>
    <row r="158" spans="2:8" x14ac:dyDescent="0.25">
      <c r="B158" s="39"/>
      <c r="C158" s="39"/>
      <c r="D158" s="40" t="s">
        <v>86</v>
      </c>
      <c r="E158" s="41">
        <f>1+3</f>
        <v>4</v>
      </c>
      <c r="F158" s="41"/>
      <c r="G158" s="41">
        <f>E158-F158</f>
        <v>4</v>
      </c>
      <c r="H158" s="41"/>
    </row>
    <row r="159" spans="2:8" x14ac:dyDescent="0.25">
      <c r="B159" s="39"/>
      <c r="C159" s="39"/>
      <c r="D159" s="40" t="s">
        <v>87</v>
      </c>
      <c r="E159" s="41"/>
      <c r="F159" s="41"/>
      <c r="G159" s="41"/>
      <c r="H159" s="41"/>
    </row>
    <row r="160" spans="2:8" x14ac:dyDescent="0.25">
      <c r="B160" s="39"/>
      <c r="C160" s="39"/>
      <c r="D160" s="40" t="s">
        <v>88</v>
      </c>
      <c r="E160" s="41"/>
      <c r="F160" s="41"/>
      <c r="G160" s="41"/>
      <c r="H160" s="41"/>
    </row>
    <row r="161" spans="2:8" x14ac:dyDescent="0.25">
      <c r="B161" s="39"/>
      <c r="C161" s="39"/>
      <c r="D161" s="40" t="s">
        <v>89</v>
      </c>
      <c r="E161" s="41"/>
      <c r="F161" s="41"/>
      <c r="G161" s="41"/>
      <c r="H161" s="41"/>
    </row>
    <row r="162" spans="2:8" x14ac:dyDescent="0.25">
      <c r="B162" s="39"/>
      <c r="C162" s="39"/>
      <c r="D162" s="40" t="s">
        <v>90</v>
      </c>
      <c r="E162" s="41">
        <f>1+2</f>
        <v>3</v>
      </c>
      <c r="F162" s="41"/>
      <c r="G162" s="41">
        <f>E162-F162</f>
        <v>3</v>
      </c>
      <c r="H162" s="41"/>
    </row>
    <row r="163" spans="2:8" x14ac:dyDescent="0.25">
      <c r="B163" s="39"/>
      <c r="C163" s="39"/>
      <c r="D163" s="40" t="s">
        <v>91</v>
      </c>
      <c r="E163" s="41"/>
      <c r="F163" s="41"/>
      <c r="G163" s="41"/>
      <c r="H163" s="41"/>
    </row>
    <row r="164" spans="2:8" x14ac:dyDescent="0.25">
      <c r="B164" s="39"/>
      <c r="C164" s="39"/>
      <c r="D164" s="40" t="s">
        <v>92</v>
      </c>
      <c r="E164" s="41"/>
      <c r="F164" s="41"/>
      <c r="G164" s="41"/>
      <c r="H164" s="41"/>
    </row>
    <row r="165" spans="2:8" x14ac:dyDescent="0.25">
      <c r="B165" s="39"/>
      <c r="C165" s="39"/>
      <c r="D165" s="40" t="s">
        <v>93</v>
      </c>
      <c r="E165" s="41"/>
      <c r="F165" s="41"/>
      <c r="G165" s="41"/>
      <c r="H165" s="41"/>
    </row>
    <row r="166" spans="2:8" x14ac:dyDescent="0.25">
      <c r="B166" s="39"/>
      <c r="C166" s="39"/>
      <c r="D166" s="40" t="s">
        <v>94</v>
      </c>
      <c r="E166" s="41"/>
      <c r="F166" s="41"/>
      <c r="G166" s="41"/>
      <c r="H166" s="41"/>
    </row>
    <row r="167" spans="2:8" x14ac:dyDescent="0.25">
      <c r="B167" s="39"/>
      <c r="C167" s="39"/>
      <c r="D167" s="40" t="s">
        <v>58</v>
      </c>
      <c r="E167" s="41"/>
      <c r="F167" s="41"/>
      <c r="G167" s="41"/>
      <c r="H167" s="41"/>
    </row>
    <row r="168" spans="2:8" x14ac:dyDescent="0.25">
      <c r="B168" s="39"/>
      <c r="C168" s="39"/>
      <c r="D168" s="40" t="s">
        <v>59</v>
      </c>
      <c r="E168" s="41"/>
      <c r="F168" s="41"/>
      <c r="G168" s="41"/>
      <c r="H168" s="41"/>
    </row>
    <row r="169" spans="2:8" x14ac:dyDescent="0.25">
      <c r="B169" s="39"/>
      <c r="C169" s="39"/>
      <c r="D169" s="40" t="s">
        <v>60</v>
      </c>
      <c r="E169" s="41"/>
      <c r="F169" s="41"/>
      <c r="G169" s="41"/>
      <c r="H169" s="41"/>
    </row>
    <row r="170" spans="2:8" x14ac:dyDescent="0.25">
      <c r="B170" s="39"/>
      <c r="C170" s="39"/>
      <c r="D170" s="40" t="s">
        <v>61</v>
      </c>
      <c r="E170" s="41"/>
      <c r="F170" s="41"/>
      <c r="G170" s="41"/>
      <c r="H170" s="41"/>
    </row>
    <row r="171" spans="2:8" x14ac:dyDescent="0.25">
      <c r="B171" s="39"/>
      <c r="C171" s="39"/>
      <c r="D171" s="40" t="s">
        <v>95</v>
      </c>
      <c r="E171" s="41"/>
      <c r="F171" s="41"/>
      <c r="G171" s="41"/>
      <c r="H171" s="41"/>
    </row>
    <row r="172" spans="2:8" x14ac:dyDescent="0.25">
      <c r="B172" s="39"/>
      <c r="C172" s="39"/>
      <c r="D172" s="40" t="s">
        <v>63</v>
      </c>
      <c r="E172" s="41"/>
      <c r="F172" s="41"/>
      <c r="G172" s="41"/>
      <c r="H172" s="41"/>
    </row>
    <row r="173" spans="2:8" x14ac:dyDescent="0.25">
      <c r="B173" s="39"/>
      <c r="C173" s="39"/>
      <c r="D173" s="40" t="s">
        <v>64</v>
      </c>
      <c r="E173" s="41"/>
      <c r="F173" s="41"/>
      <c r="G173" s="41"/>
      <c r="H173" s="41"/>
    </row>
    <row r="174" spans="2:8" x14ac:dyDescent="0.25">
      <c r="B174" s="39"/>
      <c r="C174" s="39"/>
      <c r="D174" s="40" t="s">
        <v>65</v>
      </c>
      <c r="E174" s="41">
        <v>2</v>
      </c>
      <c r="F174" s="41"/>
      <c r="G174" s="41">
        <f>E174-F174</f>
        <v>2</v>
      </c>
      <c r="H174" s="41"/>
    </row>
    <row r="175" spans="2:8" x14ac:dyDescent="0.25">
      <c r="B175" s="39"/>
      <c r="C175" s="39"/>
      <c r="D175" s="40" t="s">
        <v>96</v>
      </c>
      <c r="E175" s="41"/>
      <c r="F175" s="41"/>
      <c r="G175" s="41"/>
      <c r="H175" s="41"/>
    </row>
    <row r="176" spans="2:8" x14ac:dyDescent="0.25">
      <c r="B176" s="39"/>
      <c r="C176" s="39"/>
      <c r="D176" s="40" t="s">
        <v>97</v>
      </c>
      <c r="E176" s="41"/>
      <c r="F176" s="41"/>
      <c r="G176" s="41"/>
      <c r="H176" s="41"/>
    </row>
    <row r="177" spans="2:8" x14ac:dyDescent="0.25">
      <c r="B177" s="39"/>
      <c r="C177" s="39"/>
      <c r="D177" s="40" t="s">
        <v>98</v>
      </c>
      <c r="E177" s="41"/>
      <c r="F177" s="41"/>
      <c r="G177" s="41"/>
      <c r="H177" s="41"/>
    </row>
    <row r="178" spans="2:8" x14ac:dyDescent="0.25">
      <c r="B178" s="39"/>
      <c r="C178" s="39"/>
      <c r="D178" s="40" t="s">
        <v>99</v>
      </c>
      <c r="E178" s="41"/>
      <c r="F178" s="41"/>
      <c r="G178" s="41"/>
      <c r="H178" s="41"/>
    </row>
    <row r="179" spans="2:8" x14ac:dyDescent="0.25">
      <c r="B179" s="39"/>
      <c r="C179" s="39"/>
      <c r="D179" s="40" t="s">
        <v>100</v>
      </c>
      <c r="E179" s="41"/>
      <c r="F179" s="41"/>
      <c r="G179" s="41"/>
      <c r="H179" s="41"/>
    </row>
    <row r="180" spans="2:8" x14ac:dyDescent="0.25">
      <c r="B180" s="39"/>
      <c r="C180" s="39"/>
      <c r="D180" s="40" t="s">
        <v>101</v>
      </c>
      <c r="E180" s="41"/>
      <c r="F180" s="41"/>
      <c r="G180" s="41"/>
      <c r="H180" s="41"/>
    </row>
    <row r="181" spans="2:8" x14ac:dyDescent="0.25">
      <c r="B181" s="39"/>
      <c r="C181" s="39"/>
      <c r="D181" s="40" t="s">
        <v>102</v>
      </c>
      <c r="E181" s="41"/>
      <c r="F181" s="41"/>
      <c r="G181" s="41"/>
      <c r="H181" s="41"/>
    </row>
    <row r="182" spans="2:8" x14ac:dyDescent="0.25">
      <c r="B182" s="39"/>
      <c r="C182" s="39"/>
      <c r="D182" s="40" t="s">
        <v>103</v>
      </c>
      <c r="E182" s="41"/>
      <c r="F182" s="41"/>
      <c r="G182" s="41"/>
      <c r="H182" s="41"/>
    </row>
    <row r="183" spans="2:8" x14ac:dyDescent="0.25">
      <c r="B183" s="39"/>
      <c r="C183" s="39"/>
      <c r="D183" s="40" t="s">
        <v>104</v>
      </c>
      <c r="E183" s="41"/>
      <c r="F183" s="41"/>
      <c r="G183" s="41"/>
      <c r="H183" s="41"/>
    </row>
    <row r="184" spans="2:8" x14ac:dyDescent="0.25">
      <c r="B184" s="39"/>
      <c r="C184" s="39"/>
      <c r="D184" s="40" t="s">
        <v>105</v>
      </c>
      <c r="E184" s="41"/>
      <c r="F184" s="41"/>
      <c r="G184" s="41"/>
      <c r="H184" s="41"/>
    </row>
    <row r="185" spans="2:8" x14ac:dyDescent="0.25">
      <c r="B185" s="39"/>
      <c r="C185" s="39"/>
      <c r="D185" s="40" t="s">
        <v>106</v>
      </c>
      <c r="E185" s="41"/>
      <c r="F185" s="41"/>
      <c r="G185" s="41"/>
      <c r="H185" s="41"/>
    </row>
    <row r="186" spans="2:8" x14ac:dyDescent="0.25">
      <c r="B186" s="39"/>
      <c r="C186" s="39"/>
      <c r="D186" s="40" t="s">
        <v>107</v>
      </c>
      <c r="E186" s="41"/>
      <c r="F186" s="41"/>
      <c r="G186" s="41"/>
      <c r="H186" s="41"/>
    </row>
    <row r="187" spans="2:8" x14ac:dyDescent="0.25">
      <c r="B187" s="39"/>
      <c r="C187" s="39"/>
      <c r="D187" s="40" t="s">
        <v>108</v>
      </c>
      <c r="E187" s="41"/>
      <c r="F187" s="41"/>
      <c r="G187" s="41"/>
      <c r="H187" s="41"/>
    </row>
    <row r="188" spans="2:8" x14ac:dyDescent="0.25">
      <c r="B188" s="39"/>
      <c r="C188" s="39"/>
      <c r="D188" s="40" t="s">
        <v>109</v>
      </c>
      <c r="E188" s="41"/>
      <c r="F188" s="41"/>
      <c r="G188" s="41"/>
      <c r="H188" s="41"/>
    </row>
    <row r="189" spans="2:8" x14ac:dyDescent="0.25">
      <c r="B189" s="39"/>
      <c r="C189" s="39"/>
      <c r="D189" s="40" t="s">
        <v>110</v>
      </c>
      <c r="E189" s="41"/>
      <c r="F189" s="41"/>
      <c r="G189" s="41"/>
      <c r="H189" s="41"/>
    </row>
    <row r="190" spans="2:8" x14ac:dyDescent="0.25">
      <c r="B190" s="39"/>
      <c r="C190" s="39"/>
      <c r="D190" s="40" t="s">
        <v>111</v>
      </c>
      <c r="E190" s="41"/>
      <c r="F190" s="41"/>
      <c r="G190" s="41"/>
      <c r="H190" s="41"/>
    </row>
    <row r="191" spans="2:8" x14ac:dyDescent="0.25">
      <c r="B191" s="39" t="s">
        <v>112</v>
      </c>
      <c r="C191" s="39"/>
      <c r="D191" s="40" t="s">
        <v>29</v>
      </c>
      <c r="E191" s="41">
        <f>6+5</f>
        <v>11</v>
      </c>
      <c r="F191" s="41"/>
      <c r="G191" s="41">
        <f>E191-F191</f>
        <v>11</v>
      </c>
      <c r="H191" s="41"/>
    </row>
    <row r="192" spans="2:8" x14ac:dyDescent="0.25">
      <c r="B192" s="39"/>
      <c r="C192" s="39"/>
      <c r="D192" s="40" t="s">
        <v>31</v>
      </c>
      <c r="E192" s="41"/>
      <c r="F192" s="41"/>
      <c r="G192" s="41"/>
      <c r="H192" s="41"/>
    </row>
    <row r="193" spans="2:8" x14ac:dyDescent="0.25">
      <c r="B193" s="39"/>
      <c r="C193" s="39"/>
      <c r="D193" s="40" t="s">
        <v>32</v>
      </c>
      <c r="E193" s="41"/>
      <c r="F193" s="41"/>
      <c r="G193" s="41"/>
      <c r="H193" s="41"/>
    </row>
    <row r="194" spans="2:8" x14ac:dyDescent="0.25">
      <c r="B194" s="39"/>
      <c r="C194" s="39"/>
      <c r="D194" s="40" t="s">
        <v>33</v>
      </c>
      <c r="E194" s="41"/>
      <c r="F194" s="41"/>
      <c r="G194" s="41"/>
      <c r="H194" s="41"/>
    </row>
    <row r="195" spans="2:8" x14ac:dyDescent="0.25">
      <c r="B195" s="39"/>
      <c r="C195" s="39"/>
      <c r="D195" s="40" t="s">
        <v>34</v>
      </c>
      <c r="E195" s="41"/>
      <c r="F195" s="41"/>
      <c r="G195" s="41"/>
      <c r="H195" s="41"/>
    </row>
    <row r="196" spans="2:8" x14ac:dyDescent="0.25">
      <c r="B196" s="39"/>
      <c r="C196" s="39"/>
      <c r="D196" s="40" t="s">
        <v>35</v>
      </c>
      <c r="E196" s="41"/>
      <c r="F196" s="41"/>
      <c r="G196" s="41"/>
      <c r="H196" s="41"/>
    </row>
    <row r="197" spans="2:8" x14ac:dyDescent="0.25">
      <c r="B197" s="39"/>
      <c r="C197" s="39"/>
      <c r="D197" s="40" t="s">
        <v>36</v>
      </c>
      <c r="E197" s="41"/>
      <c r="F197" s="41"/>
      <c r="G197" s="41"/>
      <c r="H197" s="41"/>
    </row>
    <row r="198" spans="2:8" x14ac:dyDescent="0.25">
      <c r="B198" s="39" t="s">
        <v>113</v>
      </c>
      <c r="C198" s="39" t="s">
        <v>29</v>
      </c>
      <c r="D198" s="40" t="s">
        <v>114</v>
      </c>
      <c r="E198" s="41"/>
      <c r="F198" s="41"/>
      <c r="G198" s="41"/>
      <c r="H198" s="41"/>
    </row>
    <row r="199" spans="2:8" x14ac:dyDescent="0.25">
      <c r="B199" s="39"/>
      <c r="C199" s="39"/>
      <c r="D199" s="40" t="s">
        <v>115</v>
      </c>
      <c r="E199" s="41"/>
      <c r="F199" s="41"/>
      <c r="G199" s="41"/>
      <c r="H199" s="41"/>
    </row>
    <row r="200" spans="2:8" x14ac:dyDescent="0.25">
      <c r="B200" s="39"/>
      <c r="C200" s="39" t="s">
        <v>31</v>
      </c>
      <c r="D200" s="40" t="s">
        <v>114</v>
      </c>
      <c r="E200" s="41"/>
      <c r="F200" s="41"/>
      <c r="G200" s="41"/>
      <c r="H200" s="41"/>
    </row>
    <row r="201" spans="2:8" x14ac:dyDescent="0.25">
      <c r="B201" s="39"/>
      <c r="C201" s="39"/>
      <c r="D201" s="40" t="s">
        <v>115</v>
      </c>
      <c r="E201" s="41"/>
      <c r="F201" s="41"/>
      <c r="G201" s="41"/>
      <c r="H201" s="41"/>
    </row>
    <row r="202" spans="2:8" x14ac:dyDescent="0.25">
      <c r="B202" s="39"/>
      <c r="C202" s="39" t="s">
        <v>32</v>
      </c>
      <c r="D202" s="40" t="s">
        <v>114</v>
      </c>
      <c r="E202" s="41"/>
      <c r="F202" s="41"/>
      <c r="G202" s="41"/>
      <c r="H202" s="41"/>
    </row>
    <row r="203" spans="2:8" x14ac:dyDescent="0.25">
      <c r="B203" s="39"/>
      <c r="C203" s="39"/>
      <c r="D203" s="40" t="s">
        <v>115</v>
      </c>
      <c r="E203" s="41"/>
      <c r="F203" s="41"/>
      <c r="G203" s="41"/>
      <c r="H203" s="41"/>
    </row>
    <row r="204" spans="2:8" x14ac:dyDescent="0.25">
      <c r="B204" s="39"/>
      <c r="C204" s="39" t="s">
        <v>33</v>
      </c>
      <c r="D204" s="40" t="s">
        <v>114</v>
      </c>
      <c r="E204" s="41"/>
      <c r="F204" s="41"/>
      <c r="G204" s="41"/>
      <c r="H204" s="41"/>
    </row>
    <row r="205" spans="2:8" x14ac:dyDescent="0.25">
      <c r="B205" s="39"/>
      <c r="C205" s="39"/>
      <c r="D205" s="40" t="s">
        <v>115</v>
      </c>
      <c r="E205" s="41"/>
      <c r="F205" s="41"/>
      <c r="G205" s="41"/>
      <c r="H205" s="41"/>
    </row>
    <row r="206" spans="2:8" x14ac:dyDescent="0.25">
      <c r="B206" s="39"/>
      <c r="C206" s="39" t="s">
        <v>34</v>
      </c>
      <c r="D206" s="40" t="s">
        <v>114</v>
      </c>
      <c r="E206" s="41"/>
      <c r="F206" s="41"/>
      <c r="G206" s="41"/>
      <c r="H206" s="41"/>
    </row>
    <row r="207" spans="2:8" x14ac:dyDescent="0.25">
      <c r="B207" s="39"/>
      <c r="C207" s="39"/>
      <c r="D207" s="40" t="s">
        <v>115</v>
      </c>
      <c r="E207" s="41"/>
      <c r="F207" s="41"/>
      <c r="G207" s="41"/>
      <c r="H207" s="41"/>
    </row>
    <row r="208" spans="2:8" x14ac:dyDescent="0.25">
      <c r="B208" s="39"/>
      <c r="C208" s="39" t="s">
        <v>35</v>
      </c>
      <c r="D208" s="40" t="s">
        <v>114</v>
      </c>
      <c r="E208" s="41"/>
      <c r="F208" s="41"/>
      <c r="G208" s="41"/>
      <c r="H208" s="41"/>
    </row>
    <row r="209" spans="2:8" x14ac:dyDescent="0.25">
      <c r="B209" s="39"/>
      <c r="C209" s="39"/>
      <c r="D209" s="40" t="s">
        <v>115</v>
      </c>
      <c r="E209" s="41"/>
      <c r="F209" s="41"/>
      <c r="G209" s="41"/>
      <c r="H209" s="41"/>
    </row>
    <row r="210" spans="2:8" x14ac:dyDescent="0.25">
      <c r="B210" s="39"/>
      <c r="C210" s="39" t="s">
        <v>36</v>
      </c>
      <c r="D210" s="40" t="s">
        <v>114</v>
      </c>
      <c r="E210" s="41"/>
      <c r="F210" s="41"/>
      <c r="G210" s="41"/>
      <c r="H210" s="41"/>
    </row>
    <row r="211" spans="2:8" x14ac:dyDescent="0.25">
      <c r="B211" s="39"/>
      <c r="C211" s="39"/>
      <c r="D211" s="40" t="s">
        <v>115</v>
      </c>
      <c r="E211" s="41"/>
      <c r="F211" s="41"/>
      <c r="G211" s="41"/>
      <c r="H211" s="41"/>
    </row>
    <row r="212" spans="2:8" x14ac:dyDescent="0.25">
      <c r="B212" s="39"/>
      <c r="C212" s="39" t="s">
        <v>37</v>
      </c>
      <c r="D212" s="40" t="s">
        <v>114</v>
      </c>
      <c r="E212" s="41"/>
      <c r="F212" s="41"/>
      <c r="G212" s="41"/>
      <c r="H212" s="41"/>
    </row>
    <row r="213" spans="2:8" x14ac:dyDescent="0.25">
      <c r="B213" s="39"/>
      <c r="C213" s="39"/>
      <c r="D213" s="40" t="s">
        <v>115</v>
      </c>
      <c r="E213" s="41"/>
      <c r="F213" s="41"/>
      <c r="G213" s="41"/>
      <c r="H213" s="41"/>
    </row>
    <row r="214" spans="2:8" x14ac:dyDescent="0.25">
      <c r="B214" s="39"/>
      <c r="C214" s="39" t="s">
        <v>38</v>
      </c>
      <c r="D214" s="40" t="s">
        <v>114</v>
      </c>
      <c r="E214" s="41"/>
      <c r="F214" s="41"/>
      <c r="G214" s="41"/>
      <c r="H214" s="41"/>
    </row>
    <row r="215" spans="2:8" x14ac:dyDescent="0.25">
      <c r="B215" s="39"/>
      <c r="C215" s="39"/>
      <c r="D215" s="40" t="s">
        <v>115</v>
      </c>
      <c r="E215" s="41"/>
      <c r="F215" s="41"/>
      <c r="G215" s="41"/>
      <c r="H215" s="41"/>
    </row>
    <row r="216" spans="2:8" x14ac:dyDescent="0.25">
      <c r="B216" s="39" t="s">
        <v>116</v>
      </c>
      <c r="C216" s="39"/>
      <c r="D216" s="40" t="s">
        <v>117</v>
      </c>
      <c r="E216" s="41"/>
      <c r="F216" s="41"/>
      <c r="G216" s="41"/>
      <c r="H216" s="41"/>
    </row>
    <row r="217" spans="2:8" x14ac:dyDescent="0.25">
      <c r="B217" s="39"/>
      <c r="C217" s="39"/>
      <c r="D217" s="40" t="s">
        <v>29</v>
      </c>
      <c r="E217" s="41"/>
      <c r="F217" s="41"/>
      <c r="G217" s="41"/>
      <c r="H217" s="41"/>
    </row>
    <row r="218" spans="2:8" x14ac:dyDescent="0.25">
      <c r="B218" s="39"/>
      <c r="C218" s="39"/>
      <c r="D218" s="40" t="s">
        <v>31</v>
      </c>
      <c r="E218" s="41"/>
      <c r="F218" s="41"/>
      <c r="G218" s="41"/>
      <c r="H218" s="41"/>
    </row>
    <row r="219" spans="2:8" x14ac:dyDescent="0.25">
      <c r="B219" s="39"/>
      <c r="C219" s="39"/>
      <c r="D219" s="40" t="s">
        <v>32</v>
      </c>
      <c r="E219" s="41"/>
      <c r="F219" s="41"/>
      <c r="G219" s="41"/>
      <c r="H219" s="41"/>
    </row>
    <row r="220" spans="2:8" x14ac:dyDescent="0.25">
      <c r="B220" s="39"/>
      <c r="C220" s="39"/>
      <c r="D220" s="40" t="s">
        <v>33</v>
      </c>
      <c r="E220" s="41"/>
      <c r="F220" s="41"/>
      <c r="G220" s="41"/>
      <c r="H220" s="41"/>
    </row>
    <row r="221" spans="2:8" x14ac:dyDescent="0.25">
      <c r="B221" s="39"/>
      <c r="C221" s="39"/>
      <c r="D221" s="40" t="s">
        <v>34</v>
      </c>
      <c r="E221" s="41"/>
      <c r="F221" s="41"/>
      <c r="G221" s="41"/>
      <c r="H221" s="41"/>
    </row>
    <row r="222" spans="2:8" x14ac:dyDescent="0.25">
      <c r="B222" s="39"/>
      <c r="C222" s="39"/>
      <c r="D222" s="40" t="s">
        <v>35</v>
      </c>
      <c r="E222" s="41"/>
      <c r="F222" s="41"/>
      <c r="G222" s="41"/>
      <c r="H222" s="41"/>
    </row>
    <row r="223" spans="2:8" x14ac:dyDescent="0.25">
      <c r="B223" s="39"/>
      <c r="C223" s="39"/>
      <c r="D223" s="40" t="s">
        <v>36</v>
      </c>
      <c r="E223" s="41"/>
      <c r="F223" s="41"/>
      <c r="G223" s="41"/>
      <c r="H223" s="41"/>
    </row>
    <row r="224" spans="2:8" x14ac:dyDescent="0.25">
      <c r="B224" s="39"/>
      <c r="C224" s="39"/>
      <c r="D224" s="40" t="s">
        <v>37</v>
      </c>
      <c r="E224" s="41"/>
      <c r="F224" s="41"/>
      <c r="G224" s="41"/>
      <c r="H224" s="41"/>
    </row>
    <row r="225" spans="2:8" x14ac:dyDescent="0.25">
      <c r="B225" s="39" t="s">
        <v>118</v>
      </c>
      <c r="C225" s="39"/>
      <c r="D225" s="40" t="s">
        <v>117</v>
      </c>
      <c r="E225" s="41"/>
      <c r="F225" s="41"/>
      <c r="G225" s="41"/>
      <c r="H225" s="41"/>
    </row>
    <row r="226" spans="2:8" x14ac:dyDescent="0.25">
      <c r="B226" s="39"/>
      <c r="C226" s="39"/>
      <c r="D226" s="40" t="s">
        <v>29</v>
      </c>
      <c r="E226" s="41"/>
      <c r="F226" s="41"/>
      <c r="G226" s="41"/>
      <c r="H226" s="41"/>
    </row>
    <row r="227" spans="2:8" x14ac:dyDescent="0.25">
      <c r="B227" s="39"/>
      <c r="C227" s="39"/>
      <c r="D227" s="40" t="s">
        <v>31</v>
      </c>
      <c r="E227" s="41"/>
      <c r="F227" s="41"/>
      <c r="G227" s="41"/>
      <c r="H227" s="41"/>
    </row>
    <row r="228" spans="2:8" x14ac:dyDescent="0.25">
      <c r="B228" s="39"/>
      <c r="C228" s="39"/>
      <c r="D228" s="40" t="s">
        <v>32</v>
      </c>
      <c r="E228" s="41"/>
      <c r="F228" s="41"/>
      <c r="G228" s="41"/>
      <c r="H228" s="41"/>
    </row>
    <row r="229" spans="2:8" x14ac:dyDescent="0.25">
      <c r="B229" s="39"/>
      <c r="C229" s="39"/>
      <c r="D229" s="40" t="s">
        <v>33</v>
      </c>
      <c r="E229" s="41"/>
      <c r="F229" s="41"/>
      <c r="G229" s="41"/>
      <c r="H229" s="41"/>
    </row>
    <row r="230" spans="2:8" x14ac:dyDescent="0.25">
      <c r="B230" s="39"/>
      <c r="C230" s="39"/>
      <c r="D230" s="40" t="s">
        <v>34</v>
      </c>
      <c r="E230" s="41"/>
      <c r="F230" s="41"/>
      <c r="G230" s="41"/>
      <c r="H230" s="41"/>
    </row>
    <row r="231" spans="2:8" x14ac:dyDescent="0.25">
      <c r="B231" s="39"/>
      <c r="C231" s="39"/>
      <c r="D231" s="40" t="s">
        <v>35</v>
      </c>
      <c r="E231" s="41"/>
      <c r="F231" s="41"/>
      <c r="G231" s="41"/>
      <c r="H231" s="41"/>
    </row>
    <row r="232" spans="2:8" x14ac:dyDescent="0.25">
      <c r="B232" s="39"/>
      <c r="C232" s="39"/>
      <c r="D232" s="40" t="s">
        <v>36</v>
      </c>
      <c r="E232" s="41"/>
      <c r="F232" s="41"/>
      <c r="G232" s="41"/>
      <c r="H232" s="41"/>
    </row>
    <row r="233" spans="2:8" x14ac:dyDescent="0.25">
      <c r="B233" s="39"/>
      <c r="C233" s="39"/>
      <c r="D233" s="40" t="s">
        <v>37</v>
      </c>
      <c r="E233" s="41"/>
      <c r="F233" s="41"/>
      <c r="G233" s="41"/>
      <c r="H233" s="41"/>
    </row>
    <row r="234" spans="2:8" x14ac:dyDescent="0.25">
      <c r="B234" s="43" t="s">
        <v>119</v>
      </c>
      <c r="C234" s="43"/>
      <c r="D234" s="44" t="s">
        <v>29</v>
      </c>
      <c r="E234" s="41"/>
      <c r="F234" s="41"/>
      <c r="G234" s="41"/>
      <c r="H234" s="41"/>
    </row>
    <row r="235" spans="2:8" x14ac:dyDescent="0.25">
      <c r="B235" s="43"/>
      <c r="C235" s="43"/>
      <c r="D235" s="44" t="s">
        <v>31</v>
      </c>
      <c r="E235" s="41"/>
      <c r="F235" s="41"/>
      <c r="G235" s="41"/>
      <c r="H235" s="41"/>
    </row>
    <row r="236" spans="2:8" x14ac:dyDescent="0.25">
      <c r="B236" s="43"/>
      <c r="C236" s="43"/>
      <c r="D236" s="44" t="s">
        <v>32</v>
      </c>
      <c r="E236" s="41"/>
      <c r="F236" s="41"/>
      <c r="G236" s="41"/>
      <c r="H236" s="41"/>
    </row>
    <row r="237" spans="2:8" x14ac:dyDescent="0.25">
      <c r="B237" s="43"/>
      <c r="C237" s="43"/>
      <c r="D237" s="44" t="s">
        <v>33</v>
      </c>
      <c r="E237" s="41"/>
      <c r="F237" s="41"/>
      <c r="G237" s="41"/>
      <c r="H237" s="41"/>
    </row>
    <row r="238" spans="2:8" x14ac:dyDescent="0.25">
      <c r="B238" s="43"/>
      <c r="C238" s="43"/>
      <c r="D238" s="44" t="s">
        <v>34</v>
      </c>
      <c r="E238" s="41"/>
      <c r="F238" s="41"/>
      <c r="G238" s="41"/>
      <c r="H238" s="41"/>
    </row>
    <row r="239" spans="2:8" x14ac:dyDescent="0.25">
      <c r="B239" s="43"/>
      <c r="C239" s="43"/>
      <c r="D239" s="44" t="s">
        <v>35</v>
      </c>
      <c r="E239" s="41"/>
      <c r="F239" s="41"/>
      <c r="G239" s="41"/>
      <c r="H239" s="41"/>
    </row>
    <row r="240" spans="2:8" x14ac:dyDescent="0.25">
      <c r="B240" s="43"/>
      <c r="C240" s="43"/>
      <c r="D240" s="44" t="s">
        <v>36</v>
      </c>
      <c r="E240" s="41"/>
      <c r="F240" s="41"/>
      <c r="G240" s="41"/>
      <c r="H240" s="41"/>
    </row>
    <row r="241" spans="2:8" x14ac:dyDescent="0.25">
      <c r="B241" s="43"/>
      <c r="C241" s="43"/>
      <c r="D241" s="44" t="s">
        <v>37</v>
      </c>
      <c r="E241" s="41"/>
      <c r="F241" s="41"/>
      <c r="G241" s="41"/>
      <c r="H241" s="41"/>
    </row>
    <row r="242" spans="2:8" x14ac:dyDescent="0.25">
      <c r="B242" s="43"/>
      <c r="C242" s="43"/>
      <c r="D242" s="44" t="s">
        <v>38</v>
      </c>
      <c r="E242" s="41"/>
      <c r="F242" s="41"/>
      <c r="G242" s="41"/>
      <c r="H242" s="41"/>
    </row>
    <row r="243" spans="2:8" x14ac:dyDescent="0.25">
      <c r="B243" s="43" t="s">
        <v>120</v>
      </c>
      <c r="C243" s="43"/>
      <c r="D243" s="44" t="s">
        <v>29</v>
      </c>
      <c r="E243" s="41"/>
      <c r="F243" s="41"/>
      <c r="G243" s="41"/>
      <c r="H243" s="41"/>
    </row>
    <row r="244" spans="2:8" x14ac:dyDescent="0.25">
      <c r="B244" s="43"/>
      <c r="C244" s="43"/>
      <c r="D244" s="44" t="s">
        <v>31</v>
      </c>
      <c r="E244" s="41"/>
      <c r="F244" s="41"/>
      <c r="G244" s="41"/>
      <c r="H244" s="41"/>
    </row>
    <row r="245" spans="2:8" x14ac:dyDescent="0.25">
      <c r="B245" s="43"/>
      <c r="C245" s="43"/>
      <c r="D245" s="44" t="s">
        <v>32</v>
      </c>
      <c r="E245" s="41"/>
      <c r="F245" s="41"/>
      <c r="G245" s="41"/>
      <c r="H245" s="41"/>
    </row>
    <row r="246" spans="2:8" x14ac:dyDescent="0.25">
      <c r="B246" s="43"/>
      <c r="C246" s="43"/>
      <c r="D246" s="44" t="s">
        <v>33</v>
      </c>
      <c r="E246" s="41"/>
      <c r="F246" s="41"/>
      <c r="G246" s="41"/>
      <c r="H246" s="41"/>
    </row>
    <row r="247" spans="2:8" x14ac:dyDescent="0.25">
      <c r="B247" s="43"/>
      <c r="C247" s="43"/>
      <c r="D247" s="44" t="s">
        <v>34</v>
      </c>
      <c r="E247" s="41"/>
      <c r="F247" s="41"/>
      <c r="G247" s="41"/>
      <c r="H247" s="41"/>
    </row>
    <row r="248" spans="2:8" x14ac:dyDescent="0.25">
      <c r="B248" s="43"/>
      <c r="C248" s="43"/>
      <c r="D248" s="44" t="s">
        <v>35</v>
      </c>
      <c r="E248" s="41"/>
      <c r="F248" s="41"/>
      <c r="G248" s="41"/>
      <c r="H248" s="41"/>
    </row>
    <row r="249" spans="2:8" x14ac:dyDescent="0.25">
      <c r="B249" s="43"/>
      <c r="C249" s="43"/>
      <c r="D249" s="44" t="s">
        <v>36</v>
      </c>
      <c r="E249" s="41"/>
      <c r="F249" s="41"/>
      <c r="G249" s="41"/>
      <c r="H249" s="41"/>
    </row>
    <row r="250" spans="2:8" x14ac:dyDescent="0.25">
      <c r="B250" s="43"/>
      <c r="C250" s="43"/>
      <c r="D250" s="44" t="s">
        <v>37</v>
      </c>
      <c r="E250" s="41"/>
      <c r="F250" s="41"/>
      <c r="G250" s="41"/>
      <c r="H250" s="41"/>
    </row>
    <row r="251" spans="2:8" x14ac:dyDescent="0.25">
      <c r="B251" s="43"/>
      <c r="C251" s="43"/>
      <c r="D251" s="44" t="s">
        <v>38</v>
      </c>
      <c r="E251" s="41"/>
      <c r="F251" s="41"/>
      <c r="G251" s="41"/>
      <c r="H251" s="41"/>
    </row>
    <row r="252" spans="2:8" x14ac:dyDescent="0.25">
      <c r="B252" s="43" t="s">
        <v>121</v>
      </c>
      <c r="C252" s="43"/>
      <c r="D252" s="44" t="s">
        <v>29</v>
      </c>
      <c r="E252" s="41"/>
      <c r="F252" s="41"/>
      <c r="G252" s="41"/>
      <c r="H252" s="41"/>
    </row>
    <row r="253" spans="2:8" x14ac:dyDescent="0.25">
      <c r="B253" s="43"/>
      <c r="C253" s="43"/>
      <c r="D253" s="44" t="s">
        <v>31</v>
      </c>
      <c r="E253" s="41"/>
      <c r="F253" s="41"/>
      <c r="G253" s="41"/>
      <c r="H253" s="41"/>
    </row>
    <row r="254" spans="2:8" x14ac:dyDescent="0.25">
      <c r="B254" s="43"/>
      <c r="C254" s="43"/>
      <c r="D254" s="44" t="s">
        <v>32</v>
      </c>
      <c r="E254" s="41"/>
      <c r="F254" s="41"/>
      <c r="G254" s="41"/>
      <c r="H254" s="41"/>
    </row>
    <row r="255" spans="2:8" x14ac:dyDescent="0.25">
      <c r="B255" s="43"/>
      <c r="C255" s="43"/>
      <c r="D255" s="44" t="s">
        <v>33</v>
      </c>
      <c r="E255" s="41"/>
      <c r="F255" s="41"/>
      <c r="G255" s="41"/>
      <c r="H255" s="41"/>
    </row>
    <row r="256" spans="2:8" x14ac:dyDescent="0.25">
      <c r="B256" s="43"/>
      <c r="C256" s="43"/>
      <c r="D256" s="44" t="s">
        <v>34</v>
      </c>
      <c r="E256" s="41"/>
      <c r="F256" s="41"/>
      <c r="G256" s="41"/>
      <c r="H256" s="41"/>
    </row>
    <row r="257" spans="2:8" x14ac:dyDescent="0.25">
      <c r="B257" s="43"/>
      <c r="C257" s="43"/>
      <c r="D257" s="44" t="s">
        <v>35</v>
      </c>
      <c r="E257" s="41"/>
      <c r="F257" s="41"/>
      <c r="G257" s="41"/>
      <c r="H257" s="41"/>
    </row>
    <row r="258" spans="2:8" x14ac:dyDescent="0.25">
      <c r="B258" s="43"/>
      <c r="C258" s="43"/>
      <c r="D258" s="44" t="s">
        <v>36</v>
      </c>
      <c r="E258" s="41"/>
      <c r="F258" s="41"/>
      <c r="G258" s="41"/>
      <c r="H258" s="41"/>
    </row>
    <row r="259" spans="2:8" x14ac:dyDescent="0.25">
      <c r="B259" s="43"/>
      <c r="C259" s="43"/>
      <c r="D259" s="44" t="s">
        <v>37</v>
      </c>
      <c r="E259" s="41"/>
      <c r="F259" s="41"/>
      <c r="G259" s="41"/>
      <c r="H259" s="41"/>
    </row>
    <row r="260" spans="2:8" ht="18.75" x14ac:dyDescent="0.25">
      <c r="B260" s="45" t="s">
        <v>122</v>
      </c>
      <c r="C260" s="45"/>
      <c r="D260" s="46"/>
      <c r="E260" s="41"/>
      <c r="F260" s="41"/>
      <c r="G260" s="41"/>
      <c r="H260" s="41"/>
    </row>
    <row r="261" spans="2:8" x14ac:dyDescent="0.25">
      <c r="B261" s="39" t="s">
        <v>123</v>
      </c>
      <c r="C261" s="39" t="s">
        <v>37</v>
      </c>
      <c r="D261" s="40" t="s">
        <v>114</v>
      </c>
      <c r="E261" s="41"/>
      <c r="F261" s="41"/>
      <c r="G261" s="41"/>
      <c r="H261" s="41"/>
    </row>
    <row r="262" spans="2:8" x14ac:dyDescent="0.25">
      <c r="B262" s="39"/>
      <c r="C262" s="39"/>
      <c r="D262" s="40" t="s">
        <v>115</v>
      </c>
      <c r="E262" s="41"/>
      <c r="F262" s="41"/>
      <c r="G262" s="41"/>
      <c r="H262" s="41"/>
    </row>
    <row r="263" spans="2:8" x14ac:dyDescent="0.25">
      <c r="B263" s="39"/>
      <c r="C263" s="39"/>
      <c r="D263" s="40" t="s">
        <v>124</v>
      </c>
      <c r="E263" s="41"/>
      <c r="F263" s="41"/>
      <c r="G263" s="41"/>
      <c r="H263" s="41"/>
    </row>
    <row r="264" spans="2:8" x14ac:dyDescent="0.25">
      <c r="B264" s="39"/>
      <c r="C264" s="39" t="s">
        <v>38</v>
      </c>
      <c r="D264" s="40" t="s">
        <v>114</v>
      </c>
      <c r="E264" s="41"/>
      <c r="F264" s="41"/>
      <c r="G264" s="41"/>
      <c r="H264" s="41"/>
    </row>
    <row r="265" spans="2:8" x14ac:dyDescent="0.25">
      <c r="B265" s="39"/>
      <c r="C265" s="39"/>
      <c r="D265" s="40" t="s">
        <v>115</v>
      </c>
      <c r="E265" s="41"/>
      <c r="F265" s="41"/>
      <c r="G265" s="41"/>
      <c r="H265" s="41"/>
    </row>
    <row r="266" spans="2:8" x14ac:dyDescent="0.25">
      <c r="B266" s="39"/>
      <c r="C266" s="39"/>
      <c r="D266" s="40" t="s">
        <v>124</v>
      </c>
      <c r="E266" s="41"/>
      <c r="F266" s="41"/>
      <c r="G266" s="41"/>
      <c r="H266" s="41"/>
    </row>
    <row r="267" spans="2:8" x14ac:dyDescent="0.25">
      <c r="B267" s="47" t="s">
        <v>125</v>
      </c>
      <c r="C267" s="47"/>
      <c r="D267" s="14" t="s">
        <v>126</v>
      </c>
      <c r="E267" s="41"/>
      <c r="F267" s="41"/>
      <c r="G267" s="41"/>
      <c r="H267" s="41"/>
    </row>
    <row r="268" spans="2:8" x14ac:dyDescent="0.25">
      <c r="B268" s="47"/>
      <c r="C268" s="47"/>
      <c r="D268" s="14" t="s">
        <v>127</v>
      </c>
      <c r="E268" s="41"/>
      <c r="F268" s="41"/>
      <c r="G268" s="41"/>
      <c r="H268" s="41"/>
    </row>
    <row r="269" spans="2:8" x14ac:dyDescent="0.25">
      <c r="B269" s="47"/>
      <c r="C269" s="47"/>
      <c r="D269" s="14" t="s">
        <v>128</v>
      </c>
      <c r="E269" s="41"/>
      <c r="F269" s="41"/>
      <c r="G269" s="41"/>
      <c r="H269" s="41"/>
    </row>
    <row r="270" spans="2:8" x14ac:dyDescent="0.25">
      <c r="B270" s="47"/>
      <c r="C270" s="47"/>
      <c r="D270" s="14" t="s">
        <v>129</v>
      </c>
      <c r="E270" s="41"/>
      <c r="F270" s="41"/>
      <c r="G270" s="41"/>
      <c r="H270" s="41"/>
    </row>
    <row r="271" spans="2:8" x14ac:dyDescent="0.25">
      <c r="B271" s="47"/>
      <c r="C271" s="47"/>
      <c r="D271" s="14" t="s">
        <v>130</v>
      </c>
      <c r="E271" s="41"/>
      <c r="F271" s="41"/>
      <c r="G271" s="41"/>
      <c r="H271" s="41"/>
    </row>
    <row r="272" spans="2:8" x14ac:dyDescent="0.25">
      <c r="B272" s="47"/>
      <c r="C272" s="47"/>
      <c r="D272" s="14" t="s">
        <v>131</v>
      </c>
      <c r="E272" s="41"/>
      <c r="F272" s="41"/>
      <c r="G272" s="41"/>
      <c r="H272" s="41"/>
    </row>
    <row r="273" spans="2:8" x14ac:dyDescent="0.25">
      <c r="B273" s="48" t="s">
        <v>132</v>
      </c>
      <c r="C273" s="48"/>
      <c r="D273" s="49" t="s">
        <v>126</v>
      </c>
      <c r="E273" s="41"/>
      <c r="F273" s="41"/>
      <c r="G273" s="41"/>
      <c r="H273" s="41"/>
    </row>
    <row r="274" spans="2:8" x14ac:dyDescent="0.25">
      <c r="B274" s="48"/>
      <c r="C274" s="48"/>
      <c r="D274" s="49" t="s">
        <v>127</v>
      </c>
      <c r="E274" s="41"/>
      <c r="F274" s="41"/>
      <c r="G274" s="41"/>
      <c r="H274" s="41"/>
    </row>
    <row r="275" spans="2:8" x14ac:dyDescent="0.25">
      <c r="B275" s="48"/>
      <c r="C275" s="48"/>
      <c r="D275" s="49" t="s">
        <v>128</v>
      </c>
      <c r="E275" s="41"/>
      <c r="F275" s="41"/>
      <c r="G275" s="41"/>
      <c r="H275" s="41"/>
    </row>
    <row r="276" spans="2:8" x14ac:dyDescent="0.25">
      <c r="B276" s="48" t="s">
        <v>133</v>
      </c>
      <c r="C276" s="48"/>
      <c r="D276" s="49" t="s">
        <v>134</v>
      </c>
      <c r="E276" s="41"/>
      <c r="F276" s="41"/>
      <c r="G276" s="41"/>
      <c r="H276" s="41"/>
    </row>
    <row r="277" spans="2:8" x14ac:dyDescent="0.25">
      <c r="B277" s="48"/>
      <c r="C277" s="48"/>
      <c r="D277" s="49" t="s">
        <v>127</v>
      </c>
      <c r="E277" s="41"/>
      <c r="F277" s="41"/>
      <c r="G277" s="41"/>
      <c r="H277" s="41"/>
    </row>
    <row r="278" spans="2:8" x14ac:dyDescent="0.25">
      <c r="B278" s="48"/>
      <c r="C278" s="48"/>
      <c r="D278" s="49" t="s">
        <v>128</v>
      </c>
      <c r="E278" s="41"/>
      <c r="F278" s="41"/>
      <c r="G278" s="41"/>
      <c r="H278" s="41"/>
    </row>
    <row r="279" spans="2:8" x14ac:dyDescent="0.25">
      <c r="B279" s="48"/>
      <c r="C279" s="48"/>
      <c r="D279" s="49" t="s">
        <v>130</v>
      </c>
      <c r="E279" s="41"/>
      <c r="F279" s="41"/>
      <c r="G279" s="41"/>
      <c r="H279" s="41"/>
    </row>
    <row r="280" spans="2:8" x14ac:dyDescent="0.25">
      <c r="B280" s="48"/>
      <c r="C280" s="48"/>
      <c r="D280" s="49" t="s">
        <v>131</v>
      </c>
      <c r="E280" s="41"/>
      <c r="F280" s="41"/>
      <c r="G280" s="41"/>
      <c r="H280" s="41"/>
    </row>
    <row r="281" spans="2:8" x14ac:dyDescent="0.25">
      <c r="B281" s="48" t="s">
        <v>135</v>
      </c>
      <c r="C281" s="48"/>
      <c r="D281" s="49" t="s">
        <v>37</v>
      </c>
      <c r="E281" s="41"/>
      <c r="F281" s="41"/>
      <c r="G281" s="41"/>
      <c r="H281" s="41"/>
    </row>
    <row r="282" spans="2:8" x14ac:dyDescent="0.25">
      <c r="B282" s="48" t="s">
        <v>136</v>
      </c>
      <c r="C282" s="48"/>
      <c r="D282" s="49" t="s">
        <v>137</v>
      </c>
      <c r="E282" s="41"/>
      <c r="F282" s="41"/>
      <c r="G282" s="41"/>
      <c r="H282" s="41"/>
    </row>
    <row r="283" spans="2:8" x14ac:dyDescent="0.25">
      <c r="B283" s="48"/>
      <c r="C283" s="48"/>
      <c r="D283" s="49" t="s">
        <v>138</v>
      </c>
      <c r="E283" s="41"/>
      <c r="F283" s="41"/>
      <c r="G283" s="41"/>
      <c r="H283" s="41"/>
    </row>
    <row r="284" spans="2:8" x14ac:dyDescent="0.25">
      <c r="B284" s="48"/>
      <c r="C284" s="48"/>
      <c r="D284" s="49" t="s">
        <v>139</v>
      </c>
      <c r="E284" s="41"/>
      <c r="F284" s="41"/>
      <c r="G284" s="41"/>
      <c r="H284" s="41"/>
    </row>
    <row r="285" spans="2:8" x14ac:dyDescent="0.25">
      <c r="B285" s="48"/>
      <c r="C285" s="48"/>
      <c r="D285" s="49" t="s">
        <v>37</v>
      </c>
      <c r="E285" s="41"/>
      <c r="F285" s="41"/>
      <c r="G285" s="41"/>
      <c r="H285" s="41"/>
    </row>
    <row r="286" spans="2:8" x14ac:dyDescent="0.25">
      <c r="B286" s="48"/>
      <c r="C286" s="48"/>
      <c r="D286" s="49" t="s">
        <v>38</v>
      </c>
      <c r="E286" s="41"/>
      <c r="F286" s="41"/>
      <c r="G286" s="41"/>
      <c r="H286" s="41"/>
    </row>
    <row r="287" spans="2:8" x14ac:dyDescent="0.25">
      <c r="B287" s="48" t="s">
        <v>140</v>
      </c>
      <c r="C287" s="48"/>
      <c r="D287" s="49" t="s">
        <v>141</v>
      </c>
      <c r="E287" s="41"/>
      <c r="F287" s="41"/>
      <c r="G287" s="41"/>
      <c r="H287" s="41"/>
    </row>
    <row r="288" spans="2:8" x14ac:dyDescent="0.25">
      <c r="B288" s="48"/>
      <c r="C288" s="48"/>
      <c r="D288" s="49" t="s">
        <v>38</v>
      </c>
      <c r="E288" s="41"/>
      <c r="F288" s="41"/>
      <c r="G288" s="41"/>
      <c r="H288" s="41"/>
    </row>
    <row r="289" spans="2:8" x14ac:dyDescent="0.25">
      <c r="B289" s="39" t="s">
        <v>142</v>
      </c>
      <c r="C289" s="39"/>
      <c r="D289" s="49" t="s">
        <v>141</v>
      </c>
      <c r="E289" s="41"/>
      <c r="F289" s="41"/>
      <c r="G289" s="41"/>
      <c r="H289" s="41"/>
    </row>
    <row r="290" spans="2:8" x14ac:dyDescent="0.25">
      <c r="B290" s="39"/>
      <c r="C290" s="39"/>
      <c r="D290" s="49" t="s">
        <v>38</v>
      </c>
      <c r="E290" s="41"/>
      <c r="F290" s="41"/>
      <c r="G290" s="41"/>
      <c r="H290" s="41"/>
    </row>
    <row r="291" spans="2:8" ht="30" x14ac:dyDescent="0.25">
      <c r="B291" s="39" t="s">
        <v>143</v>
      </c>
      <c r="C291" s="39"/>
      <c r="D291" s="50" t="s">
        <v>144</v>
      </c>
      <c r="E291" s="41"/>
      <c r="F291" s="41"/>
      <c r="G291" s="41"/>
      <c r="H291" s="41"/>
    </row>
    <row r="292" spans="2:8" x14ac:dyDescent="0.25">
      <c r="B292" s="39" t="s">
        <v>145</v>
      </c>
      <c r="C292" s="39"/>
      <c r="D292" s="14" t="s">
        <v>146</v>
      </c>
      <c r="E292" s="41"/>
      <c r="F292" s="41"/>
      <c r="G292" s="41"/>
      <c r="H292" s="41"/>
    </row>
    <row r="293" spans="2:8" x14ac:dyDescent="0.25">
      <c r="E293" s="51"/>
      <c r="F293" s="51"/>
      <c r="G293" s="51"/>
      <c r="H293" s="52"/>
    </row>
    <row r="294" spans="2:8" x14ac:dyDescent="0.25">
      <c r="E294" s="51"/>
      <c r="F294" s="51"/>
      <c r="G294" s="51"/>
      <c r="H294" s="52"/>
    </row>
    <row r="295" spans="2:8" x14ac:dyDescent="0.25">
      <c r="E295" s="51"/>
      <c r="F295" s="51"/>
      <c r="G295" s="51"/>
      <c r="H295" s="52"/>
    </row>
    <row r="296" spans="2:8" x14ac:dyDescent="0.25">
      <c r="E296" s="51"/>
      <c r="F296" s="51"/>
      <c r="G296" s="51"/>
      <c r="H296" s="52"/>
    </row>
    <row r="297" spans="2:8" x14ac:dyDescent="0.25">
      <c r="E297" s="51"/>
      <c r="F297" s="51"/>
      <c r="G297" s="51"/>
      <c r="H297" s="52"/>
    </row>
    <row r="298" spans="2:8" x14ac:dyDescent="0.25">
      <c r="E298" s="51"/>
      <c r="F298" s="51"/>
      <c r="G298" s="51"/>
      <c r="H298" s="52"/>
    </row>
    <row r="299" spans="2:8" x14ac:dyDescent="0.25">
      <c r="E299" s="51"/>
      <c r="F299" s="51"/>
      <c r="G299" s="51"/>
      <c r="H299" s="52"/>
    </row>
    <row r="300" spans="2:8" x14ac:dyDescent="0.25">
      <c r="E300" s="51"/>
      <c r="F300" s="51"/>
      <c r="G300" s="51"/>
      <c r="H300" s="52"/>
    </row>
    <row r="301" spans="2:8" x14ac:dyDescent="0.25">
      <c r="E301" s="51"/>
      <c r="F301" s="51"/>
      <c r="G301" s="51"/>
      <c r="H301" s="52"/>
    </row>
    <row r="302" spans="2:8" x14ac:dyDescent="0.25">
      <c r="E302" s="51"/>
      <c r="F302" s="51"/>
      <c r="G302" s="51"/>
      <c r="H302" s="52"/>
    </row>
    <row r="303" spans="2:8" x14ac:dyDescent="0.25">
      <c r="E303" s="51"/>
      <c r="F303" s="51"/>
      <c r="G303" s="51"/>
      <c r="H303" s="52"/>
    </row>
    <row r="304" spans="2:8" x14ac:dyDescent="0.25">
      <c r="E304" s="51"/>
      <c r="F304" s="51"/>
      <c r="G304" s="51"/>
      <c r="H304" s="52"/>
    </row>
    <row r="305" spans="5:8" x14ac:dyDescent="0.25">
      <c r="E305" s="51"/>
      <c r="F305" s="51"/>
      <c r="G305" s="51"/>
      <c r="H305" s="52"/>
    </row>
    <row r="306" spans="5:8" x14ac:dyDescent="0.25">
      <c r="E306" s="51"/>
      <c r="F306" s="51"/>
      <c r="G306" s="51"/>
      <c r="H306" s="52"/>
    </row>
    <row r="307" spans="5:8" x14ac:dyDescent="0.25">
      <c r="E307" s="51"/>
      <c r="F307" s="51"/>
      <c r="G307" s="51"/>
      <c r="H307" s="52"/>
    </row>
    <row r="308" spans="5:8" x14ac:dyDescent="0.25">
      <c r="E308" s="51"/>
      <c r="F308" s="51"/>
      <c r="G308" s="51"/>
      <c r="H308" s="52"/>
    </row>
    <row r="309" spans="5:8" x14ac:dyDescent="0.25">
      <c r="E309" s="51"/>
      <c r="F309" s="51"/>
      <c r="G309" s="51"/>
      <c r="H309" s="52"/>
    </row>
    <row r="310" spans="5:8" x14ac:dyDescent="0.25">
      <c r="E310" s="51"/>
      <c r="F310" s="51"/>
      <c r="G310" s="51"/>
      <c r="H310" s="52"/>
    </row>
    <row r="311" spans="5:8" x14ac:dyDescent="0.25">
      <c r="E311" s="51"/>
      <c r="F311" s="51"/>
      <c r="G311" s="51"/>
      <c r="H311" s="52"/>
    </row>
    <row r="312" spans="5:8" x14ac:dyDescent="0.25">
      <c r="E312" s="51"/>
      <c r="F312" s="51"/>
      <c r="G312" s="51"/>
      <c r="H312" s="52"/>
    </row>
    <row r="313" spans="5:8" x14ac:dyDescent="0.25">
      <c r="E313" s="51"/>
      <c r="F313" s="51"/>
      <c r="G313" s="51"/>
      <c r="H313" s="52"/>
    </row>
    <row r="314" spans="5:8" x14ac:dyDescent="0.25">
      <c r="E314" s="51"/>
      <c r="F314" s="51"/>
      <c r="G314" s="51"/>
      <c r="H314" s="52"/>
    </row>
    <row r="315" spans="5:8" x14ac:dyDescent="0.25">
      <c r="E315" s="51"/>
      <c r="F315" s="51"/>
      <c r="G315" s="51"/>
      <c r="H315" s="52"/>
    </row>
    <row r="316" spans="5:8" x14ac:dyDescent="0.25">
      <c r="E316" s="51"/>
      <c r="F316" s="51"/>
      <c r="G316" s="51"/>
      <c r="H316" s="52"/>
    </row>
    <row r="317" spans="5:8" x14ac:dyDescent="0.25">
      <c r="E317" s="51"/>
      <c r="F317" s="51"/>
      <c r="G317" s="51"/>
      <c r="H317" s="52"/>
    </row>
    <row r="318" spans="5:8" x14ac:dyDescent="0.25">
      <c r="E318" s="51"/>
      <c r="F318" s="51"/>
      <c r="G318" s="51"/>
      <c r="H318" s="52"/>
    </row>
    <row r="319" spans="5:8" x14ac:dyDescent="0.25">
      <c r="E319" s="51"/>
      <c r="F319" s="51"/>
      <c r="G319" s="51"/>
      <c r="H319" s="52"/>
    </row>
    <row r="320" spans="5:8" x14ac:dyDescent="0.25">
      <c r="E320" s="51"/>
      <c r="F320" s="51"/>
      <c r="G320" s="51"/>
      <c r="H320" s="52"/>
    </row>
    <row r="321" spans="5:8" x14ac:dyDescent="0.25">
      <c r="E321" s="51"/>
      <c r="F321" s="51"/>
      <c r="G321" s="51"/>
      <c r="H321" s="52"/>
    </row>
    <row r="322" spans="5:8" x14ac:dyDescent="0.25">
      <c r="E322" s="51"/>
      <c r="F322" s="51"/>
      <c r="G322" s="51"/>
      <c r="H322" s="52"/>
    </row>
    <row r="323" spans="5:8" x14ac:dyDescent="0.25">
      <c r="E323" s="51"/>
      <c r="F323" s="51"/>
      <c r="G323" s="51"/>
      <c r="H323" s="52"/>
    </row>
    <row r="324" spans="5:8" x14ac:dyDescent="0.25">
      <c r="E324" s="51"/>
      <c r="F324" s="51"/>
      <c r="G324" s="51"/>
      <c r="H324" s="52"/>
    </row>
    <row r="325" spans="5:8" x14ac:dyDescent="0.25">
      <c r="E325" s="51"/>
      <c r="F325" s="51"/>
      <c r="G325" s="51"/>
      <c r="H325" s="52"/>
    </row>
    <row r="326" spans="5:8" x14ac:dyDescent="0.25">
      <c r="E326" s="51"/>
      <c r="F326" s="51"/>
      <c r="G326" s="51"/>
      <c r="H326" s="52"/>
    </row>
    <row r="327" spans="5:8" x14ac:dyDescent="0.25">
      <c r="E327" s="51"/>
      <c r="F327" s="51"/>
      <c r="G327" s="51"/>
      <c r="H327" s="52"/>
    </row>
    <row r="328" spans="5:8" x14ac:dyDescent="0.25">
      <c r="E328" s="51"/>
      <c r="F328" s="51"/>
      <c r="G328" s="51"/>
      <c r="H328" s="52"/>
    </row>
    <row r="329" spans="5:8" x14ac:dyDescent="0.25">
      <c r="E329" s="51"/>
      <c r="F329" s="51"/>
      <c r="G329" s="51"/>
      <c r="H329" s="52"/>
    </row>
    <row r="330" spans="5:8" x14ac:dyDescent="0.25">
      <c r="E330" s="51"/>
      <c r="F330" s="51"/>
      <c r="G330" s="51"/>
      <c r="H330" s="52"/>
    </row>
    <row r="331" spans="5:8" x14ac:dyDescent="0.25">
      <c r="E331" s="51"/>
      <c r="F331" s="51"/>
      <c r="G331" s="51"/>
      <c r="H331" s="52"/>
    </row>
    <row r="332" spans="5:8" x14ac:dyDescent="0.25">
      <c r="E332" s="51"/>
      <c r="F332" s="51"/>
      <c r="G332" s="51"/>
      <c r="H332" s="52"/>
    </row>
    <row r="333" spans="5:8" x14ac:dyDescent="0.25">
      <c r="E333" s="51"/>
      <c r="F333" s="51"/>
      <c r="G333" s="51"/>
      <c r="H333" s="52"/>
    </row>
    <row r="334" spans="5:8" x14ac:dyDescent="0.25">
      <c r="E334" s="51"/>
      <c r="F334" s="51"/>
      <c r="G334" s="51"/>
      <c r="H334" s="52"/>
    </row>
    <row r="335" spans="5:8" x14ac:dyDescent="0.25">
      <c r="E335" s="51"/>
      <c r="F335" s="51"/>
      <c r="G335" s="51"/>
      <c r="H335" s="52"/>
    </row>
    <row r="336" spans="5:8" x14ac:dyDescent="0.25">
      <c r="E336" s="51"/>
      <c r="F336" s="51"/>
      <c r="G336" s="51"/>
      <c r="H336" s="52"/>
    </row>
    <row r="337" spans="5:8" x14ac:dyDescent="0.25">
      <c r="E337" s="51"/>
      <c r="F337" s="51"/>
      <c r="G337" s="51"/>
      <c r="H337" s="52"/>
    </row>
    <row r="338" spans="5:8" x14ac:dyDescent="0.25">
      <c r="E338" s="51"/>
      <c r="F338" s="51"/>
      <c r="G338" s="51"/>
      <c r="H338" s="52"/>
    </row>
    <row r="339" spans="5:8" x14ac:dyDescent="0.25">
      <c r="E339" s="51"/>
      <c r="F339" s="51"/>
      <c r="G339" s="51"/>
      <c r="H339" s="52"/>
    </row>
    <row r="340" spans="5:8" x14ac:dyDescent="0.25">
      <c r="E340" s="51"/>
      <c r="F340" s="51"/>
      <c r="G340" s="51"/>
      <c r="H340" s="52"/>
    </row>
    <row r="341" spans="5:8" x14ac:dyDescent="0.25">
      <c r="E341" s="51"/>
      <c r="F341" s="51"/>
      <c r="G341" s="51"/>
      <c r="H341" s="52"/>
    </row>
    <row r="342" spans="5:8" x14ac:dyDescent="0.25">
      <c r="E342" s="51"/>
      <c r="F342" s="51"/>
      <c r="G342" s="51"/>
      <c r="H342" s="52"/>
    </row>
    <row r="343" spans="5:8" x14ac:dyDescent="0.25">
      <c r="E343" s="51"/>
      <c r="F343" s="51"/>
      <c r="G343" s="51"/>
      <c r="H343" s="52"/>
    </row>
    <row r="344" spans="5:8" x14ac:dyDescent="0.25">
      <c r="E344" s="51"/>
      <c r="F344" s="51"/>
      <c r="G344" s="51"/>
      <c r="H344" s="52"/>
    </row>
    <row r="345" spans="5:8" x14ac:dyDescent="0.25">
      <c r="E345" s="51"/>
      <c r="F345" s="51"/>
      <c r="G345" s="51"/>
      <c r="H345" s="52"/>
    </row>
    <row r="346" spans="5:8" x14ac:dyDescent="0.25">
      <c r="E346" s="51"/>
      <c r="F346" s="51"/>
      <c r="G346" s="51"/>
      <c r="H346" s="52"/>
    </row>
    <row r="347" spans="5:8" x14ac:dyDescent="0.25">
      <c r="E347" s="51"/>
      <c r="F347" s="51"/>
      <c r="G347" s="51"/>
      <c r="H347" s="52"/>
    </row>
    <row r="348" spans="5:8" x14ac:dyDescent="0.25">
      <c r="E348" s="51"/>
      <c r="F348" s="51"/>
      <c r="G348" s="51"/>
      <c r="H348" s="52"/>
    </row>
    <row r="349" spans="5:8" x14ac:dyDescent="0.25">
      <c r="E349" s="51"/>
      <c r="F349" s="51"/>
      <c r="G349" s="51"/>
      <c r="H349" s="52"/>
    </row>
    <row r="350" spans="5:8" x14ac:dyDescent="0.25">
      <c r="E350" s="51"/>
      <c r="F350" s="51"/>
      <c r="G350" s="51"/>
      <c r="H350" s="52"/>
    </row>
    <row r="351" spans="5:8" x14ac:dyDescent="0.25">
      <c r="E351" s="51"/>
      <c r="F351" s="51"/>
      <c r="G351" s="51"/>
      <c r="H351" s="52"/>
    </row>
    <row r="352" spans="5:8" x14ac:dyDescent="0.25">
      <c r="E352" s="51"/>
      <c r="F352" s="51"/>
      <c r="G352" s="51"/>
      <c r="H352" s="52"/>
    </row>
    <row r="353" spans="5:8" x14ac:dyDescent="0.25">
      <c r="E353" s="51"/>
      <c r="F353" s="51"/>
      <c r="G353" s="51"/>
      <c r="H353" s="52"/>
    </row>
    <row r="354" spans="5:8" x14ac:dyDescent="0.25">
      <c r="E354" s="51"/>
      <c r="F354" s="51"/>
      <c r="G354" s="51"/>
      <c r="H354" s="52"/>
    </row>
    <row r="355" spans="5:8" x14ac:dyDescent="0.25">
      <c r="E355" s="51"/>
      <c r="F355" s="51"/>
      <c r="G355" s="51"/>
      <c r="H355" s="52"/>
    </row>
    <row r="356" spans="5:8" x14ac:dyDescent="0.25">
      <c r="E356" s="51"/>
      <c r="F356" s="51"/>
      <c r="G356" s="51"/>
      <c r="H356" s="52"/>
    </row>
    <row r="357" spans="5:8" x14ac:dyDescent="0.25">
      <c r="E357" s="51"/>
      <c r="F357" s="51"/>
      <c r="G357" s="51"/>
      <c r="H357" s="52"/>
    </row>
    <row r="358" spans="5:8" x14ac:dyDescent="0.25">
      <c r="E358" s="51"/>
      <c r="F358" s="51"/>
      <c r="G358" s="51"/>
      <c r="H358" s="52"/>
    </row>
    <row r="359" spans="5:8" x14ac:dyDescent="0.25">
      <c r="E359" s="51"/>
      <c r="F359" s="51"/>
      <c r="G359" s="51"/>
      <c r="H359" s="52"/>
    </row>
    <row r="360" spans="5:8" x14ac:dyDescent="0.25">
      <c r="E360" s="51"/>
      <c r="F360" s="51"/>
      <c r="G360" s="51"/>
      <c r="H360" s="52"/>
    </row>
    <row r="361" spans="5:8" x14ac:dyDescent="0.25">
      <c r="E361" s="51"/>
      <c r="F361" s="51"/>
      <c r="G361" s="51"/>
      <c r="H361" s="52"/>
    </row>
    <row r="362" spans="5:8" x14ac:dyDescent="0.25">
      <c r="E362" s="51"/>
      <c r="F362" s="51"/>
      <c r="G362" s="51"/>
      <c r="H362" s="52"/>
    </row>
    <row r="363" spans="5:8" x14ac:dyDescent="0.25">
      <c r="E363" s="51"/>
      <c r="F363" s="51"/>
      <c r="G363" s="51"/>
      <c r="H363" s="52"/>
    </row>
    <row r="364" spans="5:8" x14ac:dyDescent="0.25">
      <c r="E364" s="51"/>
      <c r="F364" s="51"/>
      <c r="G364" s="51"/>
      <c r="H364" s="52"/>
    </row>
    <row r="365" spans="5:8" x14ac:dyDescent="0.25">
      <c r="E365" s="51"/>
      <c r="F365" s="51"/>
      <c r="G365" s="51"/>
      <c r="H365" s="52"/>
    </row>
    <row r="366" spans="5:8" x14ac:dyDescent="0.25">
      <c r="E366" s="51"/>
      <c r="F366" s="51"/>
      <c r="G366" s="51"/>
      <c r="H366" s="52"/>
    </row>
    <row r="367" spans="5:8" x14ac:dyDescent="0.25">
      <c r="E367" s="51"/>
      <c r="F367" s="51"/>
      <c r="G367" s="51"/>
      <c r="H367" s="52"/>
    </row>
    <row r="368" spans="5:8" x14ac:dyDescent="0.25">
      <c r="E368" s="51"/>
      <c r="F368" s="51"/>
      <c r="G368" s="51"/>
      <c r="H368" s="52"/>
    </row>
    <row r="369" spans="5:8" x14ac:dyDescent="0.25">
      <c r="E369" s="51"/>
      <c r="F369" s="51"/>
      <c r="G369" s="51"/>
      <c r="H369" s="52"/>
    </row>
    <row r="370" spans="5:8" x14ac:dyDescent="0.25">
      <c r="E370" s="51"/>
      <c r="F370" s="51"/>
      <c r="G370" s="51"/>
      <c r="H370" s="52"/>
    </row>
    <row r="371" spans="5:8" x14ac:dyDescent="0.25">
      <c r="E371" s="51"/>
      <c r="F371" s="51"/>
      <c r="G371" s="51"/>
      <c r="H371" s="52"/>
    </row>
    <row r="372" spans="5:8" x14ac:dyDescent="0.25">
      <c r="E372" s="51"/>
      <c r="F372" s="51"/>
      <c r="G372" s="51"/>
      <c r="H372" s="52"/>
    </row>
    <row r="373" spans="5:8" x14ac:dyDescent="0.25">
      <c r="E373" s="51"/>
      <c r="F373" s="51"/>
      <c r="G373" s="51"/>
      <c r="H373" s="52"/>
    </row>
    <row r="374" spans="5:8" x14ac:dyDescent="0.25">
      <c r="E374" s="51"/>
      <c r="F374" s="51"/>
      <c r="G374" s="51"/>
      <c r="H374" s="52"/>
    </row>
    <row r="375" spans="5:8" x14ac:dyDescent="0.25">
      <c r="E375" s="51"/>
      <c r="F375" s="51"/>
      <c r="G375" s="51"/>
      <c r="H375" s="52"/>
    </row>
    <row r="376" spans="5:8" x14ac:dyDescent="0.25">
      <c r="E376" s="51"/>
      <c r="F376" s="51"/>
      <c r="G376" s="51"/>
      <c r="H376" s="52"/>
    </row>
    <row r="377" spans="5:8" x14ac:dyDescent="0.25">
      <c r="E377" s="51"/>
      <c r="F377" s="51"/>
      <c r="G377" s="51"/>
      <c r="H377" s="52"/>
    </row>
    <row r="378" spans="5:8" x14ac:dyDescent="0.25">
      <c r="E378" s="51"/>
      <c r="F378" s="51"/>
      <c r="G378" s="51"/>
      <c r="H378" s="52"/>
    </row>
    <row r="379" spans="5:8" x14ac:dyDescent="0.25">
      <c r="E379" s="51"/>
      <c r="F379" s="51"/>
      <c r="G379" s="51"/>
      <c r="H379" s="52"/>
    </row>
    <row r="380" spans="5:8" x14ac:dyDescent="0.25">
      <c r="E380" s="51"/>
      <c r="F380" s="51"/>
      <c r="G380" s="51"/>
      <c r="H380" s="52"/>
    </row>
    <row r="381" spans="5:8" x14ac:dyDescent="0.25">
      <c r="E381" s="51"/>
      <c r="F381" s="51"/>
      <c r="G381" s="51"/>
      <c r="H381" s="52"/>
    </row>
    <row r="382" spans="5:8" x14ac:dyDescent="0.25">
      <c r="E382" s="51"/>
      <c r="F382" s="51"/>
      <c r="G382" s="51"/>
      <c r="H382" s="52"/>
    </row>
    <row r="383" spans="5:8" x14ac:dyDescent="0.25">
      <c r="E383" s="51"/>
      <c r="F383" s="51"/>
      <c r="G383" s="51"/>
      <c r="H383" s="52"/>
    </row>
    <row r="384" spans="5:8" x14ac:dyDescent="0.25">
      <c r="E384" s="51"/>
      <c r="F384" s="51"/>
      <c r="G384" s="51"/>
      <c r="H384" s="52"/>
    </row>
    <row r="385" spans="5:8" x14ac:dyDescent="0.25">
      <c r="E385" s="51"/>
      <c r="F385" s="51"/>
      <c r="G385" s="51"/>
      <c r="H385" s="52"/>
    </row>
    <row r="386" spans="5:8" x14ac:dyDescent="0.25">
      <c r="E386" s="51"/>
      <c r="F386" s="51"/>
      <c r="G386" s="51"/>
      <c r="H386" s="52"/>
    </row>
    <row r="387" spans="5:8" x14ac:dyDescent="0.25">
      <c r="E387" s="51"/>
      <c r="F387" s="51"/>
      <c r="G387" s="51"/>
      <c r="H387" s="52"/>
    </row>
    <row r="388" spans="5:8" x14ac:dyDescent="0.25">
      <c r="E388" s="51"/>
      <c r="F388" s="51"/>
      <c r="G388" s="51"/>
      <c r="H388" s="52"/>
    </row>
    <row r="389" spans="5:8" x14ac:dyDescent="0.25">
      <c r="E389" s="51"/>
      <c r="F389" s="51"/>
      <c r="G389" s="51"/>
      <c r="H389" s="52"/>
    </row>
    <row r="390" spans="5:8" x14ac:dyDescent="0.25">
      <c r="E390" s="51"/>
      <c r="F390" s="51"/>
      <c r="G390" s="51"/>
      <c r="H390" s="52"/>
    </row>
    <row r="391" spans="5:8" x14ac:dyDescent="0.25">
      <c r="E391" s="51"/>
      <c r="F391" s="51"/>
      <c r="G391" s="51"/>
      <c r="H391" s="52"/>
    </row>
    <row r="392" spans="5:8" x14ac:dyDescent="0.25">
      <c r="E392" s="51"/>
      <c r="F392" s="51"/>
      <c r="G392" s="51"/>
      <c r="H392" s="52"/>
    </row>
    <row r="393" spans="5:8" x14ac:dyDescent="0.25">
      <c r="E393" s="51"/>
      <c r="F393" s="51"/>
      <c r="G393" s="51"/>
      <c r="H393" s="52"/>
    </row>
    <row r="394" spans="5:8" x14ac:dyDescent="0.25">
      <c r="E394" s="51"/>
      <c r="F394" s="51"/>
      <c r="G394" s="51"/>
      <c r="H394" s="52"/>
    </row>
    <row r="395" spans="5:8" x14ac:dyDescent="0.25">
      <c r="E395" s="51"/>
      <c r="F395" s="51"/>
      <c r="G395" s="51"/>
      <c r="H395" s="52"/>
    </row>
    <row r="396" spans="5:8" x14ac:dyDescent="0.25">
      <c r="E396" s="51"/>
      <c r="F396" s="51"/>
      <c r="G396" s="51"/>
      <c r="H396" s="52"/>
    </row>
    <row r="397" spans="5:8" x14ac:dyDescent="0.25">
      <c r="E397" s="51"/>
      <c r="F397" s="51"/>
      <c r="G397" s="51"/>
      <c r="H397" s="52"/>
    </row>
    <row r="398" spans="5:8" x14ac:dyDescent="0.25">
      <c r="E398" s="51"/>
      <c r="F398" s="51"/>
      <c r="G398" s="51"/>
      <c r="H398" s="52"/>
    </row>
    <row r="399" spans="5:8" x14ac:dyDescent="0.25">
      <c r="E399" s="51"/>
      <c r="F399" s="51"/>
      <c r="G399" s="51"/>
      <c r="H399" s="52"/>
    </row>
    <row r="400" spans="5:8" x14ac:dyDescent="0.25">
      <c r="E400" s="51"/>
      <c r="F400" s="51"/>
      <c r="G400" s="51"/>
      <c r="H400" s="52"/>
    </row>
    <row r="401" spans="5:8" x14ac:dyDescent="0.25">
      <c r="E401" s="51"/>
      <c r="F401" s="51"/>
      <c r="G401" s="51"/>
      <c r="H401" s="52"/>
    </row>
    <row r="402" spans="5:8" x14ac:dyDescent="0.25">
      <c r="E402" s="51"/>
      <c r="F402" s="51"/>
      <c r="G402" s="51"/>
      <c r="H402" s="52"/>
    </row>
    <row r="403" spans="5:8" x14ac:dyDescent="0.25">
      <c r="E403" s="51"/>
      <c r="F403" s="51"/>
      <c r="G403" s="51"/>
      <c r="H403" s="52"/>
    </row>
    <row r="404" spans="5:8" x14ac:dyDescent="0.25">
      <c r="E404" s="51"/>
      <c r="F404" s="51"/>
      <c r="G404" s="51"/>
      <c r="H404" s="52"/>
    </row>
    <row r="405" spans="5:8" x14ac:dyDescent="0.25">
      <c r="E405" s="51"/>
      <c r="F405" s="51"/>
      <c r="G405" s="51"/>
      <c r="H405" s="52"/>
    </row>
    <row r="406" spans="5:8" x14ac:dyDescent="0.25">
      <c r="E406" s="51"/>
      <c r="F406" s="51"/>
      <c r="G406" s="51"/>
      <c r="H406" s="52"/>
    </row>
  </sheetData>
  <mergeCells count="45">
    <mergeCell ref="B289:C290"/>
    <mergeCell ref="B291:C291"/>
    <mergeCell ref="B292:C292"/>
    <mergeCell ref="B267:C272"/>
    <mergeCell ref="B273:C275"/>
    <mergeCell ref="B276:C280"/>
    <mergeCell ref="B281:C281"/>
    <mergeCell ref="B282:C286"/>
    <mergeCell ref="B287:C288"/>
    <mergeCell ref="B216:C224"/>
    <mergeCell ref="B225:C233"/>
    <mergeCell ref="B234:C242"/>
    <mergeCell ref="B243:C251"/>
    <mergeCell ref="B252:C259"/>
    <mergeCell ref="B261:B266"/>
    <mergeCell ref="C261:C263"/>
    <mergeCell ref="C264:C266"/>
    <mergeCell ref="B198:B215"/>
    <mergeCell ref="C198:C199"/>
    <mergeCell ref="C200:C201"/>
    <mergeCell ref="C202:C203"/>
    <mergeCell ref="C204:C205"/>
    <mergeCell ref="C206:C207"/>
    <mergeCell ref="C208:C209"/>
    <mergeCell ref="C210:C211"/>
    <mergeCell ref="C212:C213"/>
    <mergeCell ref="C214:C215"/>
    <mergeCell ref="B97:C97"/>
    <mergeCell ref="B98:C106"/>
    <mergeCell ref="B107:C147"/>
    <mergeCell ref="B148:C156"/>
    <mergeCell ref="B157:C190"/>
    <mergeCell ref="B191:C197"/>
    <mergeCell ref="B35:G35"/>
    <mergeCell ref="B50:G50"/>
    <mergeCell ref="B63:G63"/>
    <mergeCell ref="B73:G73"/>
    <mergeCell ref="B83:G83"/>
    <mergeCell ref="B96:D96"/>
    <mergeCell ref="B2:C2"/>
    <mergeCell ref="B3:C3"/>
    <mergeCell ref="B4:C4"/>
    <mergeCell ref="B5:G5"/>
    <mergeCell ref="J5:O5"/>
    <mergeCell ref="B22:G22"/>
  </mergeCells>
  <printOptions horizontalCentered="1"/>
  <pageMargins left="0.19685039370078741" right="0.19685039370078741" top="0.39370078740157483" bottom="0.39370078740157483" header="0" footer="0"/>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Attarsand AK</vt:lpstr>
      <vt:lpstr>Recon Sheet</vt:lpstr>
      <vt:lpstr>Details</vt:lpstr>
      <vt:lpstr>Atarsand- AK E</vt:lpstr>
      <vt:lpstr>Sheet1</vt:lpstr>
      <vt:lpstr>'Atarsand- AK E'!Print_Area</vt:lpstr>
      <vt:lpstr>'Attarsand AK'!Print_Area</vt:lpstr>
      <vt:lpstr>Details!Print_Area</vt:lpstr>
      <vt:lpstr>'Recon 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2024-01-26T06:21:18Z</dcterms:modified>
</cp:coreProperties>
</file>