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DURANI GANJ" sheetId="4" r:id="rId1"/>
    <sheet name="Recon Sheet" sheetId="2" r:id="rId2"/>
    <sheet name="Details" sheetId="3" r:id="rId3"/>
    <sheet name="Sheet1" sheetId="1" r:id="rId4"/>
  </sheets>
  <externalReferences>
    <externalReference r:id="rId5"/>
  </externalReferences>
  <definedNames>
    <definedName name="_xlnm.Print_Area" localSheetId="2">Details!$A$1:$Q$120</definedName>
    <definedName name="_xlnm.Print_Area" localSheetId="1">'Recon Sheet'!$A$1:$O$163</definedName>
  </definedNames>
  <calcPr calcId="152511"/>
</workbook>
</file>

<file path=xl/calcChain.xml><?xml version="1.0" encoding="utf-8"?>
<calcChain xmlns="http://schemas.openxmlformats.org/spreadsheetml/2006/main">
  <c r="H9" i="2" l="1"/>
  <c r="E19" i="2" l="1"/>
  <c r="F19" i="2"/>
  <c r="G19" i="2"/>
  <c r="D19" i="2"/>
  <c r="B34" i="4"/>
  <c r="B35" i="4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N34" i="4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N83" i="4" s="1"/>
  <c r="N84" i="4" s="1"/>
  <c r="N85" i="4" s="1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N97" i="4" s="1"/>
  <c r="N98" i="4" s="1"/>
  <c r="N99" i="4" s="1"/>
  <c r="N100" i="4" s="1"/>
  <c r="N101" i="4" s="1"/>
  <c r="N102" i="4" s="1"/>
  <c r="N103" i="4" s="1"/>
  <c r="N104" i="4" s="1"/>
  <c r="N105" i="4" s="1"/>
  <c r="N106" i="4" s="1"/>
  <c r="N107" i="4" s="1"/>
  <c r="N108" i="4" s="1"/>
  <c r="N109" i="4" s="1"/>
  <c r="N110" i="4" s="1"/>
  <c r="N111" i="4" s="1"/>
  <c r="N112" i="4" s="1"/>
  <c r="N113" i="4" s="1"/>
  <c r="N114" i="4" s="1"/>
  <c r="N115" i="4" s="1"/>
  <c r="N116" i="4" s="1"/>
  <c r="N117" i="4" s="1"/>
  <c r="N118" i="4" s="1"/>
  <c r="N119" i="4" s="1"/>
  <c r="N120" i="4" s="1"/>
  <c r="N121" i="4" s="1"/>
  <c r="N122" i="4" s="1"/>
  <c r="N123" i="4" s="1"/>
  <c r="N124" i="4" s="1"/>
  <c r="N125" i="4" s="1"/>
  <c r="N126" i="4" s="1"/>
  <c r="N127" i="4" s="1"/>
  <c r="N128" i="4" s="1"/>
  <c r="N129" i="4" s="1"/>
  <c r="N130" i="4" s="1"/>
  <c r="N131" i="4" s="1"/>
  <c r="N132" i="4" s="1"/>
  <c r="N133" i="4" s="1"/>
  <c r="N134" i="4" s="1"/>
  <c r="N135" i="4" s="1"/>
  <c r="N136" i="4" s="1"/>
  <c r="N137" i="4" s="1"/>
  <c r="N138" i="4" s="1"/>
  <c r="N139" i="4" s="1"/>
  <c r="N140" i="4" s="1"/>
  <c r="N141" i="4" s="1"/>
  <c r="N142" i="4" s="1"/>
  <c r="N143" i="4" s="1"/>
  <c r="N144" i="4" s="1"/>
  <c r="N145" i="4" s="1"/>
  <c r="N146" i="4" s="1"/>
  <c r="N147" i="4" s="1"/>
  <c r="N148" i="4" s="1"/>
  <c r="N149" i="4" s="1"/>
  <c r="N150" i="4" s="1"/>
  <c r="N151" i="4" s="1"/>
  <c r="N152" i="4" s="1"/>
  <c r="N153" i="4" s="1"/>
  <c r="N154" i="4" s="1"/>
  <c r="N155" i="4" s="1"/>
  <c r="N156" i="4" s="1"/>
  <c r="N157" i="4" s="1"/>
  <c r="N158" i="4" s="1"/>
  <c r="N159" i="4" s="1"/>
  <c r="N160" i="4" s="1"/>
  <c r="N161" i="4" s="1"/>
  <c r="N162" i="4" s="1"/>
  <c r="N163" i="4" s="1"/>
  <c r="N164" i="4" s="1"/>
  <c r="N165" i="4" s="1"/>
  <c r="N166" i="4" s="1"/>
  <c r="N167" i="4" s="1"/>
  <c r="N168" i="4" s="1"/>
  <c r="N169" i="4" s="1"/>
  <c r="N170" i="4" s="1"/>
  <c r="N171" i="4" s="1"/>
  <c r="N172" i="4" s="1"/>
  <c r="N173" i="4" s="1"/>
  <c r="N174" i="4" s="1"/>
  <c r="N175" i="4" s="1"/>
  <c r="N176" i="4" s="1"/>
  <c r="N177" i="4" s="1"/>
  <c r="N178" i="4" s="1"/>
  <c r="N179" i="4" s="1"/>
  <c r="N180" i="4" s="1"/>
  <c r="N181" i="4" s="1"/>
  <c r="N182" i="4" s="1"/>
  <c r="N183" i="4" s="1"/>
  <c r="N184" i="4" s="1"/>
  <c r="N185" i="4" s="1"/>
  <c r="N186" i="4" s="1"/>
  <c r="N187" i="4" s="1"/>
  <c r="N188" i="4" s="1"/>
  <c r="N189" i="4" s="1"/>
  <c r="N190" i="4" s="1"/>
  <c r="F9" i="2"/>
  <c r="D9" i="2"/>
  <c r="H202" i="4"/>
  <c r="H203" i="4"/>
  <c r="H204" i="4"/>
  <c r="F202" i="4" l="1"/>
  <c r="F203" i="4"/>
  <c r="F204" i="4"/>
  <c r="M191" i="4" l="1"/>
  <c r="E201" i="4" s="1"/>
  <c r="L191" i="4"/>
  <c r="E200" i="4" s="1"/>
  <c r="K191" i="4"/>
  <c r="E199" i="4" s="1"/>
  <c r="J191" i="4"/>
  <c r="E198" i="4" s="1"/>
  <c r="I191" i="4"/>
  <c r="E197" i="4" s="1"/>
  <c r="H191" i="4"/>
  <c r="E196" i="4" s="1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N11" i="4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H201" i="4" l="1"/>
  <c r="F201" i="4"/>
  <c r="H198" i="4"/>
  <c r="F198" i="4"/>
  <c r="H196" i="4"/>
  <c r="F196" i="4"/>
  <c r="E205" i="4"/>
  <c r="H197" i="4"/>
  <c r="F197" i="4"/>
  <c r="H199" i="4"/>
  <c r="F199" i="4"/>
  <c r="H200" i="4"/>
  <c r="F200" i="4"/>
  <c r="N191" i="4"/>
  <c r="E9" i="2" l="1"/>
  <c r="F205" i="4"/>
  <c r="G9" i="2"/>
  <c r="H205" i="4"/>
  <c r="P112" i="3"/>
  <c r="O112" i="3"/>
  <c r="Q112" i="3" s="1"/>
  <c r="I112" i="3"/>
  <c r="P111" i="3"/>
  <c r="O111" i="3"/>
  <c r="Q111" i="3" s="1"/>
  <c r="I111" i="3"/>
  <c r="A111" i="3"/>
  <c r="A112" i="3" s="1"/>
  <c r="Q110" i="3"/>
  <c r="P110" i="3"/>
  <c r="O110" i="3"/>
  <c r="I110" i="3"/>
  <c r="A110" i="3"/>
  <c r="P109" i="3"/>
  <c r="O109" i="3"/>
  <c r="Q109" i="3" s="1"/>
  <c r="I109" i="3"/>
  <c r="A109" i="3"/>
  <c r="P108" i="3"/>
  <c r="O108" i="3"/>
  <c r="Q108" i="3" s="1"/>
  <c r="I108" i="3"/>
  <c r="I107" i="3"/>
  <c r="Q106" i="3"/>
  <c r="P106" i="3"/>
  <c r="O106" i="3"/>
  <c r="I106" i="3"/>
  <c r="Q105" i="3"/>
  <c r="P105" i="3"/>
  <c r="O105" i="3"/>
  <c r="I105" i="3"/>
  <c r="Q104" i="3"/>
  <c r="P104" i="3"/>
  <c r="O104" i="3"/>
  <c r="I104" i="3"/>
  <c r="Q103" i="3"/>
  <c r="P103" i="3"/>
  <c r="O103" i="3"/>
  <c r="I103" i="3"/>
  <c r="P102" i="3"/>
  <c r="O102" i="3"/>
  <c r="Q102" i="3" s="1"/>
  <c r="I102" i="3"/>
  <c r="Q101" i="3"/>
  <c r="P101" i="3"/>
  <c r="O101" i="3"/>
  <c r="I101" i="3"/>
  <c r="A101" i="3"/>
  <c r="A102" i="3" s="1"/>
  <c r="A103" i="3" s="1"/>
  <c r="A104" i="3" s="1"/>
  <c r="A105" i="3" s="1"/>
  <c r="A106" i="3" s="1"/>
  <c r="Q100" i="3"/>
  <c r="P100" i="3"/>
  <c r="O100" i="3"/>
  <c r="I100" i="3"/>
  <c r="I99" i="3"/>
  <c r="P98" i="3"/>
  <c r="O98" i="3"/>
  <c r="Q98" i="3" s="1"/>
  <c r="I98" i="3"/>
  <c r="Q97" i="3"/>
  <c r="P97" i="3"/>
  <c r="O97" i="3"/>
  <c r="I97" i="3"/>
  <c r="Q96" i="3"/>
  <c r="P96" i="3"/>
  <c r="O96" i="3"/>
  <c r="I96" i="3"/>
  <c r="P95" i="3"/>
  <c r="O95" i="3"/>
  <c r="Q95" i="3" s="1"/>
  <c r="I95" i="3"/>
  <c r="P94" i="3"/>
  <c r="O94" i="3"/>
  <c r="Q94" i="3" s="1"/>
  <c r="I94" i="3"/>
  <c r="P93" i="3"/>
  <c r="O93" i="3"/>
  <c r="Q93" i="3" s="1"/>
  <c r="I93" i="3"/>
  <c r="Q92" i="3"/>
  <c r="P92" i="3"/>
  <c r="O92" i="3"/>
  <c r="I92" i="3"/>
  <c r="A92" i="3"/>
  <c r="A93" i="3" s="1"/>
  <c r="A94" i="3" s="1"/>
  <c r="A95" i="3" s="1"/>
  <c r="A96" i="3" s="1"/>
  <c r="A97" i="3" s="1"/>
  <c r="A98" i="3" s="1"/>
  <c r="Q91" i="3"/>
  <c r="P91" i="3"/>
  <c r="O91" i="3"/>
  <c r="I91" i="3"/>
  <c r="I90" i="3"/>
  <c r="P89" i="3"/>
  <c r="O89" i="3"/>
  <c r="Q89" i="3" s="1"/>
  <c r="I89" i="3"/>
  <c r="Q88" i="3"/>
  <c r="P88" i="3"/>
  <c r="O88" i="3"/>
  <c r="I88" i="3"/>
  <c r="Q87" i="3"/>
  <c r="P87" i="3"/>
  <c r="O87" i="3"/>
  <c r="I87" i="3"/>
  <c r="P86" i="3"/>
  <c r="O86" i="3"/>
  <c r="Q86" i="3" s="1"/>
  <c r="I86" i="3"/>
  <c r="P85" i="3"/>
  <c r="O85" i="3"/>
  <c r="Q85" i="3" s="1"/>
  <c r="I85" i="3"/>
  <c r="P84" i="3"/>
  <c r="O84" i="3"/>
  <c r="Q84" i="3" s="1"/>
  <c r="I84" i="3"/>
  <c r="P83" i="3"/>
  <c r="O83" i="3"/>
  <c r="Q83" i="3" s="1"/>
  <c r="I83" i="3"/>
  <c r="Q82" i="3"/>
  <c r="P82" i="3"/>
  <c r="O82" i="3"/>
  <c r="I82" i="3"/>
  <c r="Q81" i="3"/>
  <c r="P81" i="3"/>
  <c r="O81" i="3"/>
  <c r="I81" i="3"/>
  <c r="Q80" i="3"/>
  <c r="P80" i="3"/>
  <c r="O80" i="3"/>
  <c r="I80" i="3"/>
  <c r="Q79" i="3"/>
  <c r="P79" i="3"/>
  <c r="O79" i="3"/>
  <c r="I79" i="3"/>
  <c r="P78" i="3"/>
  <c r="O78" i="3"/>
  <c r="Q78" i="3" s="1"/>
  <c r="I78" i="3"/>
  <c r="P77" i="3"/>
  <c r="O77" i="3"/>
  <c r="Q77" i="3" s="1"/>
  <c r="I77" i="3"/>
  <c r="P76" i="3"/>
  <c r="O76" i="3"/>
  <c r="Q76" i="3" s="1"/>
  <c r="I76" i="3"/>
  <c r="P75" i="3"/>
  <c r="O75" i="3"/>
  <c r="Q75" i="3" s="1"/>
  <c r="I75" i="3"/>
  <c r="Q74" i="3"/>
  <c r="P74" i="3"/>
  <c r="O74" i="3"/>
  <c r="I74" i="3"/>
  <c r="Q73" i="3"/>
  <c r="P73" i="3"/>
  <c r="O73" i="3"/>
  <c r="I73" i="3"/>
  <c r="Q72" i="3"/>
  <c r="P72" i="3"/>
  <c r="O72" i="3"/>
  <c r="I72" i="3"/>
  <c r="P71" i="3"/>
  <c r="O71" i="3"/>
  <c r="Q71" i="3" s="1"/>
  <c r="I71" i="3"/>
  <c r="P70" i="3"/>
  <c r="O70" i="3"/>
  <c r="Q70" i="3" s="1"/>
  <c r="I70" i="3"/>
  <c r="P69" i="3"/>
  <c r="O69" i="3"/>
  <c r="Q69" i="3" s="1"/>
  <c r="I69" i="3"/>
  <c r="P68" i="3"/>
  <c r="O68" i="3"/>
  <c r="Q68" i="3" s="1"/>
  <c r="I68" i="3"/>
  <c r="P67" i="3"/>
  <c r="O67" i="3"/>
  <c r="Q67" i="3" s="1"/>
  <c r="I67" i="3"/>
  <c r="Q66" i="3"/>
  <c r="P66" i="3"/>
  <c r="O66" i="3"/>
  <c r="I66" i="3"/>
  <c r="Q65" i="3"/>
  <c r="P65" i="3"/>
  <c r="O65" i="3"/>
  <c r="I65" i="3"/>
  <c r="Q64" i="3"/>
  <c r="P64" i="3"/>
  <c r="O64" i="3"/>
  <c r="I64" i="3"/>
  <c r="P63" i="3"/>
  <c r="O63" i="3"/>
  <c r="Q63" i="3" s="1"/>
  <c r="I63" i="3"/>
  <c r="A63" i="3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P62" i="3"/>
  <c r="O62" i="3"/>
  <c r="Q62" i="3" s="1"/>
  <c r="I62" i="3"/>
  <c r="I61" i="3"/>
  <c r="P60" i="3"/>
  <c r="O60" i="3"/>
  <c r="Q60" i="3" s="1"/>
  <c r="I60" i="3"/>
  <c r="P59" i="3"/>
  <c r="O59" i="3"/>
  <c r="Q59" i="3" s="1"/>
  <c r="I59" i="3"/>
  <c r="P58" i="3"/>
  <c r="O58" i="3"/>
  <c r="Q58" i="3" s="1"/>
  <c r="I58" i="3"/>
  <c r="Q57" i="3"/>
  <c r="P57" i="3"/>
  <c r="O57" i="3"/>
  <c r="I57" i="3"/>
  <c r="Q56" i="3"/>
  <c r="P56" i="3"/>
  <c r="O56" i="3"/>
  <c r="I56" i="3"/>
  <c r="Q55" i="3"/>
  <c r="P55" i="3"/>
  <c r="O55" i="3"/>
  <c r="I55" i="3"/>
  <c r="P54" i="3"/>
  <c r="O54" i="3"/>
  <c r="Q54" i="3" s="1"/>
  <c r="I54" i="3"/>
  <c r="A54" i="3"/>
  <c r="A55" i="3" s="1"/>
  <c r="A56" i="3" s="1"/>
  <c r="A57" i="3" s="1"/>
  <c r="A58" i="3" s="1"/>
  <c r="A59" i="3" s="1"/>
  <c r="A60" i="3" s="1"/>
  <c r="P53" i="3"/>
  <c r="O53" i="3"/>
  <c r="Q53" i="3" s="1"/>
  <c r="I53" i="3"/>
  <c r="Q52" i="3"/>
  <c r="I52" i="3"/>
  <c r="Q51" i="3"/>
  <c r="P51" i="3"/>
  <c r="O51" i="3"/>
  <c r="I51" i="3"/>
  <c r="P50" i="3"/>
  <c r="O50" i="3"/>
  <c r="Q50" i="3" s="1"/>
  <c r="I50" i="3"/>
  <c r="P49" i="3"/>
  <c r="O49" i="3"/>
  <c r="Q49" i="3" s="1"/>
  <c r="I49" i="3"/>
  <c r="P48" i="3"/>
  <c r="O48" i="3"/>
  <c r="Q48" i="3" s="1"/>
  <c r="I48" i="3"/>
  <c r="P47" i="3"/>
  <c r="O47" i="3"/>
  <c r="Q47" i="3" s="1"/>
  <c r="I47" i="3"/>
  <c r="P46" i="3"/>
  <c r="O46" i="3"/>
  <c r="Q46" i="3" s="1"/>
  <c r="I46" i="3"/>
  <c r="P45" i="3"/>
  <c r="O45" i="3"/>
  <c r="Q45" i="3" s="1"/>
  <c r="I45" i="3"/>
  <c r="Q44" i="3"/>
  <c r="P44" i="3"/>
  <c r="O44" i="3"/>
  <c r="I44" i="3"/>
  <c r="Q43" i="3"/>
  <c r="P43" i="3"/>
  <c r="O43" i="3"/>
  <c r="I43" i="3"/>
  <c r="P42" i="3"/>
  <c r="O42" i="3"/>
  <c r="Q42" i="3" s="1"/>
  <c r="I42" i="3"/>
  <c r="P41" i="3"/>
  <c r="O41" i="3"/>
  <c r="Q41" i="3" s="1"/>
  <c r="I41" i="3"/>
  <c r="P40" i="3"/>
  <c r="O40" i="3"/>
  <c r="Q40" i="3" s="1"/>
  <c r="I40" i="3"/>
  <c r="P39" i="3"/>
  <c r="O39" i="3"/>
  <c r="Q39" i="3" s="1"/>
  <c r="I39" i="3"/>
  <c r="P38" i="3"/>
  <c r="O38" i="3"/>
  <c r="Q38" i="3" s="1"/>
  <c r="I38" i="3"/>
  <c r="P37" i="3"/>
  <c r="O37" i="3"/>
  <c r="Q37" i="3" s="1"/>
  <c r="I37" i="3"/>
  <c r="Q36" i="3"/>
  <c r="P36" i="3"/>
  <c r="O36" i="3"/>
  <c r="I36" i="3"/>
  <c r="Q35" i="3"/>
  <c r="P35" i="3"/>
  <c r="O35" i="3"/>
  <c r="I35" i="3"/>
  <c r="P34" i="3"/>
  <c r="O34" i="3"/>
  <c r="Q34" i="3" s="1"/>
  <c r="I34" i="3"/>
  <c r="P33" i="3"/>
  <c r="O33" i="3"/>
  <c r="Q33" i="3" s="1"/>
  <c r="I33" i="3"/>
  <c r="P32" i="3"/>
  <c r="O32" i="3"/>
  <c r="Q32" i="3" s="1"/>
  <c r="I32" i="3"/>
  <c r="P31" i="3"/>
  <c r="O31" i="3"/>
  <c r="Q31" i="3" s="1"/>
  <c r="I31" i="3"/>
  <c r="P30" i="3"/>
  <c r="O30" i="3"/>
  <c r="Q30" i="3" s="1"/>
  <c r="I30" i="3"/>
  <c r="P29" i="3"/>
  <c r="O29" i="3"/>
  <c r="Q29" i="3" s="1"/>
  <c r="I29" i="3"/>
  <c r="Q28" i="3"/>
  <c r="P28" i="3"/>
  <c r="O28" i="3"/>
  <c r="I28" i="3"/>
  <c r="Q27" i="3"/>
  <c r="P27" i="3"/>
  <c r="O27" i="3"/>
  <c r="I27" i="3"/>
  <c r="P26" i="3"/>
  <c r="O26" i="3"/>
  <c r="Q26" i="3" s="1"/>
  <c r="I26" i="3"/>
  <c r="P25" i="3"/>
  <c r="O25" i="3"/>
  <c r="Q25" i="3" s="1"/>
  <c r="I25" i="3"/>
  <c r="P24" i="3"/>
  <c r="O24" i="3"/>
  <c r="Q24" i="3" s="1"/>
  <c r="I24" i="3"/>
  <c r="P23" i="3"/>
  <c r="O23" i="3"/>
  <c r="Q23" i="3" s="1"/>
  <c r="I23" i="3"/>
  <c r="P22" i="3"/>
  <c r="O22" i="3"/>
  <c r="Q22" i="3" s="1"/>
  <c r="I22" i="3"/>
  <c r="P21" i="3"/>
  <c r="O21" i="3"/>
  <c r="Q21" i="3" s="1"/>
  <c r="I21" i="3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Q20" i="3"/>
  <c r="P20" i="3"/>
  <c r="O20" i="3"/>
  <c r="I20" i="3"/>
  <c r="A20" i="3"/>
  <c r="Q19" i="3"/>
  <c r="P19" i="3"/>
  <c r="O19" i="3"/>
  <c r="I19" i="3"/>
  <c r="Q18" i="3"/>
  <c r="I18" i="3"/>
  <c r="U17" i="3"/>
  <c r="P17" i="3"/>
  <c r="O17" i="3"/>
  <c r="Q17" i="3" s="1"/>
  <c r="I17" i="3"/>
  <c r="U16" i="3"/>
  <c r="P16" i="3"/>
  <c r="O16" i="3"/>
  <c r="Q16" i="3" s="1"/>
  <c r="I16" i="3"/>
  <c r="U15" i="3"/>
  <c r="Q15" i="3"/>
  <c r="P15" i="3"/>
  <c r="O15" i="3"/>
  <c r="I15" i="3"/>
  <c r="U14" i="3"/>
  <c r="P14" i="3"/>
  <c r="O14" i="3"/>
  <c r="Q14" i="3" s="1"/>
  <c r="I14" i="3"/>
  <c r="U13" i="3"/>
  <c r="P13" i="3"/>
  <c r="O13" i="3"/>
  <c r="Q13" i="3" s="1"/>
  <c r="I13" i="3"/>
  <c r="A13" i="3"/>
  <c r="A14" i="3" s="1"/>
  <c r="A15" i="3" s="1"/>
  <c r="A16" i="3" s="1"/>
  <c r="A17" i="3" s="1"/>
  <c r="U12" i="3"/>
  <c r="P12" i="3"/>
  <c r="O12" i="3"/>
  <c r="Q12" i="3" s="1"/>
  <c r="I12" i="3"/>
  <c r="A12" i="3"/>
  <c r="U11" i="3"/>
  <c r="Q11" i="3"/>
  <c r="P11" i="3"/>
  <c r="O11" i="3"/>
  <c r="I11" i="3"/>
  <c r="A11" i="3"/>
  <c r="U10" i="3"/>
  <c r="P10" i="3"/>
  <c r="O10" i="3"/>
  <c r="Q10" i="3" s="1"/>
  <c r="I10" i="3"/>
  <c r="O9" i="3"/>
  <c r="Q9" i="3" s="1"/>
  <c r="P154" i="2"/>
  <c r="O154" i="2"/>
  <c r="Q154" i="2" s="1"/>
  <c r="Q153" i="2"/>
  <c r="P153" i="2"/>
  <c r="O153" i="2"/>
  <c r="P152" i="2"/>
  <c r="O152" i="2"/>
  <c r="Q152" i="2" s="1"/>
  <c r="P151" i="2"/>
  <c r="L151" i="2"/>
  <c r="K151" i="2"/>
  <c r="O151" i="2" s="1"/>
  <c r="Q151" i="2" s="1"/>
  <c r="P150" i="2"/>
  <c r="L150" i="2"/>
  <c r="K150" i="2"/>
  <c r="O150" i="2" s="1"/>
  <c r="Q150" i="2" s="1"/>
  <c r="P149" i="2"/>
  <c r="L149" i="2"/>
  <c r="K149" i="2"/>
  <c r="O149" i="2" s="1"/>
  <c r="Q149" i="2" s="1"/>
  <c r="P148" i="2"/>
  <c r="L148" i="2"/>
  <c r="K148" i="2"/>
  <c r="O148" i="2" s="1"/>
  <c r="Q148" i="2" s="1"/>
  <c r="P147" i="2"/>
  <c r="L147" i="2"/>
  <c r="K147" i="2"/>
  <c r="O147" i="2" s="1"/>
  <c r="Q147" i="2" s="1"/>
  <c r="Q146" i="2"/>
  <c r="P146" i="2"/>
  <c r="O146" i="2"/>
  <c r="P145" i="2"/>
  <c r="O145" i="2"/>
  <c r="Q145" i="2" s="1"/>
  <c r="L145" i="2"/>
  <c r="K145" i="2"/>
  <c r="P144" i="2"/>
  <c r="O144" i="2"/>
  <c r="Q144" i="2" s="1"/>
  <c r="L144" i="2"/>
  <c r="K144" i="2"/>
  <c r="P143" i="2"/>
  <c r="O143" i="2"/>
  <c r="Q143" i="2" s="1"/>
  <c r="Q142" i="2"/>
  <c r="P142" i="2"/>
  <c r="O142" i="2"/>
  <c r="P141" i="2"/>
  <c r="O141" i="2"/>
  <c r="Q141" i="2" s="1"/>
  <c r="Q140" i="2"/>
  <c r="P140" i="2"/>
  <c r="O140" i="2"/>
  <c r="P139" i="2"/>
  <c r="O139" i="2"/>
  <c r="Q139" i="2" s="1"/>
  <c r="Q138" i="2"/>
  <c r="P138" i="2"/>
  <c r="O138" i="2"/>
  <c r="P137" i="2"/>
  <c r="O137" i="2"/>
  <c r="Q137" i="2" s="1"/>
  <c r="P136" i="2"/>
  <c r="K136" i="2"/>
  <c r="O136" i="2" s="1"/>
  <c r="Q136" i="2" s="1"/>
  <c r="P135" i="2"/>
  <c r="O135" i="2"/>
  <c r="Q135" i="2" s="1"/>
  <c r="L135" i="2"/>
  <c r="K135" i="2"/>
  <c r="P134" i="2"/>
  <c r="O134" i="2"/>
  <c r="Q134" i="2" s="1"/>
  <c r="L134" i="2"/>
  <c r="K134" i="2"/>
  <c r="A134" i="2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P133" i="2"/>
  <c r="O133" i="2"/>
  <c r="Q133" i="2" s="1"/>
  <c r="L133" i="2"/>
  <c r="K133" i="2"/>
  <c r="P130" i="2"/>
  <c r="O130" i="2"/>
  <c r="Q130" i="2" s="1"/>
  <c r="Q129" i="2"/>
  <c r="P129" i="2"/>
  <c r="O129" i="2"/>
  <c r="P128" i="2"/>
  <c r="O128" i="2"/>
  <c r="Q128" i="2" s="1"/>
  <c r="A128" i="2"/>
  <c r="A129" i="2" s="1"/>
  <c r="A130" i="2" s="1"/>
  <c r="Q127" i="2"/>
  <c r="P127" i="2"/>
  <c r="O127" i="2"/>
  <c r="A127" i="2"/>
  <c r="P126" i="2"/>
  <c r="O126" i="2"/>
  <c r="Q126" i="2" s="1"/>
  <c r="P123" i="2"/>
  <c r="O123" i="2"/>
  <c r="Q123" i="2" s="1"/>
  <c r="Q122" i="2"/>
  <c r="P122" i="2"/>
  <c r="O122" i="2"/>
  <c r="P121" i="2"/>
  <c r="O121" i="2"/>
  <c r="Q121" i="2" s="1"/>
  <c r="Q120" i="2"/>
  <c r="P120" i="2"/>
  <c r="O120" i="2"/>
  <c r="P119" i="2"/>
  <c r="O119" i="2"/>
  <c r="Q119" i="2" s="1"/>
  <c r="Q118" i="2"/>
  <c r="P118" i="2"/>
  <c r="O118" i="2"/>
  <c r="A118" i="2"/>
  <c r="A119" i="2" s="1"/>
  <c r="A120" i="2" s="1"/>
  <c r="A121" i="2" s="1"/>
  <c r="A122" i="2" s="1"/>
  <c r="A123" i="2" s="1"/>
  <c r="P117" i="2"/>
  <c r="O117" i="2"/>
  <c r="Q117" i="2" s="1"/>
  <c r="P114" i="2"/>
  <c r="O114" i="2"/>
  <c r="Q114" i="2" s="1"/>
  <c r="Q113" i="2"/>
  <c r="P113" i="2"/>
  <c r="O113" i="2"/>
  <c r="P112" i="2"/>
  <c r="O112" i="2"/>
  <c r="Q112" i="2" s="1"/>
  <c r="Q111" i="2"/>
  <c r="P111" i="2"/>
  <c r="O111" i="2"/>
  <c r="P110" i="2"/>
  <c r="O110" i="2"/>
  <c r="Q110" i="2" s="1"/>
  <c r="A110" i="2"/>
  <c r="A111" i="2" s="1"/>
  <c r="A112" i="2" s="1"/>
  <c r="A113" i="2" s="1"/>
  <c r="A114" i="2" s="1"/>
  <c r="Q109" i="2"/>
  <c r="P109" i="2"/>
  <c r="O109" i="2"/>
  <c r="A109" i="2"/>
  <c r="P108" i="2"/>
  <c r="O108" i="2"/>
  <c r="Q108" i="2" s="1"/>
  <c r="A108" i="2"/>
  <c r="Q107" i="2"/>
  <c r="P107" i="2"/>
  <c r="O107" i="2"/>
  <c r="P104" i="2"/>
  <c r="O104" i="2"/>
  <c r="Q104" i="2" s="1"/>
  <c r="Q103" i="2"/>
  <c r="P103" i="2"/>
  <c r="O103" i="2"/>
  <c r="P102" i="2"/>
  <c r="O102" i="2"/>
  <c r="Q102" i="2" s="1"/>
  <c r="P101" i="2"/>
  <c r="O101" i="2"/>
  <c r="Q101" i="2" s="1"/>
  <c r="Q100" i="2"/>
  <c r="P100" i="2"/>
  <c r="O100" i="2"/>
  <c r="P99" i="2"/>
  <c r="O99" i="2"/>
  <c r="Q99" i="2" s="1"/>
  <c r="Q98" i="2"/>
  <c r="P98" i="2"/>
  <c r="O98" i="2"/>
  <c r="P97" i="2"/>
  <c r="O97" i="2"/>
  <c r="Q97" i="2" s="1"/>
  <c r="P96" i="2"/>
  <c r="O96" i="2"/>
  <c r="Q96" i="2" s="1"/>
  <c r="P95" i="2"/>
  <c r="O95" i="2"/>
  <c r="Q95" i="2" s="1"/>
  <c r="Q94" i="2"/>
  <c r="P94" i="2"/>
  <c r="O94" i="2"/>
  <c r="P93" i="2"/>
  <c r="O93" i="2"/>
  <c r="Q93" i="2" s="1"/>
  <c r="P92" i="2"/>
  <c r="O92" i="2"/>
  <c r="Q92" i="2" s="1"/>
  <c r="Q91" i="2"/>
  <c r="P91" i="2"/>
  <c r="O91" i="2"/>
  <c r="P90" i="2"/>
  <c r="O90" i="2"/>
  <c r="Q90" i="2" s="1"/>
  <c r="P89" i="2"/>
  <c r="O89" i="2"/>
  <c r="Q89" i="2" s="1"/>
  <c r="Q88" i="2"/>
  <c r="P88" i="2"/>
  <c r="O88" i="2"/>
  <c r="P87" i="2"/>
  <c r="O87" i="2"/>
  <c r="Q87" i="2" s="1"/>
  <c r="P86" i="2"/>
  <c r="O86" i="2"/>
  <c r="Q86" i="2" s="1"/>
  <c r="Q85" i="2"/>
  <c r="P85" i="2"/>
  <c r="O85" i="2"/>
  <c r="P84" i="2"/>
  <c r="O84" i="2"/>
  <c r="Q84" i="2" s="1"/>
  <c r="Q83" i="2"/>
  <c r="P83" i="2"/>
  <c r="O83" i="2"/>
  <c r="P82" i="2"/>
  <c r="O82" i="2"/>
  <c r="Q82" i="2" s="1"/>
  <c r="P81" i="2"/>
  <c r="O81" i="2"/>
  <c r="Q81" i="2" s="1"/>
  <c r="Q80" i="2"/>
  <c r="P80" i="2"/>
  <c r="O80" i="2"/>
  <c r="P79" i="2"/>
  <c r="O79" i="2"/>
  <c r="Q79" i="2" s="1"/>
  <c r="Q78" i="2"/>
  <c r="P78" i="2"/>
  <c r="O78" i="2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Q77" i="2"/>
  <c r="P77" i="2"/>
  <c r="O77" i="2"/>
  <c r="P74" i="2"/>
  <c r="O74" i="2"/>
  <c r="Q74" i="2" s="1"/>
  <c r="Q73" i="2"/>
  <c r="P73" i="2"/>
  <c r="O73" i="2"/>
  <c r="P72" i="2"/>
  <c r="O72" i="2"/>
  <c r="Q72" i="2" s="1"/>
  <c r="Q71" i="2"/>
  <c r="P71" i="2"/>
  <c r="O71" i="2"/>
  <c r="P70" i="2"/>
  <c r="O70" i="2"/>
  <c r="Q70" i="2" s="1"/>
  <c r="Q69" i="2"/>
  <c r="P69" i="2"/>
  <c r="O69" i="2"/>
  <c r="A69" i="2"/>
  <c r="A70" i="2" s="1"/>
  <c r="A71" i="2" s="1"/>
  <c r="A72" i="2" s="1"/>
  <c r="A73" i="2" s="1"/>
  <c r="A74" i="2" s="1"/>
  <c r="P68" i="2"/>
  <c r="O68" i="2"/>
  <c r="Q68" i="2" s="1"/>
  <c r="A68" i="2"/>
  <c r="Q67" i="2"/>
  <c r="P67" i="2"/>
  <c r="O67" i="2"/>
  <c r="Q66" i="2"/>
  <c r="P64" i="2"/>
  <c r="O64" i="2"/>
  <c r="Q64" i="2" s="1"/>
  <c r="Q63" i="2"/>
  <c r="P63" i="2"/>
  <c r="O63" i="2"/>
  <c r="P62" i="2"/>
  <c r="O62" i="2"/>
  <c r="Q62" i="2" s="1"/>
  <c r="P61" i="2"/>
  <c r="O61" i="2"/>
  <c r="Q61" i="2" s="1"/>
  <c r="P60" i="2"/>
  <c r="O60" i="2"/>
  <c r="Q60" i="2" s="1"/>
  <c r="Q59" i="2"/>
  <c r="P59" i="2"/>
  <c r="O59" i="2"/>
  <c r="Q58" i="2"/>
  <c r="P58" i="2"/>
  <c r="O58" i="2"/>
  <c r="Q57" i="2"/>
  <c r="P57" i="2"/>
  <c r="O57" i="2"/>
  <c r="Q56" i="2"/>
  <c r="P56" i="2"/>
  <c r="O56" i="2"/>
  <c r="P55" i="2"/>
  <c r="O55" i="2"/>
  <c r="Q55" i="2" s="1"/>
  <c r="Q54" i="2"/>
  <c r="P54" i="2"/>
  <c r="O54" i="2"/>
  <c r="P53" i="2"/>
  <c r="O53" i="2"/>
  <c r="Q53" i="2" s="1"/>
  <c r="P52" i="2"/>
  <c r="O52" i="2"/>
  <c r="Q52" i="2" s="1"/>
  <c r="P51" i="2"/>
  <c r="O51" i="2"/>
  <c r="Q51" i="2" s="1"/>
  <c r="Q50" i="2"/>
  <c r="P50" i="2"/>
  <c r="O50" i="2"/>
  <c r="P49" i="2"/>
  <c r="O49" i="2"/>
  <c r="Q49" i="2" s="1"/>
  <c r="P48" i="2"/>
  <c r="O48" i="2"/>
  <c r="Q48" i="2" s="1"/>
  <c r="Q47" i="2"/>
  <c r="P47" i="2"/>
  <c r="O47" i="2"/>
  <c r="P46" i="2"/>
  <c r="O46" i="2"/>
  <c r="Q46" i="2" s="1"/>
  <c r="Q45" i="2"/>
  <c r="P45" i="2"/>
  <c r="O45" i="2"/>
  <c r="P44" i="2"/>
  <c r="O44" i="2"/>
  <c r="Q44" i="2" s="1"/>
  <c r="Q43" i="2"/>
  <c r="P43" i="2"/>
  <c r="O43" i="2"/>
  <c r="P42" i="2"/>
  <c r="O42" i="2"/>
  <c r="Q42" i="2" s="1"/>
  <c r="Q41" i="2"/>
  <c r="P41" i="2"/>
  <c r="O41" i="2"/>
  <c r="P40" i="2"/>
  <c r="O40" i="2"/>
  <c r="Q40" i="2" s="1"/>
  <c r="P39" i="2"/>
  <c r="O39" i="2"/>
  <c r="Q39" i="2" s="1"/>
  <c r="Q38" i="2"/>
  <c r="P38" i="2"/>
  <c r="O38" i="2"/>
  <c r="P37" i="2"/>
  <c r="O37" i="2"/>
  <c r="Q37" i="2" s="1"/>
  <c r="Q36" i="2"/>
  <c r="P36" i="2"/>
  <c r="O36" i="2"/>
  <c r="P35" i="2"/>
  <c r="O35" i="2"/>
  <c r="Q35" i="2" s="1"/>
  <c r="P34" i="2"/>
  <c r="O34" i="2"/>
  <c r="Q34" i="2" s="1"/>
  <c r="P33" i="2"/>
  <c r="O33" i="2"/>
  <c r="Q33" i="2" s="1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Q32" i="2"/>
  <c r="P32" i="2"/>
  <c r="O32" i="2"/>
  <c r="Q31" i="2"/>
  <c r="U29" i="2"/>
  <c r="P29" i="2"/>
  <c r="O29" i="2"/>
  <c r="Q29" i="2" s="1"/>
  <c r="U28" i="2"/>
  <c r="P28" i="2"/>
  <c r="O28" i="2"/>
  <c r="Q28" i="2" s="1"/>
  <c r="U27" i="2"/>
  <c r="P27" i="2"/>
  <c r="O27" i="2"/>
  <c r="Q27" i="2" s="1"/>
  <c r="U26" i="2"/>
  <c r="P26" i="2"/>
  <c r="O26" i="2"/>
  <c r="Q26" i="2" s="1"/>
  <c r="U25" i="2"/>
  <c r="P25" i="2"/>
  <c r="O25" i="2"/>
  <c r="Q25" i="2" s="1"/>
  <c r="U24" i="2"/>
  <c r="Q24" i="2"/>
  <c r="P24" i="2"/>
  <c r="O24" i="2"/>
  <c r="A24" i="2"/>
  <c r="A25" i="2" s="1"/>
  <c r="A26" i="2" s="1"/>
  <c r="A27" i="2" s="1"/>
  <c r="A28" i="2" s="1"/>
  <c r="A29" i="2" s="1"/>
  <c r="U23" i="2"/>
  <c r="P23" i="2"/>
  <c r="O23" i="2"/>
  <c r="Q23" i="2" s="1"/>
  <c r="A23" i="2"/>
  <c r="U22" i="2"/>
  <c r="P22" i="2"/>
  <c r="O22" i="2"/>
  <c r="Q22" i="2" s="1"/>
  <c r="O21" i="2"/>
  <c r="Q21" i="2" s="1"/>
  <c r="P18" i="2"/>
  <c r="O18" i="2"/>
  <c r="Q18" i="2" s="1"/>
  <c r="P17" i="2"/>
  <c r="O17" i="2"/>
  <c r="Q17" i="2" s="1"/>
  <c r="P16" i="2"/>
  <c r="O16" i="2"/>
  <c r="Q16" i="2" s="1"/>
  <c r="Q15" i="2"/>
  <c r="P15" i="2"/>
  <c r="O15" i="2"/>
  <c r="P14" i="2"/>
  <c r="O14" i="2"/>
  <c r="Q14" i="2" s="1"/>
  <c r="P13" i="2"/>
  <c r="O13" i="2"/>
  <c r="Q13" i="2" s="1"/>
  <c r="P12" i="2"/>
  <c r="O12" i="2"/>
  <c r="Q12" i="2" s="1"/>
  <c r="Q11" i="2"/>
  <c r="P11" i="2"/>
  <c r="O11" i="2"/>
  <c r="P10" i="2"/>
  <c r="O10" i="2"/>
  <c r="Q10" i="2" s="1"/>
  <c r="A10" i="2"/>
  <c r="A11" i="2" s="1"/>
  <c r="A12" i="2" s="1"/>
  <c r="A13" i="2" s="1"/>
  <c r="A14" i="2" s="1"/>
  <c r="A15" i="2" s="1"/>
  <c r="A16" i="2" s="1"/>
  <c r="A17" i="2" s="1"/>
  <c r="A18" i="2" s="1"/>
  <c r="P9" i="2"/>
  <c r="O9" i="2"/>
  <c r="Q9" i="2" s="1"/>
</calcChain>
</file>

<file path=xl/sharedStrings.xml><?xml version="1.0" encoding="utf-8"?>
<sst xmlns="http://schemas.openxmlformats.org/spreadsheetml/2006/main" count="620" uniqueCount="242">
  <si>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</si>
  <si>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</si>
  <si>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</si>
  <si>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</si>
  <si>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Contractor Name-SHAURYA INFRATECH</t>
  </si>
  <si>
    <t>MONTH:</t>
  </si>
  <si>
    <t>DECEMBER</t>
  </si>
  <si>
    <t>Block:</t>
  </si>
  <si>
    <t>BABA BELKHARNATH DHAM</t>
  </si>
  <si>
    <t>ABC Limited</t>
  </si>
  <si>
    <t>BILL NO:</t>
  </si>
  <si>
    <t>GP:</t>
  </si>
  <si>
    <t>TALA</t>
  </si>
  <si>
    <t>Sl NO</t>
  </si>
  <si>
    <t>Description</t>
  </si>
  <si>
    <t>Units</t>
  </si>
  <si>
    <t xml:space="preserve">Balance Qty </t>
  </si>
  <si>
    <t>SAP Entry</t>
  </si>
  <si>
    <t>Remarks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</si>
  <si>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</si>
  <si>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</si>
  <si>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</si>
  <si>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</si>
  <si>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</si>
  <si>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</si>
  <si>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</si>
  <si>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</si>
  <si>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Gp1</t>
  </si>
  <si>
    <t>Gp2</t>
  </si>
  <si>
    <t>Total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</si>
  <si>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</si>
  <si>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</si>
  <si>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</si>
  <si>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</si>
  <si>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</si>
  <si>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</si>
  <si>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</si>
  <si>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</si>
  <si>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</si>
  <si>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</si>
  <si>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</si>
  <si>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</si>
  <si>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</si>
  <si>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</si>
  <si>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</si>
  <si>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</si>
  <si>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</si>
  <si>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</si>
  <si>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</si>
  <si>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</si>
  <si>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</si>
  <si>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</si>
  <si>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</si>
  <si>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</si>
  <si>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</si>
  <si>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</si>
  <si>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</si>
  <si>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</si>
  <si>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</si>
  <si>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</si>
  <si>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</si>
  <si>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</si>
  <si>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</si>
  <si>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</si>
  <si>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</si>
  <si>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</si>
  <si>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</si>
  <si>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</si>
  <si>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</si>
  <si>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</si>
  <si>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</si>
  <si>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</si>
  <si>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</si>
  <si>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</si>
  <si>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</si>
  <si>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</si>
  <si>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</si>
  <si>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</si>
  <si>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</si>
  <si>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</si>
  <si>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</si>
  <si>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</si>
  <si>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</si>
  <si>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</si>
  <si>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</si>
  <si>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</si>
  <si>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</si>
  <si>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</si>
  <si>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</si>
  <si>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</si>
  <si>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</si>
  <si>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</si>
  <si>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</si>
  <si>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</si>
  <si>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</si>
  <si>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</si>
  <si>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</si>
  <si>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</si>
  <si>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</si>
  <si>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</si>
  <si>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</si>
  <si>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</si>
  <si>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</si>
  <si>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</si>
  <si>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</si>
  <si>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</si>
  <si>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</si>
  <si>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</si>
  <si>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</si>
  <si>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</si>
  <si>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</si>
  <si>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</si>
  <si>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</si>
  <si>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</si>
  <si>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</si>
  <si>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</si>
  <si>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</si>
  <si>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</si>
  <si>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</si>
  <si>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</si>
  <si>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</si>
  <si>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</si>
  <si>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</si>
  <si>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</si>
  <si>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</si>
  <si>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</si>
  <si>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</si>
  <si>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</si>
  <si>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</si>
  <si>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</si>
  <si>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</si>
  <si>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</si>
  <si>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</si>
  <si>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</si>
  <si>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</si>
  <si>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</si>
  <si>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</si>
  <si>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</si>
  <si>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</si>
  <si>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</si>
  <si>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</si>
  <si>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</si>
  <si>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</si>
  <si>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</si>
  <si>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</si>
  <si>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</si>
  <si>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</si>
  <si>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</si>
  <si>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</si>
  <si>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</si>
  <si>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</si>
  <si>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</si>
  <si>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</si>
  <si>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</si>
  <si>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</si>
  <si>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</si>
  <si>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</si>
  <si>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</si>
  <si>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</si>
  <si>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</si>
  <si>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</si>
  <si>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</si>
  <si>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</si>
  <si>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</si>
  <si>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</si>
  <si>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</si>
  <si>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</si>
  <si>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</si>
  <si>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</si>
  <si>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</si>
  <si>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</si>
  <si>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</si>
  <si>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</si>
  <si>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</si>
  <si>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</si>
  <si>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</si>
  <si>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</si>
  <si>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</si>
  <si>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</si>
  <si>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</si>
  <si>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</si>
  <si>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ENTRY NO:</t>
  </si>
  <si>
    <t>Consumption Details  (Node/Junction)</t>
  </si>
  <si>
    <t>Total Consumed upto Date</t>
  </si>
  <si>
    <t>Mangraura</t>
  </si>
  <si>
    <t>MANDHURANIGANJ</t>
  </si>
  <si>
    <t>tanish project company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</si>
  <si>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</si>
  <si>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</si>
  <si>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</si>
  <si>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</si>
  <si>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</si>
  <si>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</si>
  <si>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</si>
  <si>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</si>
  <si>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</si>
  <si>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</si>
  <si>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</si>
  <si>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63mm</t>
  </si>
  <si>
    <t>75mm</t>
  </si>
  <si>
    <t>90mm</t>
  </si>
  <si>
    <t xml:space="preserve">110mm </t>
  </si>
  <si>
    <t>125MM</t>
  </si>
  <si>
    <t>140MM</t>
  </si>
  <si>
    <t>570a</t>
  </si>
  <si>
    <t>462a</t>
  </si>
  <si>
    <t>461a</t>
  </si>
  <si>
    <t>553a</t>
  </si>
  <si>
    <t>Abstract (Bill Breakup)</t>
  </si>
  <si>
    <t>Dia of Pipe</t>
  </si>
  <si>
    <t>WO/DPR Qty's</t>
  </si>
  <si>
    <t>Laying, Jointing, Backfilling - 60%</t>
  </si>
  <si>
    <t>Gap Closing- 5%</t>
  </si>
  <si>
    <t>Hydro Test - 15%</t>
  </si>
  <si>
    <t>FHTC Stretch - 10%</t>
  </si>
  <si>
    <t>Laying Up to Date</t>
  </si>
  <si>
    <t>Laying Qty Billed up to Date</t>
  </si>
  <si>
    <t>Qty Billed Up to Previous</t>
  </si>
  <si>
    <t xml:space="preserve">This Bill Qty (Laying) </t>
  </si>
  <si>
    <t>GAP Closing Billed Qty up to Date</t>
  </si>
  <si>
    <t>GAP Closing Qty Up to Previous</t>
  </si>
  <si>
    <t xml:space="preserve">This Bill Qty (GAP Closing) </t>
  </si>
  <si>
    <t>Hydro Test Qty Billed up to Date</t>
  </si>
  <si>
    <t>Hydro Test Qty Up to Previous</t>
  </si>
  <si>
    <t xml:space="preserve">This Bill Qty (Hydro Test ) </t>
  </si>
  <si>
    <t>FHTC Stretch Qty Billed  up to Date</t>
  </si>
  <si>
    <t>FHTC Stretch Qty Billed Up to Previous</t>
  </si>
  <si>
    <t xml:space="preserve">This Bill Qty (FHTC Stretch Billed )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</si>
  <si>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</si>
  <si>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</si>
  <si>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</si>
  <si>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</si>
  <si>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</si>
  <si>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</si>
  <si>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</si>
  <si>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</si>
  <si>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</si>
  <si>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Sub Total =</t>
  </si>
  <si>
    <t xml:space="preserve">                                                                                                 </t>
  </si>
  <si>
    <t xml:space="preserve">Sub-Contractor                Site Engineer                (Sr.Eng/ DY.M-SMX )                 (Dy.M-PMX )                   AGM                Project Incharge </t>
  </si>
  <si>
    <t>j506,531,546,548,550,496,512,528,543,529,556,557,562,568,496,621,639,638,642,645,577,575,582,584,628,618,636,631,641,636,644,627,658,649,648,651,655,654,653,624,595,587</t>
  </si>
  <si>
    <t>j552,549,547,498,497,563,569,583,581,578,586,591,629,630,632,592,637,660,652,650,656,596,669,599,598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</si>
</sst>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charset val="134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  <xf numFmtId="43" fontId="1" fillId="0" borderId="0" applyFont="0" applyFill="0" applyBorder="0" applyAlignment="0" applyProtection="0"/>
    <xf numFmtId="0" fontId="29" fillId="0" borderId="0"/>
    <xf numFmtId="0" fontId="1" fillId="0" borderId="0"/>
  </cellStyleXfs>
  <cellXfs count="227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7" fillId="2" borderId="0" xfId="2" applyFont="1" applyFill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5" xfId="2" applyFont="1" applyBorder="1" applyAlignment="1">
      <alignment horizontal="center" vertical="center"/>
    </xf>
    <xf numFmtId="164" fontId="11" fillId="3" borderId="0" xfId="3" applyNumberFormat="1" applyFont="1" applyFill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2" fillId="5" borderId="3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0" xfId="0" applyFont="1" applyFill="1"/>
    <xf numFmtId="0" fontId="7" fillId="4" borderId="5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165" fontId="15" fillId="7" borderId="4" xfId="0" applyNumberFormat="1" applyFont="1" applyFill="1" applyBorder="1" applyAlignment="1">
      <alignment horizontal="center" vertical="center"/>
    </xf>
    <xf numFmtId="165" fontId="15" fillId="4" borderId="9" xfId="0" applyNumberFormat="1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/>
    </xf>
    <xf numFmtId="165" fontId="15" fillId="4" borderId="10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17" fillId="7" borderId="0" xfId="0" applyFont="1" applyFill="1"/>
    <xf numFmtId="165" fontId="15" fillId="2" borderId="3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43" fontId="18" fillId="0" borderId="3" xfId="4" applyFont="1" applyFill="1" applyBorder="1" applyAlignment="1">
      <alignment horizontal="center" vertical="center" wrapText="1"/>
    </xf>
    <xf numFmtId="43" fontId="15" fillId="0" borderId="3" xfId="4" applyFont="1" applyFill="1" applyBorder="1" applyAlignment="1">
      <alignment horizontal="center" vertical="center" wrapText="1"/>
    </xf>
    <xf numFmtId="43" fontId="15" fillId="6" borderId="3" xfId="4" applyFont="1" applyFill="1" applyBorder="1" applyAlignment="1">
      <alignment horizontal="center" vertical="center" wrapText="1"/>
    </xf>
    <xf numFmtId="43" fontId="16" fillId="0" borderId="3" xfId="4" applyFont="1" applyFill="1" applyBorder="1" applyAlignment="1">
      <alignment horizontal="center" vertical="center" wrapText="1"/>
    </xf>
    <xf numFmtId="43" fontId="15" fillId="0" borderId="4" xfId="4" applyFont="1" applyFill="1" applyBorder="1" applyAlignment="1">
      <alignment horizontal="center" vertical="center" wrapText="1"/>
    </xf>
    <xf numFmtId="43" fontId="15" fillId="0" borderId="9" xfId="4" applyFont="1" applyFill="1" applyBorder="1" applyAlignment="1">
      <alignment horizontal="center" vertical="center" wrapText="1"/>
    </xf>
    <xf numFmtId="43" fontId="15" fillId="0" borderId="5" xfId="4" applyFont="1" applyFill="1" applyBorder="1" applyAlignment="1">
      <alignment horizontal="center" vertical="center" wrapText="1"/>
    </xf>
    <xf numFmtId="43" fontId="15" fillId="0" borderId="10" xfId="4" applyFont="1" applyFill="1" applyBorder="1" applyAlignment="1">
      <alignment horizontal="center" vertical="center" wrapText="1"/>
    </xf>
    <xf numFmtId="43" fontId="8" fillId="0" borderId="5" xfId="4" applyFont="1" applyFill="1" applyBorder="1" applyAlignment="1">
      <alignment horizontal="center" vertical="center" wrapText="1"/>
    </xf>
    <xf numFmtId="0" fontId="17" fillId="0" borderId="0" xfId="0" applyFont="1"/>
    <xf numFmtId="43" fontId="15" fillId="2" borderId="3" xfId="4" applyFont="1" applyFill="1" applyBorder="1" applyAlignment="1">
      <alignment horizontal="center" vertical="center" wrapText="1"/>
    </xf>
    <xf numFmtId="43" fontId="17" fillId="0" borderId="0" xfId="0" applyNumberFormat="1" applyFont="1"/>
    <xf numFmtId="0" fontId="19" fillId="5" borderId="3" xfId="0" applyFont="1" applyFill="1" applyBorder="1" applyAlignment="1">
      <alignment horizontal="right" vertical="center" wrapText="1"/>
    </xf>
    <xf numFmtId="0" fontId="19" fillId="5" borderId="3" xfId="0" applyFont="1" applyFill="1" applyBorder="1" applyAlignment="1">
      <alignment horizontal="right" vertical="center"/>
    </xf>
    <xf numFmtId="41" fontId="20" fillId="5" borderId="3" xfId="1" applyNumberFormat="1" applyFont="1" applyFill="1" applyBorder="1" applyAlignment="1">
      <alignment horizontal="center" vertical="center" wrapText="1"/>
    </xf>
    <xf numFmtId="41" fontId="20" fillId="6" borderId="3" xfId="1" applyNumberFormat="1" applyFont="1" applyFill="1" applyBorder="1" applyAlignment="1">
      <alignment horizontal="center" vertical="center" wrapText="1"/>
    </xf>
    <xf numFmtId="2" fontId="21" fillId="5" borderId="3" xfId="1" applyNumberFormat="1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right" vertical="center"/>
    </xf>
    <xf numFmtId="0" fontId="20" fillId="5" borderId="9" xfId="0" applyFont="1" applyFill="1" applyBorder="1" applyAlignment="1">
      <alignment horizontal="right" vertical="center"/>
    </xf>
    <xf numFmtId="0" fontId="20" fillId="5" borderId="5" xfId="0" applyFont="1" applyFill="1" applyBorder="1" applyAlignment="1">
      <alignment horizontal="right" vertical="center"/>
    </xf>
    <xf numFmtId="0" fontId="20" fillId="5" borderId="3" xfId="0" applyFont="1" applyFill="1" applyBorder="1" applyAlignment="1">
      <alignment horizontal="right" vertical="center"/>
    </xf>
    <xf numFmtId="0" fontId="20" fillId="5" borderId="10" xfId="0" applyFont="1" applyFill="1" applyBorder="1" applyAlignment="1">
      <alignment horizontal="right" vertical="center"/>
    </xf>
    <xf numFmtId="0" fontId="19" fillId="5" borderId="5" xfId="0" applyFont="1" applyFill="1" applyBorder="1" applyAlignment="1">
      <alignment horizontal="right" vertical="center"/>
    </xf>
    <xf numFmtId="0" fontId="22" fillId="5" borderId="0" xfId="0" applyFont="1" applyFill="1" applyAlignment="1">
      <alignment horizontal="right"/>
    </xf>
    <xf numFmtId="0" fontId="20" fillId="2" borderId="3" xfId="0" applyFont="1" applyFill="1" applyBorder="1" applyAlignment="1">
      <alignment horizontal="right" vertical="center"/>
    </xf>
    <xf numFmtId="41" fontId="15" fillId="7" borderId="3" xfId="0" applyNumberFormat="1" applyFont="1" applyFill="1" applyBorder="1" applyAlignment="1">
      <alignment horizontal="center" vertical="center" wrapText="1"/>
    </xf>
    <xf numFmtId="41" fontId="15" fillId="6" borderId="3" xfId="0" applyNumberFormat="1" applyFont="1" applyFill="1" applyBorder="1" applyAlignment="1">
      <alignment horizontal="center" vertical="center" wrapText="1"/>
    </xf>
    <xf numFmtId="165" fontId="15" fillId="7" borderId="9" xfId="0" applyNumberFormat="1" applyFont="1" applyFill="1" applyBorder="1" applyAlignment="1">
      <alignment horizontal="center" vertical="center"/>
    </xf>
    <xf numFmtId="165" fontId="15" fillId="7" borderId="5" xfId="0" applyNumberFormat="1" applyFont="1" applyFill="1" applyBorder="1" applyAlignment="1">
      <alignment horizontal="center" vertical="center"/>
    </xf>
    <xf numFmtId="165" fontId="15" fillId="7" borderId="3" xfId="0" applyNumberFormat="1" applyFont="1" applyFill="1" applyBorder="1" applyAlignment="1">
      <alignment horizontal="center" vertical="center"/>
    </xf>
    <xf numFmtId="165" fontId="15" fillId="7" borderId="10" xfId="0" applyNumberFormat="1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center" vertical="center"/>
    </xf>
    <xf numFmtId="0" fontId="0" fillId="7" borderId="0" xfId="0" applyFill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41" fontId="15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0" fontId="3" fillId="0" borderId="0" xfId="0" applyFont="1"/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43" fontId="18" fillId="0" borderId="5" xfId="4" applyFont="1" applyFill="1" applyBorder="1" applyAlignment="1">
      <alignment horizontal="center" vertical="center" wrapText="1"/>
    </xf>
    <xf numFmtId="0" fontId="23" fillId="0" borderId="0" xfId="0" applyFont="1" applyFill="1"/>
    <xf numFmtId="43" fontId="12" fillId="2" borderId="3" xfId="4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41" fontId="15" fillId="0" borderId="3" xfId="4" applyNumberFormat="1" applyFont="1" applyFill="1" applyBorder="1" applyAlignment="1">
      <alignment horizontal="center" vertical="center" wrapText="1"/>
    </xf>
    <xf numFmtId="166" fontId="16" fillId="0" borderId="3" xfId="4" applyNumberFormat="1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3" fillId="0" borderId="0" xfId="0" applyFont="1"/>
    <xf numFmtId="0" fontId="15" fillId="7" borderId="4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top"/>
    </xf>
    <xf numFmtId="0" fontId="24" fillId="8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8" fillId="0" borderId="0" xfId="0" applyFont="1"/>
    <xf numFmtId="0" fontId="0" fillId="2" borderId="0" xfId="0" applyFill="1"/>
    <xf numFmtId="0" fontId="7" fillId="0" borderId="3" xfId="2" applyFont="1" applyBorder="1" applyAlignment="1">
      <alignment vertical="center"/>
    </xf>
    <xf numFmtId="0" fontId="12" fillId="4" borderId="5" xfId="0" applyFont="1" applyFill="1" applyBorder="1" applyAlignment="1">
      <alignment horizontal="center" vertical="center" wrapText="1"/>
    </xf>
    <xf numFmtId="0" fontId="29" fillId="0" borderId="0" xfId="5"/>
    <xf numFmtId="0" fontId="33" fillId="10" borderId="3" xfId="5" applyFont="1" applyFill="1" applyBorder="1" applyAlignment="1">
      <alignment horizontal="center" vertical="center" wrapText="1"/>
    </xf>
    <xf numFmtId="0" fontId="33" fillId="10" borderId="3" xfId="5" applyFont="1" applyFill="1" applyBorder="1" applyAlignment="1">
      <alignment horizontal="center" vertical="center"/>
    </xf>
    <xf numFmtId="0" fontId="29" fillId="0" borderId="3" xfId="5" applyBorder="1"/>
    <xf numFmtId="14" fontId="29" fillId="0" borderId="3" xfId="5" applyNumberFormat="1" applyBorder="1"/>
    <xf numFmtId="0" fontId="29" fillId="0" borderId="3" xfId="5" applyFill="1" applyBorder="1"/>
    <xf numFmtId="0" fontId="29" fillId="0" borderId="11" xfId="5" applyFill="1" applyBorder="1"/>
    <xf numFmtId="0" fontId="1" fillId="0" borderId="3" xfId="5" applyFont="1" applyBorder="1"/>
    <xf numFmtId="0" fontId="35" fillId="6" borderId="14" xfId="3" applyFont="1" applyFill="1" applyBorder="1" applyAlignment="1">
      <alignment horizontal="center" vertical="center" wrapText="1"/>
    </xf>
    <xf numFmtId="0" fontId="35" fillId="6" borderId="15" xfId="3" applyFont="1" applyFill="1" applyBorder="1" applyAlignment="1">
      <alignment horizontal="center" vertical="center" wrapText="1"/>
    </xf>
    <xf numFmtId="0" fontId="35" fillId="11" borderId="16" xfId="3" applyFont="1" applyFill="1" applyBorder="1" applyAlignment="1">
      <alignment horizontal="center" vertical="center" wrapText="1"/>
    </xf>
    <xf numFmtId="0" fontId="35" fillId="11" borderId="18" xfId="3" applyFont="1" applyFill="1" applyBorder="1" applyAlignment="1">
      <alignment horizontal="center" vertical="center" wrapText="1"/>
    </xf>
    <xf numFmtId="0" fontId="36" fillId="0" borderId="3" xfId="3" applyFont="1" applyBorder="1" applyAlignment="1">
      <alignment horizontal="center" vertical="center"/>
    </xf>
    <xf numFmtId="0" fontId="36" fillId="0" borderId="3" xfId="3" applyFont="1" applyBorder="1" applyAlignment="1">
      <alignment horizontal="left" vertical="center"/>
    </xf>
    <xf numFmtId="43" fontId="37" fillId="0" borderId="3" xfId="3" applyNumberFormat="1" applyFont="1" applyBorder="1" applyAlignment="1">
      <alignment horizontal="center" vertical="center"/>
    </xf>
    <xf numFmtId="164" fontId="36" fillId="0" borderId="23" xfId="3" applyNumberFormat="1" applyFont="1" applyBorder="1" applyAlignment="1">
      <alignment horizontal="center" vertical="center"/>
    </xf>
    <xf numFmtId="43" fontId="36" fillId="0" borderId="8" xfId="3" applyNumberFormat="1" applyFont="1" applyBorder="1" applyAlignment="1">
      <alignment horizontal="center" vertical="center"/>
    </xf>
    <xf numFmtId="164" fontId="36" fillId="11" borderId="22" xfId="3" applyNumberFormat="1" applyFont="1" applyFill="1" applyBorder="1" applyAlignment="1">
      <alignment horizontal="center" vertical="center"/>
    </xf>
    <xf numFmtId="164" fontId="38" fillId="0" borderId="23" xfId="3" applyNumberFormat="1" applyFont="1" applyBorder="1" applyAlignment="1">
      <alignment horizontal="center" vertical="center"/>
    </xf>
    <xf numFmtId="164" fontId="36" fillId="0" borderId="8" xfId="3" applyNumberFormat="1" applyFont="1" applyBorder="1" applyAlignment="1">
      <alignment horizontal="center" vertical="center"/>
    </xf>
    <xf numFmtId="164" fontId="36" fillId="0" borderId="9" xfId="3" applyNumberFormat="1" applyFont="1" applyBorder="1" applyAlignment="1">
      <alignment horizontal="center" vertical="center"/>
    </xf>
    <xf numFmtId="43" fontId="36" fillId="0" borderId="3" xfId="3" applyNumberFormat="1" applyFont="1" applyBorder="1" applyAlignment="1">
      <alignment horizontal="center" vertical="center"/>
    </xf>
    <xf numFmtId="164" fontId="38" fillId="0" borderId="9" xfId="3" applyNumberFormat="1" applyFont="1" applyBorder="1" applyAlignment="1">
      <alignment horizontal="center" vertical="center"/>
    </xf>
    <xf numFmtId="164" fontId="36" fillId="0" borderId="3" xfId="3" applyNumberFormat="1" applyFont="1" applyBorder="1" applyAlignment="1">
      <alignment horizontal="center" vertical="center"/>
    </xf>
    <xf numFmtId="164" fontId="36" fillId="11" borderId="10" xfId="3" applyNumberFormat="1" applyFont="1" applyFill="1" applyBorder="1" applyAlignment="1">
      <alignment horizontal="center" vertical="center"/>
    </xf>
    <xf numFmtId="0" fontId="3" fillId="0" borderId="0" xfId="2"/>
    <xf numFmtId="164" fontId="36" fillId="11" borderId="6" xfId="3" applyNumberFormat="1" applyFont="1" applyFill="1" applyBorder="1" applyAlignment="1">
      <alignment horizontal="center" vertical="center"/>
    </xf>
    <xf numFmtId="41" fontId="36" fillId="0" borderId="4" xfId="3" applyNumberFormat="1" applyFont="1" applyBorder="1" applyAlignment="1">
      <alignment horizontal="center" vertical="center"/>
    </xf>
    <xf numFmtId="43" fontId="11" fillId="6" borderId="3" xfId="3" applyNumberFormat="1" applyFont="1" applyFill="1" applyBorder="1" applyAlignment="1">
      <alignment horizontal="center" vertical="center"/>
    </xf>
    <xf numFmtId="164" fontId="39" fillId="10" borderId="4" xfId="3" applyNumberFormat="1" applyFont="1" applyFill="1" applyBorder="1" applyAlignment="1">
      <alignment horizontal="center" vertical="center"/>
    </xf>
    <xf numFmtId="164" fontId="11" fillId="10" borderId="4" xfId="3" applyNumberFormat="1" applyFont="1" applyFill="1" applyBorder="1" applyAlignment="1">
      <alignment horizontal="center" vertical="center"/>
    </xf>
    <xf numFmtId="164" fontId="39" fillId="11" borderId="24" xfId="3" applyNumberFormat="1" applyFont="1" applyFill="1" applyBorder="1" applyAlignment="1">
      <alignment horizontal="center" vertical="center"/>
    </xf>
    <xf numFmtId="164" fontId="39" fillId="10" borderId="25" xfId="3" applyNumberFormat="1" applyFont="1" applyFill="1" applyBorder="1" applyAlignment="1">
      <alignment horizontal="center" vertical="center"/>
    </xf>
    <xf numFmtId="164" fontId="39" fillId="10" borderId="26" xfId="3" applyNumberFormat="1" applyFont="1" applyFill="1" applyBorder="1" applyAlignment="1">
      <alignment horizontal="center" vertical="center"/>
    </xf>
    <xf numFmtId="164" fontId="39" fillId="11" borderId="27" xfId="3" applyNumberFormat="1" applyFont="1" applyFill="1" applyBorder="1" applyAlignment="1">
      <alignment horizontal="center" vertical="center"/>
    </xf>
    <xf numFmtId="0" fontId="35" fillId="0" borderId="0" xfId="3" applyFont="1" applyAlignment="1">
      <alignment horizontal="right" vertical="center"/>
    </xf>
    <xf numFmtId="164" fontId="11" fillId="0" borderId="0" xfId="3" applyNumberFormat="1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9" fillId="10" borderId="4" xfId="3" applyFont="1" applyFill="1" applyBorder="1" applyAlignment="1">
      <alignment horizontal="center" vertical="center"/>
    </xf>
    <xf numFmtId="0" fontId="39" fillId="10" borderId="5" xfId="3" applyFont="1" applyFill="1" applyBorder="1" applyAlignment="1">
      <alignment horizontal="center" vertical="center"/>
    </xf>
    <xf numFmtId="1" fontId="40" fillId="0" borderId="0" xfId="6" applyNumberFormat="1" applyFont="1" applyAlignment="1">
      <alignment horizontal="center" vertical="center" wrapText="1"/>
    </xf>
    <xf numFmtId="0" fontId="33" fillId="0" borderId="3" xfId="5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5" fillId="6" borderId="13" xfId="3" applyFont="1" applyFill="1" applyBorder="1" applyAlignment="1">
      <alignment horizontal="center" vertical="center"/>
    </xf>
    <xf numFmtId="0" fontId="35" fillId="6" borderId="20" xfId="3" applyFont="1" applyFill="1" applyBorder="1" applyAlignment="1">
      <alignment horizontal="center" vertical="center"/>
    </xf>
    <xf numFmtId="0" fontId="35" fillId="6" borderId="12" xfId="3" applyFont="1" applyFill="1" applyBorder="1" applyAlignment="1">
      <alignment horizontal="center" vertical="center" wrapText="1"/>
    </xf>
    <xf numFmtId="0" fontId="35" fillId="6" borderId="21" xfId="3" applyFont="1" applyFill="1" applyBorder="1" applyAlignment="1">
      <alignment horizontal="center" vertical="center" wrapText="1"/>
    </xf>
    <xf numFmtId="0" fontId="35" fillId="6" borderId="12" xfId="3" applyFont="1" applyFill="1" applyBorder="1" applyAlignment="1">
      <alignment horizontal="center" vertical="center"/>
    </xf>
    <xf numFmtId="0" fontId="35" fillId="6" borderId="21" xfId="3" applyFont="1" applyFill="1" applyBorder="1" applyAlignment="1">
      <alignment horizontal="center" vertical="center"/>
    </xf>
    <xf numFmtId="0" fontId="33" fillId="9" borderId="4" xfId="5" applyFont="1" applyFill="1" applyBorder="1" applyAlignment="1">
      <alignment horizontal="center" vertical="center" wrapText="1"/>
    </xf>
    <xf numFmtId="0" fontId="33" fillId="9" borderId="6" xfId="5" applyFont="1" applyFill="1" applyBorder="1" applyAlignment="1">
      <alignment horizontal="center" vertical="center" wrapText="1"/>
    </xf>
    <xf numFmtId="0" fontId="33" fillId="9" borderId="5" xfId="5" applyFont="1" applyFill="1" applyBorder="1" applyAlignment="1">
      <alignment horizontal="center" vertical="center" wrapText="1"/>
    </xf>
    <xf numFmtId="0" fontId="32" fillId="0" borderId="3" xfId="5" applyFont="1" applyBorder="1" applyAlignment="1">
      <alignment horizontal="center" vertical="center"/>
    </xf>
    <xf numFmtId="0" fontId="30" fillId="0" borderId="4" xfId="5" applyFont="1" applyBorder="1" applyAlignment="1">
      <alignment horizontal="center" vertical="center"/>
    </xf>
    <xf numFmtId="0" fontId="30" fillId="0" borderId="6" xfId="5" applyFont="1" applyBorder="1" applyAlignment="1">
      <alignment horizontal="center" vertical="center"/>
    </xf>
    <xf numFmtId="0" fontId="30" fillId="0" borderId="5" xfId="5" applyFont="1" applyBorder="1" applyAlignment="1">
      <alignment horizontal="center" vertical="center"/>
    </xf>
    <xf numFmtId="0" fontId="30" fillId="0" borderId="3" xfId="5" applyFont="1" applyBorder="1" applyAlignment="1">
      <alignment horizontal="center" vertical="center"/>
    </xf>
    <xf numFmtId="0" fontId="31" fillId="0" borderId="3" xfId="5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5" fillId="0" borderId="3" xfId="4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64" fontId="35" fillId="11" borderId="20" xfId="3" applyNumberFormat="1" applyFont="1" applyFill="1" applyBorder="1" applyAlignment="1">
      <alignment horizontal="center"/>
    </xf>
    <xf numFmtId="43" fontId="37" fillId="0" borderId="4" xfId="3" applyNumberFormat="1" applyFont="1" applyBorder="1" applyAlignment="1">
      <alignment horizontal="center"/>
    </xf>
    <xf numFmtId="43" fontId="37" fillId="0" borderId="5" xfId="3" applyNumberFormat="1" applyFont="1" applyBorder="1" applyAlignment="1">
      <alignment horizontal="center" vertical="center"/>
    </xf>
    <xf numFmtId="0" fontId="35" fillId="11" borderId="28" xfId="3" applyFont="1" applyFill="1" applyBorder="1" applyAlignment="1">
      <alignment horizontal="center" vertical="center" wrapText="1"/>
    </xf>
    <xf numFmtId="43" fontId="29" fillId="0" borderId="3" xfId="5" applyNumberFormat="1" applyBorder="1"/>
  </cellXfs>
  <cellStyles count="7">
    <cellStyle name="Comma" xfId="1" builtinId="3"/>
    <cellStyle name="Comma 4" xfId="4"/>
    <cellStyle name="Normal" xfId="0" builtinId="0"/>
    <cellStyle name="Normal 2" xfId="2"/>
    <cellStyle name="Normal 3" xfId="5"/>
    <cellStyle name="Normal 4" xfId="6"/>
    <cellStyle name="Normal 9" xfId="3"/>
  </cellStyles>
  <dxfs count="1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131379</xdr:rowOff>
    </xdr:from>
    <xdr:to>
      <xdr:col>0</xdr:col>
      <xdr:colOff>6513</xdr:colOff>
      <xdr:row>8</xdr:row>
      <xdr:rowOff>99868</xdr:rowOff>
    </xdr:to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54835" y="702879"/>
          <a:ext cx="6513" cy="1159114"/>
        </a:xfrm>
        <a:prstGeom prst="rect">
          <a:avLst/>
        </a:prstGeom>
      </xdr:spPr>
    </xdr:pic>
    <xdr:clientData/>
  </xdr:twoCellAnchor>
  <xdr:twoCellAnchor editAs="oneCell">
    <xdr:from>
      <xdr:col>16</xdr:col>
      <xdr:colOff>1015485</xdr:colOff>
      <xdr:row>3</xdr:row>
      <xdr:rowOff>131379</xdr:rowOff>
    </xdr:from>
    <xdr:to>
      <xdr:col>17</xdr:col>
      <xdr:colOff>2823</xdr:colOff>
      <xdr:row>8</xdr:row>
      <xdr:rowOff>99868</xdr:rowOff>
    </xdr:to>
    <xdr:pic>
      <xdr:nvPicPr>
        <xdr:cNvPr id="3" name="Picture 2" descr="Power Mech Symble.jp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13435" y="702879"/>
          <a:ext cx="6513" cy="11591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S208"/>
  <sheetViews>
    <sheetView tabSelected="1" topLeftCell="A172" workbookViewId="0">
      <selection activeCell="Q189" sqref="Q189"/>
    </sheetView>
  </sheetViews>
  <sheetFormatPr defaultRowHeight="15"/>
  <cols>
    <col min="1" max="2" width="9.140625" style="137"/>
    <col min="3" max="3" width="10.28515625" style="137" bestFit="1" customWidth="1"/>
    <col min="4" max="4" width="9.140625" style="137"/>
    <col min="5" max="6" width="9.7109375" style="137" bestFit="1" customWidth="1"/>
    <col min="7" max="7" width="9.140625" style="137"/>
    <col min="8" max="8" width="10.140625" style="137" bestFit="1" customWidth="1"/>
    <col min="9" max="16384" width="9.140625" style="137"/>
  </cols>
  <sheetData>
    <row r="4" spans="2:18" ht="18.75">
      <c r="B4" s="201" t="s">
        <v>184</v>
      </c>
      <c r="C4" s="201"/>
      <c r="D4" s="201"/>
      <c r="E4" s="20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</row>
    <row r="5" spans="2:18" ht="18.75">
      <c r="B5" s="201" t="s">
        <v>185</v>
      </c>
      <c r="C5" s="201"/>
      <c r="D5" s="201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</row>
    <row r="6" spans="2:18" ht="18.75">
      <c r="B6" s="201"/>
      <c r="C6" s="201"/>
      <c r="D6" s="201"/>
      <c r="E6" s="201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</row>
    <row r="7" spans="2:18" ht="18.75">
      <c r="B7" s="201"/>
      <c r="C7" s="201"/>
      <c r="D7" s="201"/>
      <c r="E7" s="201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</row>
    <row r="8" spans="2:18" ht="18.75">
      <c r="B8" s="198" t="s">
        <v>186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200"/>
    </row>
    <row r="9" spans="2:18" ht="18" customHeight="1">
      <c r="B9" s="197" t="s">
        <v>187</v>
      </c>
      <c r="C9" s="197" t="s">
        <v>188</v>
      </c>
      <c r="D9" s="183" t="s">
        <v>189</v>
      </c>
      <c r="E9" s="183" t="s">
        <v>190</v>
      </c>
      <c r="F9" s="183" t="s">
        <v>191</v>
      </c>
      <c r="G9" s="183" t="s">
        <v>192</v>
      </c>
      <c r="H9" s="194" t="s">
        <v>193</v>
      </c>
      <c r="I9" s="195"/>
      <c r="J9" s="195"/>
      <c r="K9" s="195"/>
      <c r="L9" s="195"/>
      <c r="M9" s="196"/>
      <c r="N9" s="183" t="s">
        <v>194</v>
      </c>
      <c r="O9" s="183" t="s">
        <v>195</v>
      </c>
      <c r="P9" s="183" t="s">
        <v>196</v>
      </c>
      <c r="Q9" s="183" t="s">
        <v>197</v>
      </c>
      <c r="R9" s="183" t="s">
        <v>18</v>
      </c>
    </row>
    <row r="10" spans="2:18" ht="36">
      <c r="B10" s="197"/>
      <c r="C10" s="197"/>
      <c r="D10" s="183"/>
      <c r="E10" s="183"/>
      <c r="F10" s="183"/>
      <c r="G10" s="183"/>
      <c r="H10" s="138" t="s">
        <v>198</v>
      </c>
      <c r="I10" s="139" t="s">
        <v>199</v>
      </c>
      <c r="J10" s="139" t="s">
        <v>200</v>
      </c>
      <c r="K10" s="139" t="s">
        <v>201</v>
      </c>
      <c r="L10" s="139" t="s">
        <v>202</v>
      </c>
      <c r="M10" s="139" t="s">
        <v>203</v>
      </c>
      <c r="N10" s="183"/>
      <c r="O10" s="183"/>
      <c r="P10" s="183"/>
      <c r="Q10" s="183"/>
      <c r="R10" s="183"/>
    </row>
    <row r="11" spans="2:18">
      <c r="B11" s="140">
        <v>1</v>
      </c>
      <c r="C11" s="141">
        <v>45278</v>
      </c>
      <c r="D11" s="140">
        <v>28</v>
      </c>
      <c r="E11" s="140">
        <v>41</v>
      </c>
      <c r="F11" s="140"/>
      <c r="G11" s="140"/>
      <c r="H11" s="140">
        <v>140</v>
      </c>
      <c r="I11" s="140"/>
      <c r="J11" s="140"/>
      <c r="K11" s="140"/>
      <c r="L11" s="140"/>
      <c r="M11" s="140"/>
      <c r="N11" s="140">
        <f>+H11</f>
        <v>140</v>
      </c>
      <c r="O11" s="140"/>
      <c r="P11" s="140"/>
      <c r="Q11" s="140"/>
      <c r="R11" s="140"/>
    </row>
    <row r="12" spans="2:18">
      <c r="B12" s="140">
        <f>+B11+1</f>
        <v>2</v>
      </c>
      <c r="C12" s="141">
        <v>45279</v>
      </c>
      <c r="D12" s="140">
        <v>28</v>
      </c>
      <c r="E12" s="140">
        <v>41</v>
      </c>
      <c r="F12" s="140"/>
      <c r="G12" s="140"/>
      <c r="H12" s="140">
        <v>30</v>
      </c>
      <c r="I12" s="140"/>
      <c r="J12" s="140"/>
      <c r="K12" s="140"/>
      <c r="L12" s="140"/>
      <c r="M12" s="140"/>
      <c r="N12" s="140">
        <f>+N11+H12+I12+J12+K12+L12+M12</f>
        <v>170</v>
      </c>
      <c r="O12" s="140"/>
      <c r="P12" s="140"/>
      <c r="Q12" s="140"/>
      <c r="R12" s="140"/>
    </row>
    <row r="13" spans="2:18">
      <c r="B13" s="140">
        <f t="shared" ref="B13:B76" si="0">+B12+1</f>
        <v>3</v>
      </c>
      <c r="C13" s="141">
        <v>45279</v>
      </c>
      <c r="D13" s="140">
        <v>26</v>
      </c>
      <c r="E13" s="140">
        <v>27</v>
      </c>
      <c r="F13" s="140"/>
      <c r="G13" s="140"/>
      <c r="H13" s="140">
        <v>80</v>
      </c>
      <c r="I13" s="140"/>
      <c r="J13" s="140"/>
      <c r="K13" s="140"/>
      <c r="L13" s="140"/>
      <c r="M13" s="140"/>
      <c r="N13" s="140">
        <f t="shared" ref="N13:N76" si="1">+N12+H13+I13+J13+K13+L13+M13</f>
        <v>250</v>
      </c>
      <c r="O13" s="140"/>
      <c r="P13" s="140"/>
      <c r="Q13" s="140"/>
      <c r="R13" s="140"/>
    </row>
    <row r="14" spans="2:18">
      <c r="B14" s="140">
        <f t="shared" si="0"/>
        <v>4</v>
      </c>
      <c r="C14" s="141">
        <v>45280</v>
      </c>
      <c r="D14" s="140">
        <v>576</v>
      </c>
      <c r="E14" s="140">
        <v>627</v>
      </c>
      <c r="F14" s="140"/>
      <c r="G14" s="140"/>
      <c r="H14" s="140">
        <v>210</v>
      </c>
      <c r="I14" s="140"/>
      <c r="J14" s="140"/>
      <c r="K14" s="140"/>
      <c r="L14" s="140"/>
      <c r="M14" s="140"/>
      <c r="N14" s="140">
        <f t="shared" si="1"/>
        <v>460</v>
      </c>
      <c r="O14" s="140"/>
      <c r="P14" s="140"/>
      <c r="Q14" s="140"/>
      <c r="R14" s="140"/>
    </row>
    <row r="15" spans="2:18">
      <c r="B15" s="140">
        <f t="shared" si="0"/>
        <v>5</v>
      </c>
      <c r="C15" s="141">
        <v>45280</v>
      </c>
      <c r="D15" s="140">
        <v>627</v>
      </c>
      <c r="E15" s="140">
        <v>644</v>
      </c>
      <c r="F15" s="140"/>
      <c r="G15" s="140"/>
      <c r="H15" s="140">
        <v>57</v>
      </c>
      <c r="I15" s="140"/>
      <c r="J15" s="140"/>
      <c r="K15" s="140"/>
      <c r="L15" s="140"/>
      <c r="M15" s="140"/>
      <c r="N15" s="140">
        <f t="shared" si="1"/>
        <v>517</v>
      </c>
      <c r="O15" s="140"/>
      <c r="P15" s="140"/>
      <c r="Q15" s="140"/>
      <c r="R15" s="140"/>
    </row>
    <row r="16" spans="2:18">
      <c r="B16" s="140">
        <f t="shared" si="0"/>
        <v>6</v>
      </c>
      <c r="C16" s="141">
        <v>45280</v>
      </c>
      <c r="D16" s="140">
        <v>644</v>
      </c>
      <c r="E16" s="140">
        <v>658</v>
      </c>
      <c r="F16" s="140"/>
      <c r="G16" s="140"/>
      <c r="H16" s="140">
        <v>190</v>
      </c>
      <c r="I16" s="140"/>
      <c r="J16" s="140"/>
      <c r="K16" s="140"/>
      <c r="L16" s="140"/>
      <c r="M16" s="140"/>
      <c r="N16" s="140">
        <f t="shared" si="1"/>
        <v>707</v>
      </c>
      <c r="O16" s="140"/>
      <c r="P16" s="140"/>
      <c r="Q16" s="140"/>
      <c r="R16" s="140"/>
    </row>
    <row r="17" spans="2:18">
      <c r="B17" s="140">
        <f t="shared" si="0"/>
        <v>7</v>
      </c>
      <c r="C17" s="141">
        <v>45281</v>
      </c>
      <c r="D17" s="140">
        <v>644</v>
      </c>
      <c r="E17" s="140">
        <v>658</v>
      </c>
      <c r="F17" s="140"/>
      <c r="G17" s="140"/>
      <c r="H17" s="140">
        <v>267</v>
      </c>
      <c r="I17" s="140"/>
      <c r="J17" s="140"/>
      <c r="K17" s="140"/>
      <c r="L17" s="140"/>
      <c r="M17" s="140"/>
      <c r="N17" s="140">
        <f t="shared" si="1"/>
        <v>974</v>
      </c>
      <c r="O17" s="140"/>
      <c r="P17" s="140"/>
      <c r="Q17" s="140"/>
      <c r="R17" s="140"/>
    </row>
    <row r="18" spans="2:18">
      <c r="B18" s="140">
        <f t="shared" si="0"/>
        <v>8</v>
      </c>
      <c r="C18" s="141">
        <v>45281</v>
      </c>
      <c r="D18" s="140">
        <v>658</v>
      </c>
      <c r="E18" s="140">
        <v>659</v>
      </c>
      <c r="F18" s="140"/>
      <c r="G18" s="140"/>
      <c r="H18" s="140">
        <v>93</v>
      </c>
      <c r="I18" s="140"/>
      <c r="J18" s="140"/>
      <c r="K18" s="140"/>
      <c r="L18" s="140"/>
      <c r="M18" s="140"/>
      <c r="N18" s="140">
        <f t="shared" si="1"/>
        <v>1067</v>
      </c>
      <c r="O18" s="140"/>
      <c r="P18" s="140"/>
      <c r="Q18" s="140"/>
      <c r="R18" s="140"/>
    </row>
    <row r="19" spans="2:18">
      <c r="B19" s="140">
        <f t="shared" si="0"/>
        <v>9</v>
      </c>
      <c r="C19" s="141">
        <v>45282</v>
      </c>
      <c r="D19" s="140">
        <v>659</v>
      </c>
      <c r="E19" s="140">
        <v>657</v>
      </c>
      <c r="F19" s="140"/>
      <c r="G19" s="140"/>
      <c r="H19" s="140">
        <v>45</v>
      </c>
      <c r="I19" s="140"/>
      <c r="J19" s="140"/>
      <c r="K19" s="140"/>
      <c r="L19" s="140"/>
      <c r="M19" s="140"/>
      <c r="N19" s="140">
        <f t="shared" si="1"/>
        <v>1112</v>
      </c>
      <c r="O19" s="140"/>
      <c r="P19" s="140"/>
      <c r="Q19" s="140"/>
      <c r="R19" s="140"/>
    </row>
    <row r="20" spans="2:18">
      <c r="B20" s="140">
        <f t="shared" si="0"/>
        <v>10</v>
      </c>
      <c r="C20" s="141">
        <v>45282</v>
      </c>
      <c r="D20" s="140">
        <v>657</v>
      </c>
      <c r="E20" s="140">
        <v>655</v>
      </c>
      <c r="F20" s="140"/>
      <c r="G20" s="140"/>
      <c r="H20" s="140">
        <v>172</v>
      </c>
      <c r="I20" s="140"/>
      <c r="J20" s="140"/>
      <c r="K20" s="140"/>
      <c r="L20" s="140"/>
      <c r="M20" s="140"/>
      <c r="N20" s="140">
        <f t="shared" si="1"/>
        <v>1284</v>
      </c>
      <c r="O20" s="140"/>
      <c r="P20" s="140"/>
      <c r="Q20" s="140"/>
      <c r="R20" s="140"/>
    </row>
    <row r="21" spans="2:18">
      <c r="B21" s="140">
        <f t="shared" si="0"/>
        <v>11</v>
      </c>
      <c r="C21" s="141">
        <v>45282</v>
      </c>
      <c r="D21" s="140">
        <v>655</v>
      </c>
      <c r="E21" s="140">
        <v>654</v>
      </c>
      <c r="F21" s="140"/>
      <c r="G21" s="140"/>
      <c r="H21" s="140">
        <v>8</v>
      </c>
      <c r="I21" s="140"/>
      <c r="J21" s="140"/>
      <c r="K21" s="140"/>
      <c r="L21" s="140"/>
      <c r="M21" s="140"/>
      <c r="N21" s="140">
        <f t="shared" si="1"/>
        <v>1292</v>
      </c>
      <c r="O21" s="140"/>
      <c r="P21" s="140"/>
      <c r="Q21" s="140"/>
      <c r="R21" s="140"/>
    </row>
    <row r="22" spans="2:18">
      <c r="B22" s="140">
        <f t="shared" si="0"/>
        <v>12</v>
      </c>
      <c r="C22" s="141">
        <v>45282</v>
      </c>
      <c r="D22" s="140">
        <v>654</v>
      </c>
      <c r="E22" s="140">
        <v>653</v>
      </c>
      <c r="F22" s="140"/>
      <c r="G22" s="140"/>
      <c r="H22" s="140">
        <v>27</v>
      </c>
      <c r="I22" s="140"/>
      <c r="J22" s="140"/>
      <c r="K22" s="140"/>
      <c r="L22" s="140"/>
      <c r="M22" s="140"/>
      <c r="N22" s="140">
        <f t="shared" si="1"/>
        <v>1319</v>
      </c>
      <c r="O22" s="140"/>
      <c r="P22" s="140"/>
      <c r="Q22" s="140"/>
      <c r="R22" s="140"/>
    </row>
    <row r="23" spans="2:18">
      <c r="B23" s="140">
        <f t="shared" si="0"/>
        <v>13</v>
      </c>
      <c r="C23" s="141">
        <v>45282</v>
      </c>
      <c r="D23" s="140">
        <v>653</v>
      </c>
      <c r="E23" s="140">
        <v>624</v>
      </c>
      <c r="F23" s="140"/>
      <c r="G23" s="140"/>
      <c r="H23" s="140">
        <v>171</v>
      </c>
      <c r="I23" s="140"/>
      <c r="J23" s="140"/>
      <c r="K23" s="140"/>
      <c r="L23" s="140"/>
      <c r="M23" s="140"/>
      <c r="N23" s="140">
        <f t="shared" si="1"/>
        <v>1490</v>
      </c>
      <c r="O23" s="140"/>
      <c r="P23" s="140"/>
      <c r="Q23" s="140"/>
      <c r="R23" s="140"/>
    </row>
    <row r="24" spans="2:18">
      <c r="B24" s="140">
        <f t="shared" si="0"/>
        <v>14</v>
      </c>
      <c r="C24" s="141">
        <v>45282</v>
      </c>
      <c r="D24" s="140">
        <v>624</v>
      </c>
      <c r="E24" s="140">
        <v>619</v>
      </c>
      <c r="F24" s="140"/>
      <c r="G24" s="140"/>
      <c r="H24" s="140">
        <v>141</v>
      </c>
      <c r="I24" s="140"/>
      <c r="J24" s="140"/>
      <c r="K24" s="140"/>
      <c r="L24" s="140"/>
      <c r="M24" s="140"/>
      <c r="N24" s="140">
        <f t="shared" si="1"/>
        <v>1631</v>
      </c>
      <c r="O24" s="140"/>
      <c r="P24" s="140"/>
      <c r="Q24" s="140"/>
      <c r="R24" s="140"/>
    </row>
    <row r="25" spans="2:18">
      <c r="B25" s="140">
        <f t="shared" si="0"/>
        <v>15</v>
      </c>
      <c r="C25" s="141">
        <v>45282</v>
      </c>
      <c r="D25" s="140">
        <v>619</v>
      </c>
      <c r="E25" s="140">
        <v>620</v>
      </c>
      <c r="F25" s="140"/>
      <c r="G25" s="140"/>
      <c r="H25" s="140">
        <v>44</v>
      </c>
      <c r="I25" s="140"/>
      <c r="J25" s="140"/>
      <c r="K25" s="140"/>
      <c r="L25" s="140"/>
      <c r="M25" s="140"/>
      <c r="N25" s="140">
        <f t="shared" si="1"/>
        <v>1675</v>
      </c>
      <c r="O25" s="140"/>
      <c r="P25" s="140"/>
      <c r="Q25" s="140"/>
      <c r="R25" s="140"/>
    </row>
    <row r="26" spans="2:18">
      <c r="B26" s="140">
        <f t="shared" si="0"/>
        <v>16</v>
      </c>
      <c r="C26" s="141">
        <v>45283</v>
      </c>
      <c r="D26" s="140">
        <v>613</v>
      </c>
      <c r="E26" s="140">
        <v>621</v>
      </c>
      <c r="F26" s="140"/>
      <c r="G26" s="140"/>
      <c r="H26" s="140">
        <v>195</v>
      </c>
      <c r="I26" s="140"/>
      <c r="J26" s="140"/>
      <c r="K26" s="140"/>
      <c r="L26" s="140"/>
      <c r="M26" s="140"/>
      <c r="N26" s="140">
        <f t="shared" si="1"/>
        <v>1870</v>
      </c>
      <c r="O26" s="140"/>
      <c r="P26" s="140"/>
      <c r="Q26" s="140"/>
      <c r="R26" s="140"/>
    </row>
    <row r="27" spans="2:18">
      <c r="B27" s="140">
        <f t="shared" si="0"/>
        <v>17</v>
      </c>
      <c r="C27" s="141">
        <v>45283</v>
      </c>
      <c r="D27" s="140">
        <v>613</v>
      </c>
      <c r="E27" s="140">
        <v>607</v>
      </c>
      <c r="F27" s="140"/>
      <c r="G27" s="140"/>
      <c r="H27" s="140">
        <v>33</v>
      </c>
      <c r="I27" s="140"/>
      <c r="J27" s="140"/>
      <c r="K27" s="140"/>
      <c r="L27" s="140"/>
      <c r="M27" s="140"/>
      <c r="N27" s="140">
        <f t="shared" si="1"/>
        <v>1903</v>
      </c>
      <c r="O27" s="140"/>
      <c r="P27" s="140"/>
      <c r="Q27" s="140"/>
      <c r="R27" s="140"/>
    </row>
    <row r="28" spans="2:18">
      <c r="B28" s="140">
        <f t="shared" si="0"/>
        <v>18</v>
      </c>
      <c r="C28" s="141">
        <v>45283</v>
      </c>
      <c r="D28" s="140">
        <v>587</v>
      </c>
      <c r="E28" s="140">
        <v>607</v>
      </c>
      <c r="F28" s="140"/>
      <c r="G28" s="140"/>
      <c r="H28" s="140">
        <v>127</v>
      </c>
      <c r="I28" s="140"/>
      <c r="J28" s="140"/>
      <c r="K28" s="140"/>
      <c r="L28" s="140"/>
      <c r="M28" s="140"/>
      <c r="N28" s="140">
        <f t="shared" si="1"/>
        <v>2030</v>
      </c>
      <c r="O28" s="140"/>
      <c r="P28" s="140"/>
      <c r="Q28" s="140"/>
      <c r="R28" s="140"/>
    </row>
    <row r="29" spans="2:18">
      <c r="B29" s="140">
        <f t="shared" si="0"/>
        <v>19</v>
      </c>
      <c r="C29" s="141">
        <v>45283</v>
      </c>
      <c r="D29" s="140">
        <v>624</v>
      </c>
      <c r="E29" s="140">
        <v>595</v>
      </c>
      <c r="F29" s="140"/>
      <c r="G29" s="140"/>
      <c r="H29" s="140">
        <v>114</v>
      </c>
      <c r="I29" s="140"/>
      <c r="J29" s="140"/>
      <c r="K29" s="140"/>
      <c r="L29" s="140"/>
      <c r="M29" s="140"/>
      <c r="N29" s="140">
        <f t="shared" si="1"/>
        <v>2144</v>
      </c>
      <c r="O29" s="140"/>
      <c r="P29" s="140"/>
      <c r="Q29" s="140"/>
      <c r="R29" s="140"/>
    </row>
    <row r="30" spans="2:18">
      <c r="B30" s="140">
        <f t="shared" si="0"/>
        <v>20</v>
      </c>
      <c r="C30" s="141">
        <v>45283</v>
      </c>
      <c r="D30" s="140">
        <v>595</v>
      </c>
      <c r="E30" s="140">
        <v>596</v>
      </c>
      <c r="F30" s="140"/>
      <c r="G30" s="140"/>
      <c r="H30" s="140">
        <v>48</v>
      </c>
      <c r="I30" s="140"/>
      <c r="J30" s="140"/>
      <c r="K30" s="140"/>
      <c r="L30" s="140"/>
      <c r="M30" s="140"/>
      <c r="N30" s="140">
        <f t="shared" si="1"/>
        <v>2192</v>
      </c>
      <c r="O30" s="140"/>
      <c r="P30" s="140"/>
      <c r="Q30" s="140"/>
      <c r="R30" s="140"/>
    </row>
    <row r="31" spans="2:18">
      <c r="B31" s="140">
        <f t="shared" si="0"/>
        <v>21</v>
      </c>
      <c r="C31" s="141">
        <v>45283</v>
      </c>
      <c r="D31" s="140">
        <v>595</v>
      </c>
      <c r="E31" s="140">
        <v>587</v>
      </c>
      <c r="F31" s="140"/>
      <c r="G31" s="140"/>
      <c r="H31" s="140">
        <v>45</v>
      </c>
      <c r="I31" s="140"/>
      <c r="J31" s="140"/>
      <c r="K31" s="140"/>
      <c r="L31" s="140"/>
      <c r="M31" s="140"/>
      <c r="N31" s="140">
        <f t="shared" si="1"/>
        <v>2237</v>
      </c>
      <c r="O31" s="140"/>
      <c r="P31" s="140"/>
      <c r="Q31" s="140"/>
      <c r="R31" s="140"/>
    </row>
    <row r="32" spans="2:18">
      <c r="B32" s="140">
        <f t="shared" si="0"/>
        <v>22</v>
      </c>
      <c r="C32" s="141">
        <v>45283</v>
      </c>
      <c r="D32" s="140">
        <v>587</v>
      </c>
      <c r="E32" s="140">
        <v>525</v>
      </c>
      <c r="F32" s="140"/>
      <c r="G32" s="140"/>
      <c r="H32" s="140">
        <v>63</v>
      </c>
      <c r="I32" s="140"/>
      <c r="J32" s="140"/>
      <c r="K32" s="140"/>
      <c r="L32" s="140"/>
      <c r="M32" s="140"/>
      <c r="N32" s="140">
        <f t="shared" si="1"/>
        <v>2300</v>
      </c>
      <c r="O32" s="140"/>
      <c r="P32" s="140"/>
      <c r="Q32" s="140"/>
      <c r="R32" s="140"/>
    </row>
    <row r="33" spans="2:18">
      <c r="B33" s="140">
        <f t="shared" si="0"/>
        <v>23</v>
      </c>
      <c r="C33" s="141">
        <v>45283</v>
      </c>
      <c r="D33" s="140">
        <v>525</v>
      </c>
      <c r="E33" s="140">
        <v>523</v>
      </c>
      <c r="F33" s="140"/>
      <c r="G33" s="140"/>
      <c r="H33" s="140">
        <v>51</v>
      </c>
      <c r="I33" s="140"/>
      <c r="J33" s="140"/>
      <c r="K33" s="140"/>
      <c r="L33" s="140"/>
      <c r="M33" s="140"/>
      <c r="N33" s="140">
        <f t="shared" si="1"/>
        <v>2351</v>
      </c>
      <c r="O33" s="140"/>
      <c r="P33" s="140"/>
      <c r="Q33" s="140"/>
      <c r="R33" s="140"/>
    </row>
    <row r="34" spans="2:18">
      <c r="B34" s="140">
        <f t="shared" si="0"/>
        <v>24</v>
      </c>
      <c r="C34" s="141">
        <v>45283</v>
      </c>
      <c r="D34" s="140">
        <v>511</v>
      </c>
      <c r="E34" s="140">
        <v>513</v>
      </c>
      <c r="F34" s="140"/>
      <c r="G34" s="140"/>
      <c r="H34" s="140">
        <v>70</v>
      </c>
      <c r="I34" s="140"/>
      <c r="J34" s="140"/>
      <c r="K34" s="140"/>
      <c r="L34" s="140"/>
      <c r="M34" s="140"/>
      <c r="N34" s="140">
        <f t="shared" si="1"/>
        <v>2421</v>
      </c>
      <c r="O34" s="140"/>
      <c r="P34" s="140"/>
      <c r="Q34" s="140"/>
      <c r="R34" s="140"/>
    </row>
    <row r="35" spans="2:18">
      <c r="B35" s="140">
        <f t="shared" si="0"/>
        <v>25</v>
      </c>
      <c r="C35" s="141">
        <v>45284</v>
      </c>
      <c r="D35" s="140">
        <v>621</v>
      </c>
      <c r="E35" s="140">
        <v>593</v>
      </c>
      <c r="F35" s="140"/>
      <c r="G35" s="140"/>
      <c r="H35" s="140">
        <v>180</v>
      </c>
      <c r="I35" s="140"/>
      <c r="J35" s="140"/>
      <c r="K35" s="140"/>
      <c r="L35" s="140"/>
      <c r="M35" s="140"/>
      <c r="N35" s="140">
        <f t="shared" si="1"/>
        <v>2601</v>
      </c>
      <c r="O35" s="140"/>
      <c r="P35" s="140"/>
      <c r="Q35" s="140"/>
      <c r="R35" s="140"/>
    </row>
    <row r="36" spans="2:18">
      <c r="B36" s="140">
        <f t="shared" si="0"/>
        <v>26</v>
      </c>
      <c r="C36" s="141">
        <v>45284</v>
      </c>
      <c r="D36" s="140">
        <v>593</v>
      </c>
      <c r="E36" s="140">
        <v>569</v>
      </c>
      <c r="F36" s="140"/>
      <c r="G36" s="140"/>
      <c r="H36" s="140">
        <v>109</v>
      </c>
      <c r="I36" s="140"/>
      <c r="J36" s="140"/>
      <c r="K36" s="140"/>
      <c r="L36" s="140"/>
      <c r="M36" s="140"/>
      <c r="N36" s="140">
        <f t="shared" si="1"/>
        <v>2710</v>
      </c>
      <c r="O36" s="140"/>
      <c r="P36" s="140"/>
      <c r="Q36" s="140"/>
      <c r="R36" s="140"/>
    </row>
    <row r="37" spans="2:18">
      <c r="B37" s="140">
        <f t="shared" si="0"/>
        <v>27</v>
      </c>
      <c r="C37" s="141">
        <v>45284</v>
      </c>
      <c r="D37" s="140">
        <v>593</v>
      </c>
      <c r="E37" s="140">
        <v>559</v>
      </c>
      <c r="F37" s="140"/>
      <c r="G37" s="140"/>
      <c r="H37" s="140">
        <v>153</v>
      </c>
      <c r="I37" s="140"/>
      <c r="J37" s="140"/>
      <c r="K37" s="140"/>
      <c r="L37" s="140"/>
      <c r="M37" s="140"/>
      <c r="N37" s="140">
        <f t="shared" si="1"/>
        <v>2863</v>
      </c>
      <c r="O37" s="140"/>
      <c r="P37" s="140"/>
      <c r="Q37" s="140"/>
      <c r="R37" s="140"/>
    </row>
    <row r="38" spans="2:18">
      <c r="B38" s="140">
        <f t="shared" si="0"/>
        <v>28</v>
      </c>
      <c r="C38" s="141">
        <v>45284</v>
      </c>
      <c r="D38" s="140">
        <v>559</v>
      </c>
      <c r="E38" s="140">
        <v>558</v>
      </c>
      <c r="F38" s="140"/>
      <c r="G38" s="140"/>
      <c r="H38" s="140">
        <v>88</v>
      </c>
      <c r="I38" s="140"/>
      <c r="J38" s="140"/>
      <c r="K38" s="140"/>
      <c r="L38" s="140"/>
      <c r="M38" s="140"/>
      <c r="N38" s="140">
        <f t="shared" si="1"/>
        <v>2951</v>
      </c>
      <c r="O38" s="140"/>
      <c r="P38" s="140"/>
      <c r="Q38" s="140"/>
      <c r="R38" s="140"/>
    </row>
    <row r="39" spans="2:18">
      <c r="B39" s="140">
        <f t="shared" si="0"/>
        <v>29</v>
      </c>
      <c r="C39" s="141">
        <v>45284</v>
      </c>
      <c r="D39" s="140">
        <v>558</v>
      </c>
      <c r="E39" s="140">
        <v>546</v>
      </c>
      <c r="F39" s="140"/>
      <c r="G39" s="140"/>
      <c r="H39" s="140">
        <v>92</v>
      </c>
      <c r="I39" s="140"/>
      <c r="J39" s="140"/>
      <c r="K39" s="140"/>
      <c r="L39" s="140"/>
      <c r="M39" s="140"/>
      <c r="N39" s="140">
        <f t="shared" si="1"/>
        <v>3043</v>
      </c>
      <c r="O39" s="140"/>
      <c r="P39" s="140"/>
      <c r="Q39" s="140"/>
      <c r="R39" s="140"/>
    </row>
    <row r="40" spans="2:18">
      <c r="B40" s="140">
        <f t="shared" si="0"/>
        <v>30</v>
      </c>
      <c r="C40" s="141">
        <v>45284</v>
      </c>
      <c r="D40" s="140">
        <v>559</v>
      </c>
      <c r="E40" s="140">
        <v>542</v>
      </c>
      <c r="F40" s="140"/>
      <c r="G40" s="140"/>
      <c r="H40" s="140">
        <v>64</v>
      </c>
      <c r="I40" s="140"/>
      <c r="J40" s="140"/>
      <c r="K40" s="140"/>
      <c r="L40" s="140"/>
      <c r="M40" s="140"/>
      <c r="N40" s="140">
        <f t="shared" si="1"/>
        <v>3107</v>
      </c>
      <c r="O40" s="140"/>
      <c r="P40" s="140"/>
      <c r="Q40" s="140"/>
      <c r="R40" s="140"/>
    </row>
    <row r="41" spans="2:18">
      <c r="B41" s="140">
        <f t="shared" si="0"/>
        <v>31</v>
      </c>
      <c r="C41" s="141">
        <v>45284</v>
      </c>
      <c r="D41" s="140">
        <v>542</v>
      </c>
      <c r="E41" s="140">
        <v>520</v>
      </c>
      <c r="F41" s="140"/>
      <c r="G41" s="140"/>
      <c r="H41" s="140">
        <v>56</v>
      </c>
      <c r="I41" s="140"/>
      <c r="J41" s="140"/>
      <c r="K41" s="140"/>
      <c r="L41" s="140"/>
      <c r="M41" s="140"/>
      <c r="N41" s="140">
        <f t="shared" si="1"/>
        <v>3163</v>
      </c>
      <c r="O41" s="140"/>
      <c r="P41" s="140"/>
      <c r="Q41" s="140"/>
      <c r="R41" s="140"/>
    </row>
    <row r="42" spans="2:18">
      <c r="B42" s="140">
        <f t="shared" si="0"/>
        <v>32</v>
      </c>
      <c r="C42" s="141">
        <v>45284</v>
      </c>
      <c r="D42" s="140">
        <v>520</v>
      </c>
      <c r="E42" s="140">
        <v>491</v>
      </c>
      <c r="F42" s="140"/>
      <c r="G42" s="140"/>
      <c r="H42" s="140">
        <v>50</v>
      </c>
      <c r="I42" s="140"/>
      <c r="J42" s="140"/>
      <c r="K42" s="140"/>
      <c r="L42" s="140"/>
      <c r="M42" s="140"/>
      <c r="N42" s="140">
        <f t="shared" si="1"/>
        <v>3213</v>
      </c>
      <c r="O42" s="140"/>
      <c r="P42" s="140"/>
      <c r="Q42" s="140"/>
      <c r="R42" s="140"/>
    </row>
    <row r="43" spans="2:18">
      <c r="B43" s="140">
        <f t="shared" si="0"/>
        <v>33</v>
      </c>
      <c r="C43" s="141">
        <v>45285</v>
      </c>
      <c r="D43" s="140">
        <v>587</v>
      </c>
      <c r="E43" s="140">
        <v>607</v>
      </c>
      <c r="F43" s="140"/>
      <c r="G43" s="140"/>
      <c r="H43" s="140">
        <v>127</v>
      </c>
      <c r="I43" s="140"/>
      <c r="J43" s="140"/>
      <c r="K43" s="140"/>
      <c r="L43" s="140"/>
      <c r="M43" s="140"/>
      <c r="N43" s="140">
        <f t="shared" si="1"/>
        <v>3340</v>
      </c>
      <c r="O43" s="140"/>
      <c r="P43" s="140"/>
      <c r="Q43" s="140"/>
      <c r="R43" s="140"/>
    </row>
    <row r="44" spans="2:18">
      <c r="B44" s="140">
        <f t="shared" si="0"/>
        <v>34</v>
      </c>
      <c r="C44" s="141">
        <v>45285</v>
      </c>
      <c r="D44" s="140">
        <v>607</v>
      </c>
      <c r="E44" s="140">
        <v>613</v>
      </c>
      <c r="F44" s="140"/>
      <c r="G44" s="140"/>
      <c r="H44" s="140">
        <v>33</v>
      </c>
      <c r="I44" s="140"/>
      <c r="J44" s="140"/>
      <c r="K44" s="140"/>
      <c r="L44" s="140"/>
      <c r="M44" s="140"/>
      <c r="N44" s="140">
        <f t="shared" si="1"/>
        <v>3373</v>
      </c>
      <c r="O44" s="140"/>
      <c r="P44" s="140"/>
      <c r="Q44" s="140"/>
      <c r="R44" s="140"/>
    </row>
    <row r="45" spans="2:18">
      <c r="B45" s="140">
        <f t="shared" si="0"/>
        <v>35</v>
      </c>
      <c r="C45" s="141">
        <v>45285</v>
      </c>
      <c r="D45" s="140">
        <v>631</v>
      </c>
      <c r="E45" s="140">
        <v>621</v>
      </c>
      <c r="F45" s="140"/>
      <c r="G45" s="140"/>
      <c r="H45" s="140">
        <v>195</v>
      </c>
      <c r="I45" s="140"/>
      <c r="J45" s="140"/>
      <c r="K45" s="140"/>
      <c r="L45" s="140"/>
      <c r="M45" s="140"/>
      <c r="N45" s="140">
        <f t="shared" si="1"/>
        <v>3568</v>
      </c>
      <c r="O45" s="140"/>
      <c r="P45" s="140"/>
      <c r="Q45" s="140"/>
      <c r="R45" s="140"/>
    </row>
    <row r="46" spans="2:18">
      <c r="B46" s="140">
        <f t="shared" si="0"/>
        <v>36</v>
      </c>
      <c r="C46" s="141">
        <v>45285</v>
      </c>
      <c r="D46" s="140">
        <v>621</v>
      </c>
      <c r="E46" s="140">
        <v>639</v>
      </c>
      <c r="F46" s="140"/>
      <c r="G46" s="140"/>
      <c r="H46" s="140">
        <v>47</v>
      </c>
      <c r="I46" s="140"/>
      <c r="J46" s="140"/>
      <c r="K46" s="140"/>
      <c r="L46" s="140"/>
      <c r="M46" s="140"/>
      <c r="N46" s="140">
        <f t="shared" si="1"/>
        <v>3615</v>
      </c>
      <c r="O46" s="140"/>
      <c r="P46" s="140"/>
      <c r="Q46" s="140"/>
      <c r="R46" s="140"/>
    </row>
    <row r="47" spans="2:18">
      <c r="B47" s="140">
        <f t="shared" si="0"/>
        <v>37</v>
      </c>
      <c r="C47" s="141">
        <v>45285</v>
      </c>
      <c r="D47" s="140">
        <v>639</v>
      </c>
      <c r="E47" s="140">
        <v>638</v>
      </c>
      <c r="F47" s="140"/>
      <c r="G47" s="140"/>
      <c r="H47" s="140">
        <v>15</v>
      </c>
      <c r="I47" s="140"/>
      <c r="J47" s="140"/>
      <c r="K47" s="140"/>
      <c r="L47" s="140"/>
      <c r="M47" s="140"/>
      <c r="N47" s="140">
        <f t="shared" si="1"/>
        <v>3630</v>
      </c>
      <c r="O47" s="140"/>
      <c r="P47" s="140"/>
      <c r="Q47" s="140"/>
      <c r="R47" s="140"/>
    </row>
    <row r="48" spans="2:18">
      <c r="B48" s="140">
        <f t="shared" si="0"/>
        <v>38</v>
      </c>
      <c r="C48" s="141">
        <v>45285</v>
      </c>
      <c r="D48" s="140">
        <v>638</v>
      </c>
      <c r="E48" s="140">
        <v>642</v>
      </c>
      <c r="F48" s="140"/>
      <c r="G48" s="140"/>
      <c r="H48" s="140">
        <v>39</v>
      </c>
      <c r="I48" s="140"/>
      <c r="J48" s="140"/>
      <c r="K48" s="140"/>
      <c r="L48" s="140"/>
      <c r="M48" s="140"/>
      <c r="N48" s="140">
        <f t="shared" si="1"/>
        <v>3669</v>
      </c>
      <c r="O48" s="140"/>
      <c r="P48" s="140"/>
      <c r="Q48" s="140"/>
      <c r="R48" s="140"/>
    </row>
    <row r="49" spans="2:18">
      <c r="B49" s="140">
        <f t="shared" si="0"/>
        <v>39</v>
      </c>
      <c r="C49" s="141">
        <v>45285</v>
      </c>
      <c r="D49" s="140">
        <v>642</v>
      </c>
      <c r="E49" s="140">
        <v>645</v>
      </c>
      <c r="F49" s="140"/>
      <c r="G49" s="140"/>
      <c r="H49" s="140">
        <v>20</v>
      </c>
      <c r="I49" s="140"/>
      <c r="J49" s="140"/>
      <c r="K49" s="140"/>
      <c r="L49" s="140"/>
      <c r="M49" s="140"/>
      <c r="N49" s="140">
        <f t="shared" si="1"/>
        <v>3689</v>
      </c>
      <c r="O49" s="140"/>
      <c r="P49" s="140"/>
      <c r="Q49" s="140"/>
      <c r="R49" s="140"/>
    </row>
    <row r="50" spans="2:18">
      <c r="B50" s="140">
        <f t="shared" si="0"/>
        <v>40</v>
      </c>
      <c r="C50" s="141">
        <v>45285</v>
      </c>
      <c r="D50" s="140">
        <v>645</v>
      </c>
      <c r="E50" s="140">
        <v>646</v>
      </c>
      <c r="F50" s="140"/>
      <c r="G50" s="140"/>
      <c r="H50" s="140">
        <v>15</v>
      </c>
      <c r="I50" s="140"/>
      <c r="J50" s="140"/>
      <c r="K50" s="140"/>
      <c r="L50" s="140"/>
      <c r="M50" s="140"/>
      <c r="N50" s="140">
        <f t="shared" si="1"/>
        <v>3704</v>
      </c>
      <c r="O50" s="140"/>
      <c r="P50" s="140"/>
      <c r="Q50" s="140"/>
      <c r="R50" s="140"/>
    </row>
    <row r="51" spans="2:18">
      <c r="B51" s="140">
        <f t="shared" si="0"/>
        <v>41</v>
      </c>
      <c r="C51" s="141">
        <v>45285</v>
      </c>
      <c r="D51" s="140">
        <v>646</v>
      </c>
      <c r="E51" s="140">
        <v>648</v>
      </c>
      <c r="F51" s="140"/>
      <c r="G51" s="140"/>
      <c r="H51" s="140">
        <v>65</v>
      </c>
      <c r="I51" s="140"/>
      <c r="J51" s="140"/>
      <c r="K51" s="140"/>
      <c r="L51" s="140"/>
      <c r="M51" s="140"/>
      <c r="N51" s="140">
        <f t="shared" si="1"/>
        <v>3769</v>
      </c>
      <c r="O51" s="140"/>
      <c r="P51" s="140"/>
      <c r="Q51" s="140"/>
      <c r="R51" s="140"/>
    </row>
    <row r="52" spans="2:18">
      <c r="B52" s="140">
        <f t="shared" si="0"/>
        <v>42</v>
      </c>
      <c r="C52" s="141">
        <v>45285</v>
      </c>
      <c r="D52" s="140">
        <v>648</v>
      </c>
      <c r="E52" s="140">
        <v>649</v>
      </c>
      <c r="F52" s="140"/>
      <c r="G52" s="140"/>
      <c r="H52" s="140">
        <v>82</v>
      </c>
      <c r="I52" s="140"/>
      <c r="J52" s="140"/>
      <c r="K52" s="140"/>
      <c r="L52" s="140"/>
      <c r="M52" s="140"/>
      <c r="N52" s="140">
        <f t="shared" si="1"/>
        <v>3851</v>
      </c>
      <c r="O52" s="140"/>
      <c r="P52" s="140"/>
      <c r="Q52" s="140"/>
      <c r="R52" s="140"/>
    </row>
    <row r="53" spans="2:18">
      <c r="B53" s="140">
        <f t="shared" si="0"/>
        <v>43</v>
      </c>
      <c r="C53" s="141">
        <v>45285</v>
      </c>
      <c r="D53" s="140">
        <v>649</v>
      </c>
      <c r="E53" s="140">
        <v>658</v>
      </c>
      <c r="F53" s="140"/>
      <c r="G53" s="140"/>
      <c r="H53" s="140">
        <v>137</v>
      </c>
      <c r="I53" s="140"/>
      <c r="J53" s="140"/>
      <c r="K53" s="140"/>
      <c r="L53" s="140"/>
      <c r="M53" s="140"/>
      <c r="N53" s="140">
        <f t="shared" si="1"/>
        <v>3988</v>
      </c>
      <c r="O53" s="140"/>
      <c r="P53" s="140"/>
      <c r="Q53" s="140"/>
      <c r="R53" s="140"/>
    </row>
    <row r="54" spans="2:18">
      <c r="B54" s="140">
        <f t="shared" si="0"/>
        <v>44</v>
      </c>
      <c r="C54" s="141">
        <v>45285</v>
      </c>
      <c r="D54" s="140">
        <v>639</v>
      </c>
      <c r="E54" s="140">
        <v>651</v>
      </c>
      <c r="F54" s="140"/>
      <c r="G54" s="140"/>
      <c r="H54" s="140">
        <v>148</v>
      </c>
      <c r="I54" s="140"/>
      <c r="J54" s="140"/>
      <c r="K54" s="140"/>
      <c r="L54" s="140"/>
      <c r="M54" s="140"/>
      <c r="N54" s="140">
        <f t="shared" si="1"/>
        <v>4136</v>
      </c>
      <c r="O54" s="140"/>
      <c r="P54" s="140"/>
      <c r="Q54" s="140"/>
      <c r="R54" s="140"/>
    </row>
    <row r="55" spans="2:18">
      <c r="B55" s="140">
        <f t="shared" si="0"/>
        <v>45</v>
      </c>
      <c r="C55" s="141">
        <v>45285</v>
      </c>
      <c r="D55" s="140">
        <v>651</v>
      </c>
      <c r="E55" s="140">
        <v>657</v>
      </c>
      <c r="F55" s="140"/>
      <c r="G55" s="140"/>
      <c r="H55" s="140">
        <v>86</v>
      </c>
      <c r="I55" s="140"/>
      <c r="J55" s="140"/>
      <c r="K55" s="140"/>
      <c r="L55" s="140"/>
      <c r="M55" s="140"/>
      <c r="N55" s="140">
        <f t="shared" si="1"/>
        <v>4222</v>
      </c>
      <c r="O55" s="140"/>
      <c r="P55" s="140"/>
      <c r="Q55" s="140"/>
      <c r="R55" s="140"/>
    </row>
    <row r="56" spans="2:18">
      <c r="B56" s="140">
        <f t="shared" si="0"/>
        <v>46</v>
      </c>
      <c r="C56" s="141">
        <v>45286</v>
      </c>
      <c r="D56" s="140">
        <v>638</v>
      </c>
      <c r="E56" s="140">
        <v>601</v>
      </c>
      <c r="F56" s="140"/>
      <c r="G56" s="140"/>
      <c r="H56" s="140">
        <v>164</v>
      </c>
      <c r="I56" s="140"/>
      <c r="J56" s="140"/>
      <c r="K56" s="140"/>
      <c r="L56" s="140"/>
      <c r="M56" s="140"/>
      <c r="N56" s="140">
        <f t="shared" si="1"/>
        <v>4386</v>
      </c>
      <c r="O56" s="140"/>
      <c r="P56" s="140"/>
      <c r="Q56" s="140"/>
      <c r="R56" s="140"/>
    </row>
    <row r="57" spans="2:18">
      <c r="B57" s="140">
        <f t="shared" si="0"/>
        <v>47</v>
      </c>
      <c r="C57" s="141">
        <v>45286</v>
      </c>
      <c r="D57" s="140">
        <v>601</v>
      </c>
      <c r="E57" s="140">
        <v>593</v>
      </c>
      <c r="F57" s="140"/>
      <c r="G57" s="140"/>
      <c r="H57" s="140">
        <v>103</v>
      </c>
      <c r="I57" s="140"/>
      <c r="J57" s="140"/>
      <c r="K57" s="140"/>
      <c r="L57" s="140"/>
      <c r="M57" s="140"/>
      <c r="N57" s="140">
        <f t="shared" si="1"/>
        <v>4489</v>
      </c>
      <c r="O57" s="140"/>
      <c r="P57" s="140"/>
      <c r="Q57" s="140"/>
      <c r="R57" s="140"/>
    </row>
    <row r="58" spans="2:18">
      <c r="B58" s="140">
        <f t="shared" si="0"/>
        <v>48</v>
      </c>
      <c r="C58" s="141">
        <v>45286</v>
      </c>
      <c r="D58" s="140">
        <v>593</v>
      </c>
      <c r="E58" s="140">
        <v>568</v>
      </c>
      <c r="F58" s="140"/>
      <c r="G58" s="140"/>
      <c r="H58" s="140">
        <v>109</v>
      </c>
      <c r="I58" s="140"/>
      <c r="J58" s="140"/>
      <c r="K58" s="140"/>
      <c r="L58" s="140"/>
      <c r="M58" s="140"/>
      <c r="N58" s="140">
        <f t="shared" si="1"/>
        <v>4598</v>
      </c>
      <c r="O58" s="140"/>
      <c r="P58" s="140"/>
      <c r="Q58" s="140"/>
      <c r="R58" s="140"/>
    </row>
    <row r="59" spans="2:18">
      <c r="B59" s="140">
        <f t="shared" si="0"/>
        <v>49</v>
      </c>
      <c r="C59" s="141">
        <v>45286</v>
      </c>
      <c r="D59" s="140">
        <v>568</v>
      </c>
      <c r="E59" s="140">
        <v>562</v>
      </c>
      <c r="F59" s="140"/>
      <c r="G59" s="140"/>
      <c r="H59" s="140">
        <v>25</v>
      </c>
      <c r="I59" s="140"/>
      <c r="J59" s="140"/>
      <c r="K59" s="140"/>
      <c r="L59" s="140"/>
      <c r="M59" s="140"/>
      <c r="N59" s="140">
        <f t="shared" si="1"/>
        <v>4623</v>
      </c>
      <c r="O59" s="140"/>
      <c r="P59" s="140"/>
      <c r="Q59" s="140"/>
      <c r="R59" s="140"/>
    </row>
    <row r="60" spans="2:18">
      <c r="B60" s="140">
        <f t="shared" si="0"/>
        <v>50</v>
      </c>
      <c r="C60" s="141">
        <v>45286</v>
      </c>
      <c r="D60" s="140">
        <v>562</v>
      </c>
      <c r="E60" s="140">
        <v>557</v>
      </c>
      <c r="F60" s="140"/>
      <c r="G60" s="140"/>
      <c r="H60" s="140">
        <v>27</v>
      </c>
      <c r="I60" s="140"/>
      <c r="J60" s="140"/>
      <c r="K60" s="140"/>
      <c r="L60" s="140"/>
      <c r="M60" s="140"/>
      <c r="N60" s="140">
        <f t="shared" si="1"/>
        <v>4650</v>
      </c>
      <c r="O60" s="140"/>
      <c r="P60" s="140"/>
      <c r="Q60" s="140"/>
      <c r="R60" s="140"/>
    </row>
    <row r="61" spans="2:18">
      <c r="B61" s="140">
        <f t="shared" si="0"/>
        <v>51</v>
      </c>
      <c r="C61" s="141">
        <v>45286</v>
      </c>
      <c r="D61" s="140">
        <v>557</v>
      </c>
      <c r="E61" s="140">
        <v>556</v>
      </c>
      <c r="F61" s="140"/>
      <c r="G61" s="140"/>
      <c r="H61" s="140">
        <v>23</v>
      </c>
      <c r="I61" s="140"/>
      <c r="J61" s="140"/>
      <c r="K61" s="140"/>
      <c r="L61" s="140"/>
      <c r="M61" s="140"/>
      <c r="N61" s="140">
        <f t="shared" si="1"/>
        <v>4673</v>
      </c>
      <c r="O61" s="140"/>
      <c r="P61" s="140"/>
      <c r="Q61" s="140"/>
      <c r="R61" s="140"/>
    </row>
    <row r="62" spans="2:18">
      <c r="B62" s="140">
        <f t="shared" si="0"/>
        <v>52</v>
      </c>
      <c r="C62" s="141">
        <v>45286</v>
      </c>
      <c r="D62" s="140">
        <v>556</v>
      </c>
      <c r="E62" s="140">
        <v>543</v>
      </c>
      <c r="F62" s="140"/>
      <c r="G62" s="140"/>
      <c r="H62" s="140">
        <v>97</v>
      </c>
      <c r="I62" s="140"/>
      <c r="J62" s="140"/>
      <c r="K62" s="140"/>
      <c r="L62" s="140"/>
      <c r="M62" s="140"/>
      <c r="N62" s="140">
        <f t="shared" si="1"/>
        <v>4770</v>
      </c>
      <c r="O62" s="140"/>
      <c r="P62" s="140"/>
      <c r="Q62" s="140"/>
      <c r="R62" s="140"/>
    </row>
    <row r="63" spans="2:18">
      <c r="B63" s="140">
        <f t="shared" si="0"/>
        <v>53</v>
      </c>
      <c r="C63" s="141">
        <v>45287</v>
      </c>
      <c r="D63" s="140">
        <v>593</v>
      </c>
      <c r="E63" s="140">
        <v>559</v>
      </c>
      <c r="F63" s="140"/>
      <c r="G63" s="140"/>
      <c r="H63" s="140">
        <v>153</v>
      </c>
      <c r="I63" s="140"/>
      <c r="J63" s="140"/>
      <c r="K63" s="140"/>
      <c r="L63" s="140"/>
      <c r="M63" s="140"/>
      <c r="N63" s="140">
        <f t="shared" si="1"/>
        <v>4923</v>
      </c>
      <c r="O63" s="140"/>
      <c r="P63" s="140"/>
      <c r="Q63" s="140"/>
      <c r="R63" s="140"/>
    </row>
    <row r="64" spans="2:18">
      <c r="B64" s="140">
        <f t="shared" si="0"/>
        <v>54</v>
      </c>
      <c r="C64" s="141">
        <v>45287</v>
      </c>
      <c r="D64" s="140">
        <v>559</v>
      </c>
      <c r="E64" s="140">
        <v>542</v>
      </c>
      <c r="F64" s="140"/>
      <c r="G64" s="140"/>
      <c r="H64" s="140">
        <v>64</v>
      </c>
      <c r="I64" s="140"/>
      <c r="J64" s="140"/>
      <c r="K64" s="140"/>
      <c r="L64" s="140"/>
      <c r="M64" s="140"/>
      <c r="N64" s="140">
        <f t="shared" si="1"/>
        <v>4987</v>
      </c>
      <c r="O64" s="140"/>
      <c r="P64" s="140"/>
      <c r="Q64" s="140"/>
      <c r="R64" s="140"/>
    </row>
    <row r="65" spans="2:18">
      <c r="B65" s="140">
        <f t="shared" si="0"/>
        <v>55</v>
      </c>
      <c r="C65" s="141">
        <v>45288</v>
      </c>
      <c r="D65" s="140">
        <v>559</v>
      </c>
      <c r="E65" s="140">
        <v>558</v>
      </c>
      <c r="F65" s="140"/>
      <c r="G65" s="140"/>
      <c r="H65" s="140">
        <v>88</v>
      </c>
      <c r="I65" s="140"/>
      <c r="J65" s="140"/>
      <c r="K65" s="140"/>
      <c r="L65" s="140"/>
      <c r="M65" s="140"/>
      <c r="N65" s="140">
        <f t="shared" si="1"/>
        <v>5075</v>
      </c>
      <c r="O65" s="140"/>
      <c r="P65" s="140"/>
      <c r="Q65" s="140"/>
      <c r="R65" s="140"/>
    </row>
    <row r="66" spans="2:18">
      <c r="B66" s="140">
        <f t="shared" si="0"/>
        <v>56</v>
      </c>
      <c r="C66" s="141">
        <v>45288</v>
      </c>
      <c r="D66" s="140">
        <v>558</v>
      </c>
      <c r="E66" s="140">
        <v>546</v>
      </c>
      <c r="F66" s="140"/>
      <c r="G66" s="140"/>
      <c r="H66" s="140">
        <v>92</v>
      </c>
      <c r="I66" s="140"/>
      <c r="J66" s="140"/>
      <c r="K66" s="140"/>
      <c r="L66" s="140"/>
      <c r="M66" s="140"/>
      <c r="N66" s="140">
        <f t="shared" si="1"/>
        <v>5167</v>
      </c>
      <c r="O66" s="140"/>
      <c r="P66" s="140"/>
      <c r="Q66" s="140"/>
      <c r="R66" s="140"/>
    </row>
    <row r="67" spans="2:18">
      <c r="B67" s="140">
        <f t="shared" si="0"/>
        <v>57</v>
      </c>
      <c r="C67" s="141">
        <v>45288</v>
      </c>
      <c r="D67" s="140">
        <v>546</v>
      </c>
      <c r="E67" s="140">
        <v>547</v>
      </c>
      <c r="F67" s="140"/>
      <c r="G67" s="140"/>
      <c r="H67" s="140">
        <v>48</v>
      </c>
      <c r="I67" s="140"/>
      <c r="J67" s="140"/>
      <c r="K67" s="140"/>
      <c r="L67" s="140"/>
      <c r="M67" s="140"/>
      <c r="N67" s="140">
        <f t="shared" si="1"/>
        <v>5215</v>
      </c>
      <c r="O67" s="140"/>
      <c r="P67" s="140"/>
      <c r="Q67" s="140"/>
      <c r="R67" s="140"/>
    </row>
    <row r="68" spans="2:18">
      <c r="B68" s="140">
        <f t="shared" si="0"/>
        <v>58</v>
      </c>
      <c r="C68" s="141">
        <v>45288</v>
      </c>
      <c r="D68" s="140">
        <v>546</v>
      </c>
      <c r="E68" s="140">
        <v>543</v>
      </c>
      <c r="F68" s="140"/>
      <c r="G68" s="140"/>
      <c r="H68" s="140">
        <v>30</v>
      </c>
      <c r="I68" s="140"/>
      <c r="J68" s="140"/>
      <c r="K68" s="140"/>
      <c r="L68" s="140"/>
      <c r="M68" s="140"/>
      <c r="N68" s="140">
        <f t="shared" si="1"/>
        <v>5245</v>
      </c>
      <c r="O68" s="140"/>
      <c r="P68" s="140"/>
      <c r="Q68" s="140"/>
      <c r="R68" s="140"/>
    </row>
    <row r="69" spans="2:18">
      <c r="B69" s="140">
        <f t="shared" si="0"/>
        <v>59</v>
      </c>
      <c r="C69" s="141">
        <v>45288</v>
      </c>
      <c r="D69" s="140">
        <v>543</v>
      </c>
      <c r="E69" s="140">
        <v>528</v>
      </c>
      <c r="F69" s="140"/>
      <c r="G69" s="140"/>
      <c r="H69" s="140">
        <v>52</v>
      </c>
      <c r="I69" s="140"/>
      <c r="J69" s="140"/>
      <c r="K69" s="140"/>
      <c r="L69" s="140"/>
      <c r="M69" s="140"/>
      <c r="N69" s="140">
        <f t="shared" si="1"/>
        <v>5297</v>
      </c>
      <c r="O69" s="140"/>
      <c r="P69" s="140"/>
      <c r="Q69" s="140"/>
      <c r="R69" s="140"/>
    </row>
    <row r="70" spans="2:18">
      <c r="B70" s="140">
        <f t="shared" si="0"/>
        <v>60</v>
      </c>
      <c r="C70" s="141">
        <v>45288</v>
      </c>
      <c r="D70" s="140">
        <v>528</v>
      </c>
      <c r="E70" s="140">
        <v>512</v>
      </c>
      <c r="F70" s="140"/>
      <c r="G70" s="140"/>
      <c r="H70" s="140">
        <v>32</v>
      </c>
      <c r="I70" s="140"/>
      <c r="J70" s="140"/>
      <c r="K70" s="140"/>
      <c r="L70" s="140"/>
      <c r="M70" s="140"/>
      <c r="N70" s="140">
        <f t="shared" si="1"/>
        <v>5329</v>
      </c>
      <c r="O70" s="140"/>
      <c r="P70" s="140"/>
      <c r="Q70" s="140"/>
      <c r="R70" s="140"/>
    </row>
    <row r="71" spans="2:18">
      <c r="B71" s="140">
        <f t="shared" si="0"/>
        <v>61</v>
      </c>
      <c r="C71" s="141">
        <v>45288</v>
      </c>
      <c r="D71" s="140">
        <v>512</v>
      </c>
      <c r="E71" s="140">
        <v>509</v>
      </c>
      <c r="F71" s="140"/>
      <c r="G71" s="140"/>
      <c r="H71" s="140">
        <v>47</v>
      </c>
      <c r="I71" s="140"/>
      <c r="J71" s="140"/>
      <c r="K71" s="140"/>
      <c r="L71" s="140"/>
      <c r="M71" s="140"/>
      <c r="N71" s="140">
        <f t="shared" si="1"/>
        <v>5376</v>
      </c>
      <c r="O71" s="140"/>
      <c r="P71" s="140"/>
      <c r="Q71" s="140"/>
      <c r="R71" s="140"/>
    </row>
    <row r="72" spans="2:18">
      <c r="B72" s="140">
        <f t="shared" si="0"/>
        <v>62</v>
      </c>
      <c r="C72" s="141">
        <v>45289</v>
      </c>
      <c r="D72" s="140">
        <v>379</v>
      </c>
      <c r="E72" s="140">
        <v>502</v>
      </c>
      <c r="F72" s="140"/>
      <c r="G72" s="140"/>
      <c r="H72" s="140">
        <v>300</v>
      </c>
      <c r="I72" s="140"/>
      <c r="J72" s="140"/>
      <c r="K72" s="140"/>
      <c r="L72" s="140"/>
      <c r="M72" s="140"/>
      <c r="N72" s="140">
        <f t="shared" si="1"/>
        <v>5676</v>
      </c>
      <c r="O72" s="140"/>
      <c r="P72" s="140"/>
      <c r="Q72" s="140"/>
      <c r="R72" s="140"/>
    </row>
    <row r="73" spans="2:18">
      <c r="B73" s="140">
        <f t="shared" si="0"/>
        <v>63</v>
      </c>
      <c r="C73" s="141">
        <v>45289</v>
      </c>
      <c r="D73" s="140">
        <v>568</v>
      </c>
      <c r="E73" s="140">
        <v>569</v>
      </c>
      <c r="F73" s="140"/>
      <c r="G73" s="140"/>
      <c r="H73" s="140">
        <v>60</v>
      </c>
      <c r="I73" s="140"/>
      <c r="J73" s="140"/>
      <c r="K73" s="140"/>
      <c r="L73" s="140"/>
      <c r="M73" s="140"/>
      <c r="N73" s="140">
        <f t="shared" si="1"/>
        <v>5736</v>
      </c>
      <c r="O73" s="140"/>
      <c r="P73" s="140"/>
      <c r="Q73" s="140"/>
      <c r="R73" s="140"/>
    </row>
    <row r="74" spans="2:18">
      <c r="B74" s="140">
        <f t="shared" si="0"/>
        <v>64</v>
      </c>
      <c r="C74" s="141">
        <v>45289</v>
      </c>
      <c r="D74" s="140">
        <v>562</v>
      </c>
      <c r="E74" s="140">
        <v>563</v>
      </c>
      <c r="F74" s="140"/>
      <c r="G74" s="140"/>
      <c r="H74" s="140">
        <v>39</v>
      </c>
      <c r="I74" s="140"/>
      <c r="J74" s="140"/>
      <c r="K74" s="140"/>
      <c r="L74" s="140"/>
      <c r="M74" s="140"/>
      <c r="N74" s="140">
        <f t="shared" si="1"/>
        <v>5775</v>
      </c>
      <c r="O74" s="140"/>
      <c r="P74" s="140"/>
      <c r="Q74" s="140"/>
      <c r="R74" s="140"/>
    </row>
    <row r="75" spans="2:18">
      <c r="B75" s="140">
        <f t="shared" si="0"/>
        <v>65</v>
      </c>
      <c r="C75" s="141">
        <v>45289</v>
      </c>
      <c r="D75" s="140">
        <v>557</v>
      </c>
      <c r="E75" s="140">
        <v>529</v>
      </c>
      <c r="F75" s="140"/>
      <c r="G75" s="140"/>
      <c r="H75" s="140">
        <v>87</v>
      </c>
      <c r="I75" s="140"/>
      <c r="J75" s="140"/>
      <c r="K75" s="140"/>
      <c r="L75" s="140"/>
      <c r="M75" s="140"/>
      <c r="N75" s="140">
        <f t="shared" si="1"/>
        <v>5862</v>
      </c>
      <c r="O75" s="140"/>
      <c r="P75" s="140"/>
      <c r="Q75" s="140"/>
      <c r="R75" s="140"/>
    </row>
    <row r="76" spans="2:18">
      <c r="B76" s="140">
        <f t="shared" si="0"/>
        <v>66</v>
      </c>
      <c r="C76" s="141">
        <v>45289</v>
      </c>
      <c r="D76" s="140">
        <v>529</v>
      </c>
      <c r="E76" s="140">
        <v>509</v>
      </c>
      <c r="F76" s="140"/>
      <c r="G76" s="140"/>
      <c r="H76" s="140">
        <v>78</v>
      </c>
      <c r="I76" s="140"/>
      <c r="J76" s="140"/>
      <c r="K76" s="140"/>
      <c r="L76" s="140"/>
      <c r="M76" s="140"/>
      <c r="N76" s="140">
        <f t="shared" si="1"/>
        <v>5940</v>
      </c>
      <c r="O76" s="140"/>
      <c r="P76" s="140"/>
      <c r="Q76" s="140"/>
      <c r="R76" s="140"/>
    </row>
    <row r="77" spans="2:18">
      <c r="B77" s="140">
        <f t="shared" ref="B77:B140" si="2">+B76+1</f>
        <v>67</v>
      </c>
      <c r="C77" s="141">
        <v>45289</v>
      </c>
      <c r="D77" s="140">
        <v>546</v>
      </c>
      <c r="E77" s="140">
        <v>548</v>
      </c>
      <c r="F77" s="140"/>
      <c r="G77" s="140"/>
      <c r="H77" s="140">
        <v>23</v>
      </c>
      <c r="I77" s="140"/>
      <c r="J77" s="140"/>
      <c r="K77" s="140"/>
      <c r="L77" s="140"/>
      <c r="M77" s="140"/>
      <c r="N77" s="140">
        <f t="shared" ref="N77:N140" si="3">+N76+H77+I77+J77+K77+L77+M77</f>
        <v>5963</v>
      </c>
      <c r="O77" s="140"/>
      <c r="P77" s="140"/>
      <c r="Q77" s="140"/>
      <c r="R77" s="140"/>
    </row>
    <row r="78" spans="2:18">
      <c r="B78" s="140">
        <f t="shared" si="2"/>
        <v>68</v>
      </c>
      <c r="C78" s="141">
        <v>45289</v>
      </c>
      <c r="D78" s="140">
        <v>548</v>
      </c>
      <c r="E78" s="140">
        <v>552</v>
      </c>
      <c r="F78" s="140"/>
      <c r="G78" s="140"/>
      <c r="H78" s="140">
        <v>63</v>
      </c>
      <c r="I78" s="140"/>
      <c r="J78" s="140"/>
      <c r="K78" s="140"/>
      <c r="L78" s="140"/>
      <c r="M78" s="140"/>
      <c r="N78" s="140">
        <f t="shared" si="3"/>
        <v>6026</v>
      </c>
      <c r="O78" s="140"/>
      <c r="P78" s="140"/>
      <c r="Q78" s="140"/>
      <c r="R78" s="140"/>
    </row>
    <row r="79" spans="2:18">
      <c r="B79" s="140">
        <f t="shared" si="2"/>
        <v>69</v>
      </c>
      <c r="C79" s="141">
        <v>45290</v>
      </c>
      <c r="D79" s="140">
        <v>504</v>
      </c>
      <c r="E79" s="140">
        <v>506</v>
      </c>
      <c r="F79" s="140"/>
      <c r="G79" s="140"/>
      <c r="H79" s="140">
        <v>231</v>
      </c>
      <c r="I79" s="140"/>
      <c r="J79" s="140"/>
      <c r="K79" s="140"/>
      <c r="L79" s="140"/>
      <c r="M79" s="140"/>
      <c r="N79" s="140">
        <f t="shared" si="3"/>
        <v>6257</v>
      </c>
      <c r="O79" s="140"/>
      <c r="P79" s="140"/>
      <c r="Q79" s="140"/>
      <c r="R79" s="140"/>
    </row>
    <row r="80" spans="2:18">
      <c r="B80" s="140">
        <f t="shared" si="2"/>
        <v>70</v>
      </c>
      <c r="C80" s="141">
        <v>45292</v>
      </c>
      <c r="D80" s="140">
        <v>558</v>
      </c>
      <c r="E80" s="140">
        <v>553</v>
      </c>
      <c r="F80" s="140"/>
      <c r="G80" s="140"/>
      <c r="H80" s="140">
        <v>43</v>
      </c>
      <c r="I80" s="140"/>
      <c r="J80" s="140"/>
      <c r="K80" s="140"/>
      <c r="L80" s="140"/>
      <c r="M80" s="140"/>
      <c r="N80" s="140">
        <f t="shared" si="3"/>
        <v>6300</v>
      </c>
      <c r="O80" s="140"/>
      <c r="P80" s="140"/>
      <c r="Q80" s="140"/>
      <c r="R80" s="140"/>
    </row>
    <row r="81" spans="2:18">
      <c r="B81" s="140">
        <f t="shared" si="2"/>
        <v>71</v>
      </c>
      <c r="C81" s="141">
        <v>45292</v>
      </c>
      <c r="D81" s="140">
        <v>553</v>
      </c>
      <c r="E81" s="140">
        <v>542</v>
      </c>
      <c r="F81" s="140"/>
      <c r="G81" s="140"/>
      <c r="H81" s="140">
        <v>92</v>
      </c>
      <c r="I81" s="140"/>
      <c r="J81" s="140"/>
      <c r="K81" s="140"/>
      <c r="L81" s="140"/>
      <c r="M81" s="140"/>
      <c r="N81" s="140">
        <f t="shared" si="3"/>
        <v>6392</v>
      </c>
      <c r="O81" s="140"/>
      <c r="P81" s="140"/>
      <c r="Q81" s="140"/>
      <c r="R81" s="140"/>
    </row>
    <row r="82" spans="2:18">
      <c r="B82" s="140">
        <f t="shared" si="2"/>
        <v>72</v>
      </c>
      <c r="C82" s="141">
        <v>45292</v>
      </c>
      <c r="D82" s="140">
        <v>514</v>
      </c>
      <c r="E82" s="140">
        <v>527</v>
      </c>
      <c r="F82" s="140"/>
      <c r="G82" s="140"/>
      <c r="H82" s="140">
        <v>30</v>
      </c>
      <c r="I82" s="140"/>
      <c r="J82" s="140"/>
      <c r="K82" s="140"/>
      <c r="L82" s="140"/>
      <c r="M82" s="140"/>
      <c r="N82" s="140">
        <f t="shared" si="3"/>
        <v>6422</v>
      </c>
      <c r="O82" s="140"/>
      <c r="P82" s="140"/>
      <c r="Q82" s="140"/>
      <c r="R82" s="140"/>
    </row>
    <row r="83" spans="2:18">
      <c r="B83" s="140">
        <f t="shared" si="2"/>
        <v>73</v>
      </c>
      <c r="C83" s="141">
        <v>45292</v>
      </c>
      <c r="D83" s="140">
        <v>527</v>
      </c>
      <c r="E83" s="140">
        <v>588</v>
      </c>
      <c r="F83" s="140"/>
      <c r="G83" s="140"/>
      <c r="H83" s="140">
        <v>151</v>
      </c>
      <c r="I83" s="140"/>
      <c r="J83" s="140"/>
      <c r="K83" s="140"/>
      <c r="L83" s="140"/>
      <c r="M83" s="140"/>
      <c r="N83" s="140">
        <f t="shared" si="3"/>
        <v>6573</v>
      </c>
      <c r="O83" s="140"/>
      <c r="P83" s="140"/>
      <c r="Q83" s="140"/>
      <c r="R83" s="140"/>
    </row>
    <row r="84" spans="2:18">
      <c r="B84" s="140">
        <f t="shared" si="2"/>
        <v>74</v>
      </c>
      <c r="C84" s="141">
        <v>45293</v>
      </c>
      <c r="D84" s="140">
        <v>567</v>
      </c>
      <c r="E84" s="140">
        <v>633</v>
      </c>
      <c r="F84" s="140"/>
      <c r="G84" s="140"/>
      <c r="H84" s="140">
        <v>372</v>
      </c>
      <c r="I84" s="140"/>
      <c r="J84" s="140"/>
      <c r="K84" s="140"/>
      <c r="L84" s="140"/>
      <c r="M84" s="140"/>
      <c r="N84" s="140">
        <f t="shared" si="3"/>
        <v>6945</v>
      </c>
      <c r="O84" s="140"/>
      <c r="P84" s="140"/>
      <c r="Q84" s="140"/>
      <c r="R84" s="140"/>
    </row>
    <row r="85" spans="2:18">
      <c r="B85" s="140">
        <f t="shared" si="2"/>
        <v>75</v>
      </c>
      <c r="C85" s="141">
        <v>45293</v>
      </c>
      <c r="D85" s="140">
        <v>633</v>
      </c>
      <c r="E85" s="140">
        <v>640</v>
      </c>
      <c r="F85" s="140"/>
      <c r="G85" s="140"/>
      <c r="H85" s="140">
        <v>83</v>
      </c>
      <c r="I85" s="140"/>
      <c r="J85" s="140"/>
      <c r="K85" s="140"/>
      <c r="L85" s="140"/>
      <c r="M85" s="140"/>
      <c r="N85" s="140">
        <f t="shared" si="3"/>
        <v>7028</v>
      </c>
      <c r="O85" s="140"/>
      <c r="P85" s="140"/>
      <c r="Q85" s="140"/>
      <c r="R85" s="140"/>
    </row>
    <row r="86" spans="2:18">
      <c r="B86" s="140">
        <f t="shared" si="2"/>
        <v>76</v>
      </c>
      <c r="C86" s="141">
        <v>45293</v>
      </c>
      <c r="D86" s="140">
        <v>633</v>
      </c>
      <c r="E86" s="140">
        <v>634</v>
      </c>
      <c r="F86" s="140"/>
      <c r="G86" s="140"/>
      <c r="H86" s="140">
        <v>34</v>
      </c>
      <c r="I86" s="140"/>
      <c r="J86" s="140"/>
      <c r="K86" s="140"/>
      <c r="L86" s="140"/>
      <c r="M86" s="140"/>
      <c r="N86" s="140">
        <f t="shared" si="3"/>
        <v>7062</v>
      </c>
      <c r="O86" s="140"/>
      <c r="P86" s="140"/>
      <c r="Q86" s="140"/>
      <c r="R86" s="140"/>
    </row>
    <row r="87" spans="2:18">
      <c r="B87" s="140">
        <f t="shared" si="2"/>
        <v>77</v>
      </c>
      <c r="C87" s="141">
        <v>45293</v>
      </c>
      <c r="D87" s="140">
        <v>537</v>
      </c>
      <c r="E87" s="140">
        <v>604</v>
      </c>
      <c r="F87" s="140"/>
      <c r="G87" s="140"/>
      <c r="H87" s="140">
        <v>218</v>
      </c>
      <c r="I87" s="140"/>
      <c r="J87" s="140"/>
      <c r="K87" s="140"/>
      <c r="L87" s="140"/>
      <c r="M87" s="140"/>
      <c r="N87" s="140">
        <f t="shared" si="3"/>
        <v>7280</v>
      </c>
      <c r="O87" s="140"/>
      <c r="P87" s="140"/>
      <c r="Q87" s="140"/>
      <c r="R87" s="140"/>
    </row>
    <row r="88" spans="2:18">
      <c r="B88" s="140">
        <f t="shared" si="2"/>
        <v>78</v>
      </c>
      <c r="C88" s="141">
        <v>45293</v>
      </c>
      <c r="D88" s="140">
        <v>604</v>
      </c>
      <c r="E88" s="140">
        <v>614</v>
      </c>
      <c r="F88" s="140"/>
      <c r="G88" s="140"/>
      <c r="H88" s="140">
        <v>17</v>
      </c>
      <c r="I88" s="140"/>
      <c r="J88" s="140"/>
      <c r="K88" s="140"/>
      <c r="L88" s="140"/>
      <c r="M88" s="140"/>
      <c r="N88" s="140">
        <f t="shared" si="3"/>
        <v>7297</v>
      </c>
      <c r="O88" s="140"/>
      <c r="P88" s="140"/>
      <c r="Q88" s="140"/>
      <c r="R88" s="140"/>
    </row>
    <row r="89" spans="2:18">
      <c r="B89" s="140">
        <f t="shared" si="2"/>
        <v>79</v>
      </c>
      <c r="C89" s="141">
        <v>45293</v>
      </c>
      <c r="D89" s="140">
        <v>614</v>
      </c>
      <c r="E89" s="140">
        <v>616</v>
      </c>
      <c r="F89" s="140"/>
      <c r="G89" s="140"/>
      <c r="H89" s="140">
        <v>46</v>
      </c>
      <c r="I89" s="140"/>
      <c r="J89" s="140"/>
      <c r="K89" s="140"/>
      <c r="L89" s="140"/>
      <c r="M89" s="140"/>
      <c r="N89" s="140">
        <f t="shared" si="3"/>
        <v>7343</v>
      </c>
      <c r="O89" s="140"/>
      <c r="P89" s="140"/>
      <c r="Q89" s="140"/>
      <c r="R89" s="140"/>
    </row>
    <row r="90" spans="2:18">
      <c r="B90" s="140">
        <f t="shared" si="2"/>
        <v>80</v>
      </c>
      <c r="C90" s="141">
        <v>45295</v>
      </c>
      <c r="D90" s="140">
        <v>590</v>
      </c>
      <c r="E90" s="140">
        <v>592</v>
      </c>
      <c r="F90" s="140"/>
      <c r="G90" s="140"/>
      <c r="H90" s="140">
        <v>165</v>
      </c>
      <c r="I90" s="140"/>
      <c r="J90" s="140"/>
      <c r="K90" s="140"/>
      <c r="L90" s="140"/>
      <c r="M90" s="140"/>
      <c r="N90" s="140">
        <f t="shared" si="3"/>
        <v>7508</v>
      </c>
      <c r="O90" s="140"/>
      <c r="P90" s="140"/>
      <c r="Q90" s="140"/>
      <c r="R90" s="140"/>
    </row>
    <row r="91" spans="2:18">
      <c r="B91" s="140">
        <f t="shared" si="2"/>
        <v>81</v>
      </c>
      <c r="C91" s="141">
        <v>45295</v>
      </c>
      <c r="D91" s="140">
        <v>590</v>
      </c>
      <c r="E91" s="140">
        <v>618</v>
      </c>
      <c r="F91" s="140"/>
      <c r="G91" s="140"/>
      <c r="H91" s="140">
        <v>108</v>
      </c>
      <c r="I91" s="140"/>
      <c r="J91" s="140"/>
      <c r="K91" s="140"/>
      <c r="L91" s="140"/>
      <c r="M91" s="140"/>
      <c r="N91" s="140">
        <f t="shared" si="3"/>
        <v>7616</v>
      </c>
      <c r="O91" s="140"/>
      <c r="P91" s="140"/>
      <c r="Q91" s="140"/>
      <c r="R91" s="140"/>
    </row>
    <row r="92" spans="2:18">
      <c r="B92" s="140">
        <f t="shared" si="2"/>
        <v>82</v>
      </c>
      <c r="C92" s="141">
        <v>45295</v>
      </c>
      <c r="D92" s="140">
        <v>618</v>
      </c>
      <c r="E92" s="140">
        <v>628</v>
      </c>
      <c r="F92" s="140"/>
      <c r="G92" s="140"/>
      <c r="H92" s="140">
        <v>21</v>
      </c>
      <c r="I92" s="140"/>
      <c r="J92" s="140"/>
      <c r="K92" s="140"/>
      <c r="L92" s="140"/>
      <c r="M92" s="140"/>
      <c r="N92" s="140">
        <f t="shared" si="3"/>
        <v>7637</v>
      </c>
      <c r="O92" s="140"/>
      <c r="P92" s="140"/>
      <c r="Q92" s="140"/>
      <c r="R92" s="140"/>
    </row>
    <row r="93" spans="2:18">
      <c r="B93" s="140">
        <f t="shared" si="2"/>
        <v>83</v>
      </c>
      <c r="C93" s="141">
        <v>45295</v>
      </c>
      <c r="D93" s="140">
        <v>628</v>
      </c>
      <c r="E93" s="140">
        <v>630</v>
      </c>
      <c r="F93" s="140"/>
      <c r="G93" s="140"/>
      <c r="H93" s="140">
        <v>50</v>
      </c>
      <c r="I93" s="140"/>
      <c r="J93" s="140"/>
      <c r="K93" s="140"/>
      <c r="L93" s="140"/>
      <c r="M93" s="140"/>
      <c r="N93" s="140">
        <f t="shared" si="3"/>
        <v>7687</v>
      </c>
      <c r="O93" s="140"/>
      <c r="P93" s="140"/>
      <c r="Q93" s="140"/>
      <c r="R93" s="140"/>
    </row>
    <row r="94" spans="2:18">
      <c r="B94" s="140">
        <f t="shared" si="2"/>
        <v>84</v>
      </c>
      <c r="C94" s="141">
        <v>45295</v>
      </c>
      <c r="D94" s="140">
        <v>627</v>
      </c>
      <c r="E94" s="140">
        <v>628</v>
      </c>
      <c r="F94" s="140"/>
      <c r="G94" s="140"/>
      <c r="H94" s="140">
        <v>202</v>
      </c>
      <c r="I94" s="140"/>
      <c r="J94" s="140"/>
      <c r="K94" s="140"/>
      <c r="L94" s="140"/>
      <c r="M94" s="140"/>
      <c r="N94" s="140">
        <f t="shared" si="3"/>
        <v>7889</v>
      </c>
      <c r="O94" s="140"/>
      <c r="P94" s="140"/>
      <c r="Q94" s="140"/>
      <c r="R94" s="140"/>
    </row>
    <row r="95" spans="2:18">
      <c r="B95" s="140">
        <f t="shared" si="2"/>
        <v>85</v>
      </c>
      <c r="C95" s="141">
        <v>45295</v>
      </c>
      <c r="D95" s="140">
        <v>644</v>
      </c>
      <c r="E95" s="140">
        <v>641</v>
      </c>
      <c r="F95" s="140"/>
      <c r="G95" s="140"/>
      <c r="H95" s="140">
        <v>82</v>
      </c>
      <c r="I95" s="140"/>
      <c r="J95" s="140"/>
      <c r="K95" s="140"/>
      <c r="L95" s="140"/>
      <c r="M95" s="140"/>
      <c r="N95" s="140">
        <f t="shared" si="3"/>
        <v>7971</v>
      </c>
      <c r="O95" s="140"/>
      <c r="P95" s="140"/>
      <c r="Q95" s="140"/>
      <c r="R95" s="140"/>
    </row>
    <row r="96" spans="2:18">
      <c r="B96" s="140">
        <f t="shared" si="2"/>
        <v>86</v>
      </c>
      <c r="C96" s="141">
        <v>45295</v>
      </c>
      <c r="D96" s="140">
        <v>641</v>
      </c>
      <c r="E96" s="140">
        <v>636</v>
      </c>
      <c r="F96" s="140"/>
      <c r="G96" s="140"/>
      <c r="H96" s="140">
        <v>65</v>
      </c>
      <c r="I96" s="140"/>
      <c r="J96" s="140"/>
      <c r="K96" s="140"/>
      <c r="L96" s="140"/>
      <c r="M96" s="140"/>
      <c r="N96" s="140">
        <f t="shared" si="3"/>
        <v>8036</v>
      </c>
      <c r="O96" s="140"/>
      <c r="P96" s="140"/>
      <c r="Q96" s="140"/>
      <c r="R96" s="140"/>
    </row>
    <row r="97" spans="2:18">
      <c r="B97" s="140">
        <f t="shared" si="2"/>
        <v>87</v>
      </c>
      <c r="C97" s="141">
        <v>45295</v>
      </c>
      <c r="D97" s="140">
        <v>636</v>
      </c>
      <c r="E97" s="140">
        <v>628</v>
      </c>
      <c r="F97" s="140"/>
      <c r="G97" s="140"/>
      <c r="H97" s="140">
        <v>67</v>
      </c>
      <c r="I97" s="140"/>
      <c r="J97" s="140"/>
      <c r="K97" s="140"/>
      <c r="L97" s="140"/>
      <c r="M97" s="140"/>
      <c r="N97" s="140">
        <f t="shared" si="3"/>
        <v>8103</v>
      </c>
      <c r="O97" s="140"/>
      <c r="P97" s="140"/>
      <c r="Q97" s="140"/>
      <c r="R97" s="140"/>
    </row>
    <row r="98" spans="2:18">
      <c r="B98" s="140">
        <f t="shared" si="2"/>
        <v>88</v>
      </c>
      <c r="C98" s="141">
        <v>45295</v>
      </c>
      <c r="D98" s="140">
        <v>574</v>
      </c>
      <c r="E98" s="140">
        <v>575</v>
      </c>
      <c r="F98" s="140"/>
      <c r="G98" s="140"/>
      <c r="H98" s="140">
        <v>28</v>
      </c>
      <c r="I98" s="140"/>
      <c r="J98" s="140"/>
      <c r="K98" s="140"/>
      <c r="L98" s="140"/>
      <c r="M98" s="140"/>
      <c r="N98" s="140">
        <f t="shared" si="3"/>
        <v>8131</v>
      </c>
      <c r="O98" s="140"/>
      <c r="P98" s="140"/>
      <c r="Q98" s="140"/>
      <c r="R98" s="140"/>
    </row>
    <row r="99" spans="2:18">
      <c r="B99" s="140">
        <f t="shared" si="2"/>
        <v>89</v>
      </c>
      <c r="C99" s="141">
        <v>45295</v>
      </c>
      <c r="D99" s="140">
        <v>575</v>
      </c>
      <c r="E99" s="140">
        <v>580</v>
      </c>
      <c r="F99" s="140"/>
      <c r="G99" s="140"/>
      <c r="H99" s="140">
        <v>33</v>
      </c>
      <c r="I99" s="140"/>
      <c r="J99" s="140"/>
      <c r="K99" s="140"/>
      <c r="L99" s="140"/>
      <c r="M99" s="140"/>
      <c r="N99" s="140">
        <f t="shared" si="3"/>
        <v>8164</v>
      </c>
      <c r="O99" s="140"/>
      <c r="P99" s="140"/>
      <c r="Q99" s="140"/>
      <c r="R99" s="140"/>
    </row>
    <row r="100" spans="2:18">
      <c r="B100" s="140">
        <f t="shared" si="2"/>
        <v>90</v>
      </c>
      <c r="C100" s="141">
        <v>45295</v>
      </c>
      <c r="D100" s="140">
        <v>575</v>
      </c>
      <c r="E100" s="140">
        <v>577</v>
      </c>
      <c r="F100" s="140"/>
      <c r="G100" s="140"/>
      <c r="H100" s="140">
        <v>41</v>
      </c>
      <c r="I100" s="140"/>
      <c r="J100" s="140"/>
      <c r="K100" s="140"/>
      <c r="L100" s="140"/>
      <c r="M100" s="140"/>
      <c r="N100" s="140">
        <f t="shared" si="3"/>
        <v>8205</v>
      </c>
      <c r="O100" s="140"/>
      <c r="P100" s="140"/>
      <c r="Q100" s="140"/>
      <c r="R100" s="140"/>
    </row>
    <row r="101" spans="2:18">
      <c r="B101" s="140">
        <f t="shared" si="2"/>
        <v>91</v>
      </c>
      <c r="C101" s="141">
        <v>45295</v>
      </c>
      <c r="D101" s="140">
        <v>577</v>
      </c>
      <c r="E101" s="140">
        <v>578</v>
      </c>
      <c r="F101" s="140"/>
      <c r="G101" s="140"/>
      <c r="H101" s="140">
        <v>22</v>
      </c>
      <c r="I101" s="140"/>
      <c r="J101" s="140"/>
      <c r="K101" s="140"/>
      <c r="L101" s="140"/>
      <c r="M101" s="140"/>
      <c r="N101" s="140">
        <f t="shared" si="3"/>
        <v>8227</v>
      </c>
      <c r="O101" s="140"/>
      <c r="P101" s="140"/>
      <c r="Q101" s="140"/>
      <c r="R101" s="140"/>
    </row>
    <row r="102" spans="2:18">
      <c r="B102" s="140">
        <f t="shared" si="2"/>
        <v>92</v>
      </c>
      <c r="C102" s="141">
        <v>45296</v>
      </c>
      <c r="D102" s="140">
        <v>585</v>
      </c>
      <c r="E102" s="140">
        <v>584</v>
      </c>
      <c r="F102" s="140"/>
      <c r="G102" s="140"/>
      <c r="H102" s="143">
        <v>42</v>
      </c>
      <c r="I102" s="140"/>
      <c r="J102" s="140"/>
      <c r="K102" s="140"/>
      <c r="L102" s="140"/>
      <c r="M102" s="140"/>
      <c r="N102" s="140">
        <f t="shared" si="3"/>
        <v>8269</v>
      </c>
      <c r="O102" s="140"/>
      <c r="P102" s="140"/>
      <c r="Q102" s="140"/>
      <c r="R102" s="140"/>
    </row>
    <row r="103" spans="2:18">
      <c r="B103" s="140">
        <f t="shared" si="2"/>
        <v>93</v>
      </c>
      <c r="C103" s="141">
        <v>45296</v>
      </c>
      <c r="D103" s="140">
        <v>584</v>
      </c>
      <c r="E103" s="140">
        <v>582</v>
      </c>
      <c r="F103" s="140"/>
      <c r="G103" s="140"/>
      <c r="H103" s="140">
        <v>26</v>
      </c>
      <c r="I103" s="140"/>
      <c r="J103" s="140"/>
      <c r="K103" s="140"/>
      <c r="L103" s="140"/>
      <c r="M103" s="140"/>
      <c r="N103" s="140">
        <f t="shared" si="3"/>
        <v>8295</v>
      </c>
      <c r="O103" s="140"/>
      <c r="P103" s="140"/>
      <c r="Q103" s="140"/>
      <c r="R103" s="140"/>
    </row>
    <row r="104" spans="2:18">
      <c r="B104" s="140">
        <f t="shared" si="2"/>
        <v>94</v>
      </c>
      <c r="C104" s="141">
        <v>45296</v>
      </c>
      <c r="D104" s="140">
        <v>582</v>
      </c>
      <c r="E104" s="140">
        <v>580</v>
      </c>
      <c r="F104" s="140"/>
      <c r="G104" s="140"/>
      <c r="H104" s="140">
        <v>30</v>
      </c>
      <c r="I104" s="140"/>
      <c r="J104" s="140"/>
      <c r="K104" s="140"/>
      <c r="L104" s="140"/>
      <c r="M104" s="140"/>
      <c r="N104" s="140">
        <f t="shared" si="3"/>
        <v>8325</v>
      </c>
      <c r="O104" s="140"/>
      <c r="P104" s="140"/>
      <c r="Q104" s="140"/>
      <c r="R104" s="140"/>
    </row>
    <row r="105" spans="2:18">
      <c r="B105" s="140">
        <f t="shared" si="2"/>
        <v>95</v>
      </c>
      <c r="C105" s="141">
        <v>45296</v>
      </c>
      <c r="D105" s="140">
        <v>580</v>
      </c>
      <c r="E105" s="140">
        <v>579</v>
      </c>
      <c r="F105" s="140"/>
      <c r="G105" s="140"/>
      <c r="H105" s="140">
        <v>25</v>
      </c>
      <c r="I105" s="140"/>
      <c r="J105" s="140"/>
      <c r="K105" s="140"/>
      <c r="L105" s="140"/>
      <c r="M105" s="140"/>
      <c r="N105" s="140">
        <f t="shared" si="3"/>
        <v>8350</v>
      </c>
      <c r="O105" s="140"/>
      <c r="P105" s="140"/>
      <c r="Q105" s="140"/>
      <c r="R105" s="140"/>
    </row>
    <row r="106" spans="2:18">
      <c r="B106" s="140">
        <f t="shared" si="2"/>
        <v>96</v>
      </c>
      <c r="C106" s="141">
        <v>45296</v>
      </c>
      <c r="D106" s="140">
        <v>579</v>
      </c>
      <c r="E106" s="140">
        <v>581</v>
      </c>
      <c r="F106" s="140"/>
      <c r="G106" s="140"/>
      <c r="H106" s="140">
        <v>50</v>
      </c>
      <c r="I106" s="140"/>
      <c r="J106" s="140"/>
      <c r="K106" s="140"/>
      <c r="L106" s="140"/>
      <c r="M106" s="140"/>
      <c r="N106" s="140">
        <f t="shared" si="3"/>
        <v>8400</v>
      </c>
      <c r="O106" s="140"/>
      <c r="P106" s="140"/>
      <c r="Q106" s="140"/>
      <c r="R106" s="140"/>
    </row>
    <row r="107" spans="2:18">
      <c r="B107" s="140">
        <f t="shared" si="2"/>
        <v>97</v>
      </c>
      <c r="C107" s="141">
        <v>45296</v>
      </c>
      <c r="D107" s="140">
        <v>590</v>
      </c>
      <c r="E107" s="140">
        <v>591</v>
      </c>
      <c r="F107" s="140"/>
      <c r="G107" s="140"/>
      <c r="H107" s="140">
        <v>25</v>
      </c>
      <c r="I107" s="140"/>
      <c r="J107" s="140"/>
      <c r="K107" s="140"/>
      <c r="L107" s="140"/>
      <c r="M107" s="140"/>
      <c r="N107" s="140">
        <f t="shared" si="3"/>
        <v>8425</v>
      </c>
      <c r="O107" s="140"/>
      <c r="P107" s="140"/>
      <c r="Q107" s="140"/>
      <c r="R107" s="140"/>
    </row>
    <row r="108" spans="2:18">
      <c r="B108" s="140">
        <f t="shared" si="2"/>
        <v>98</v>
      </c>
      <c r="C108" s="141">
        <v>45296</v>
      </c>
      <c r="D108" s="140">
        <v>636</v>
      </c>
      <c r="E108" s="140">
        <v>637</v>
      </c>
      <c r="F108" s="140"/>
      <c r="G108" s="140"/>
      <c r="H108" s="140">
        <v>35</v>
      </c>
      <c r="I108" s="140"/>
      <c r="J108" s="140"/>
      <c r="K108" s="140"/>
      <c r="L108" s="140"/>
      <c r="M108" s="140"/>
      <c r="N108" s="140">
        <f t="shared" si="3"/>
        <v>8460</v>
      </c>
      <c r="O108" s="140"/>
      <c r="P108" s="140"/>
      <c r="Q108" s="140"/>
      <c r="R108" s="140"/>
    </row>
    <row r="109" spans="2:18">
      <c r="B109" s="140">
        <f t="shared" si="2"/>
        <v>99</v>
      </c>
      <c r="C109" s="141">
        <v>45296</v>
      </c>
      <c r="D109" s="140">
        <v>570</v>
      </c>
      <c r="E109" s="140" t="s">
        <v>204</v>
      </c>
      <c r="F109" s="140"/>
      <c r="G109" s="140"/>
      <c r="H109" s="140">
        <v>40</v>
      </c>
      <c r="I109" s="140"/>
      <c r="J109" s="140"/>
      <c r="K109" s="140"/>
      <c r="L109" s="140"/>
      <c r="M109" s="140"/>
      <c r="N109" s="140">
        <f t="shared" si="3"/>
        <v>8500</v>
      </c>
      <c r="O109" s="140"/>
      <c r="P109" s="140"/>
      <c r="Q109" s="140"/>
      <c r="R109" s="140"/>
    </row>
    <row r="110" spans="2:18">
      <c r="B110" s="140">
        <f t="shared" si="2"/>
        <v>100</v>
      </c>
      <c r="C110" s="141">
        <v>45297</v>
      </c>
      <c r="D110" s="140">
        <v>588</v>
      </c>
      <c r="E110" s="140">
        <v>594</v>
      </c>
      <c r="F110" s="140"/>
      <c r="G110" s="140"/>
      <c r="H110" s="140">
        <v>36</v>
      </c>
      <c r="I110" s="140"/>
      <c r="J110" s="140"/>
      <c r="K110" s="140"/>
      <c r="L110" s="140"/>
      <c r="M110" s="140"/>
      <c r="N110" s="140">
        <f t="shared" si="3"/>
        <v>8536</v>
      </c>
      <c r="O110" s="140"/>
      <c r="P110" s="140"/>
      <c r="Q110" s="140"/>
      <c r="R110" s="140"/>
    </row>
    <row r="111" spans="2:18">
      <c r="B111" s="140">
        <f t="shared" si="2"/>
        <v>101</v>
      </c>
      <c r="C111" s="141">
        <v>45297</v>
      </c>
      <c r="D111" s="140">
        <v>594</v>
      </c>
      <c r="E111" s="140">
        <v>608</v>
      </c>
      <c r="F111" s="140"/>
      <c r="G111" s="140"/>
      <c r="H111" s="140">
        <v>162</v>
      </c>
      <c r="I111" s="140"/>
      <c r="J111" s="140"/>
      <c r="K111" s="140"/>
      <c r="L111" s="140"/>
      <c r="M111" s="140"/>
      <c r="N111" s="140">
        <f t="shared" si="3"/>
        <v>8698</v>
      </c>
      <c r="O111" s="140"/>
      <c r="P111" s="140"/>
      <c r="Q111" s="140"/>
      <c r="R111" s="140"/>
    </row>
    <row r="112" spans="2:18">
      <c r="B112" s="140">
        <f t="shared" si="2"/>
        <v>102</v>
      </c>
      <c r="C112" s="141">
        <v>45297</v>
      </c>
      <c r="D112" s="140">
        <v>608</v>
      </c>
      <c r="E112" s="140">
        <v>619</v>
      </c>
      <c r="F112" s="140"/>
      <c r="G112" s="140"/>
      <c r="H112" s="140">
        <v>86</v>
      </c>
      <c r="I112" s="140"/>
      <c r="J112" s="140"/>
      <c r="K112" s="140"/>
      <c r="L112" s="140"/>
      <c r="M112" s="140"/>
      <c r="N112" s="140">
        <f t="shared" si="3"/>
        <v>8784</v>
      </c>
      <c r="O112" s="140"/>
      <c r="P112" s="140"/>
      <c r="Q112" s="140"/>
      <c r="R112" s="140"/>
    </row>
    <row r="113" spans="2:18">
      <c r="B113" s="140">
        <f t="shared" si="2"/>
        <v>103</v>
      </c>
      <c r="C113" s="141">
        <v>45297</v>
      </c>
      <c r="D113" s="140">
        <v>601</v>
      </c>
      <c r="E113" s="140">
        <v>600</v>
      </c>
      <c r="F113" s="140"/>
      <c r="G113" s="140"/>
      <c r="H113" s="140">
        <v>50</v>
      </c>
      <c r="I113" s="140"/>
      <c r="J113" s="140"/>
      <c r="K113" s="140"/>
      <c r="L113" s="140"/>
      <c r="M113" s="140"/>
      <c r="N113" s="140">
        <f t="shared" si="3"/>
        <v>8834</v>
      </c>
      <c r="O113" s="140"/>
      <c r="P113" s="140"/>
      <c r="Q113" s="140"/>
      <c r="R113" s="140"/>
    </row>
    <row r="114" spans="2:18">
      <c r="B114" s="140">
        <f t="shared" si="2"/>
        <v>104</v>
      </c>
      <c r="C114" s="141">
        <v>45297</v>
      </c>
      <c r="D114" s="140">
        <v>566</v>
      </c>
      <c r="E114" s="140">
        <v>600</v>
      </c>
      <c r="F114" s="140"/>
      <c r="G114" s="140"/>
      <c r="H114" s="140">
        <v>50</v>
      </c>
      <c r="I114" s="140"/>
      <c r="J114" s="140"/>
      <c r="K114" s="140"/>
      <c r="L114" s="140"/>
      <c r="M114" s="140"/>
      <c r="N114" s="140">
        <f t="shared" si="3"/>
        <v>8884</v>
      </c>
      <c r="O114" s="140"/>
      <c r="P114" s="140"/>
      <c r="Q114" s="140"/>
      <c r="R114" s="140"/>
    </row>
    <row r="115" spans="2:18">
      <c r="B115" s="140">
        <f t="shared" si="2"/>
        <v>105</v>
      </c>
      <c r="C115" s="141">
        <v>45297</v>
      </c>
      <c r="D115" s="140">
        <v>544</v>
      </c>
      <c r="E115" s="140">
        <v>545</v>
      </c>
      <c r="F115" s="140"/>
      <c r="G115" s="140"/>
      <c r="H115" s="140">
        <v>103</v>
      </c>
      <c r="I115" s="140"/>
      <c r="J115" s="140"/>
      <c r="K115" s="140"/>
      <c r="L115" s="140"/>
      <c r="M115" s="140"/>
      <c r="N115" s="140">
        <f t="shared" si="3"/>
        <v>8987</v>
      </c>
      <c r="O115" s="140"/>
      <c r="P115" s="140"/>
      <c r="Q115" s="140"/>
      <c r="R115" s="140"/>
    </row>
    <row r="116" spans="2:18">
      <c r="B116" s="140">
        <f t="shared" si="2"/>
        <v>106</v>
      </c>
      <c r="C116" s="141">
        <v>45298</v>
      </c>
      <c r="D116" s="140">
        <v>526</v>
      </c>
      <c r="E116" s="140">
        <v>530</v>
      </c>
      <c r="F116" s="140"/>
      <c r="G116" s="140"/>
      <c r="H116" s="140">
        <v>31</v>
      </c>
      <c r="J116" s="140"/>
      <c r="K116" s="140"/>
      <c r="L116" s="140"/>
      <c r="M116" s="140"/>
      <c r="N116" s="140">
        <f t="shared" si="3"/>
        <v>9018</v>
      </c>
      <c r="O116" s="140"/>
      <c r="P116" s="140"/>
      <c r="Q116" s="140"/>
      <c r="R116" s="140"/>
    </row>
    <row r="117" spans="2:18">
      <c r="B117" s="140">
        <f t="shared" si="2"/>
        <v>107</v>
      </c>
      <c r="C117" s="141">
        <v>45298</v>
      </c>
      <c r="D117" s="140">
        <v>530</v>
      </c>
      <c r="E117" s="140">
        <v>566</v>
      </c>
      <c r="F117" s="140"/>
      <c r="G117" s="140"/>
      <c r="H117" s="140">
        <v>172</v>
      </c>
      <c r="J117" s="140"/>
      <c r="K117" s="140"/>
      <c r="L117" s="140"/>
      <c r="M117" s="140"/>
      <c r="N117" s="140">
        <f t="shared" si="3"/>
        <v>9190</v>
      </c>
      <c r="O117" s="140"/>
      <c r="P117" s="140"/>
      <c r="Q117" s="140"/>
      <c r="R117" s="140"/>
    </row>
    <row r="118" spans="2:18">
      <c r="B118" s="140">
        <f t="shared" si="2"/>
        <v>108</v>
      </c>
      <c r="C118" s="141">
        <v>45298</v>
      </c>
      <c r="D118" s="140">
        <v>530</v>
      </c>
      <c r="E118" s="140">
        <v>531</v>
      </c>
      <c r="F118" s="140"/>
      <c r="G118" s="140"/>
      <c r="H118" s="140">
        <v>91</v>
      </c>
      <c r="I118" s="140"/>
      <c r="J118" s="140"/>
      <c r="K118" s="140"/>
      <c r="L118" s="140"/>
      <c r="M118" s="140"/>
      <c r="N118" s="140">
        <f t="shared" si="3"/>
        <v>9281</v>
      </c>
      <c r="O118" s="140"/>
      <c r="P118" s="140"/>
      <c r="Q118" s="140"/>
      <c r="R118" s="140"/>
    </row>
    <row r="119" spans="2:18">
      <c r="B119" s="140">
        <f t="shared" si="2"/>
        <v>109</v>
      </c>
      <c r="C119" s="141">
        <v>45298</v>
      </c>
      <c r="D119" s="140">
        <v>531</v>
      </c>
      <c r="E119" s="140">
        <v>541</v>
      </c>
      <c r="F119" s="140"/>
      <c r="G119" s="140"/>
      <c r="H119" s="140">
        <v>47</v>
      </c>
      <c r="I119" s="140"/>
      <c r="J119" s="140"/>
      <c r="K119" s="140"/>
      <c r="L119" s="140"/>
      <c r="M119" s="140"/>
      <c r="N119" s="140">
        <f t="shared" si="3"/>
        <v>9328</v>
      </c>
      <c r="O119" s="140"/>
      <c r="P119" s="140"/>
      <c r="Q119" s="140"/>
      <c r="R119" s="140"/>
    </row>
    <row r="120" spans="2:18">
      <c r="B120" s="140">
        <f t="shared" si="2"/>
        <v>110</v>
      </c>
      <c r="C120" s="141">
        <v>45298</v>
      </c>
      <c r="D120" s="140">
        <v>541</v>
      </c>
      <c r="E120" s="140">
        <v>542</v>
      </c>
      <c r="F120" s="140"/>
      <c r="G120" s="140"/>
      <c r="H120" s="140">
        <v>65</v>
      </c>
      <c r="I120" s="140"/>
      <c r="J120" s="140"/>
      <c r="K120" s="140"/>
      <c r="L120" s="140"/>
      <c r="M120" s="140"/>
      <c r="N120" s="140">
        <f t="shared" si="3"/>
        <v>9393</v>
      </c>
      <c r="O120" s="140"/>
      <c r="P120" s="140"/>
      <c r="Q120" s="140"/>
      <c r="R120" s="140"/>
    </row>
    <row r="121" spans="2:18">
      <c r="B121" s="140">
        <f t="shared" si="2"/>
        <v>111</v>
      </c>
      <c r="C121" s="141">
        <v>45298</v>
      </c>
      <c r="D121" s="140">
        <v>600</v>
      </c>
      <c r="E121" s="140">
        <v>602</v>
      </c>
      <c r="F121" s="140"/>
      <c r="G121" s="140"/>
      <c r="H121" s="140">
        <v>52</v>
      </c>
      <c r="I121" s="140"/>
      <c r="J121" s="140"/>
      <c r="K121" s="140"/>
      <c r="L121" s="140"/>
      <c r="M121" s="140"/>
      <c r="N121" s="140">
        <f t="shared" si="3"/>
        <v>9445</v>
      </c>
      <c r="O121" s="140"/>
      <c r="P121" s="140"/>
      <c r="Q121" s="140"/>
      <c r="R121" s="140"/>
    </row>
    <row r="122" spans="2:18">
      <c r="B122" s="140">
        <f t="shared" si="2"/>
        <v>112</v>
      </c>
      <c r="C122" s="141">
        <v>45298</v>
      </c>
      <c r="D122" s="140">
        <v>602</v>
      </c>
      <c r="E122" s="140">
        <v>616</v>
      </c>
      <c r="F122" s="140"/>
      <c r="G122" s="140"/>
      <c r="H122" s="140">
        <v>84</v>
      </c>
      <c r="I122" s="140"/>
      <c r="J122" s="140"/>
      <c r="K122" s="140"/>
      <c r="L122" s="140"/>
      <c r="M122" s="140"/>
      <c r="N122" s="140">
        <f t="shared" si="3"/>
        <v>9529</v>
      </c>
      <c r="O122" s="140"/>
      <c r="P122" s="140"/>
      <c r="Q122" s="140"/>
      <c r="R122" s="140"/>
    </row>
    <row r="123" spans="2:18">
      <c r="B123" s="140">
        <f t="shared" si="2"/>
        <v>113</v>
      </c>
      <c r="C123" s="141">
        <v>45298</v>
      </c>
      <c r="D123" s="140">
        <v>602</v>
      </c>
      <c r="E123" s="140">
        <v>603</v>
      </c>
      <c r="F123" s="140"/>
      <c r="G123" s="140"/>
      <c r="H123" s="140">
        <v>64</v>
      </c>
      <c r="I123" s="140"/>
      <c r="J123" s="140"/>
      <c r="K123" s="140"/>
      <c r="L123" s="140"/>
      <c r="M123" s="140"/>
      <c r="N123" s="140">
        <f t="shared" si="3"/>
        <v>9593</v>
      </c>
      <c r="O123" s="140"/>
      <c r="P123" s="140"/>
      <c r="Q123" s="140"/>
      <c r="R123" s="140"/>
    </row>
    <row r="124" spans="2:18">
      <c r="B124" s="140">
        <f t="shared" si="2"/>
        <v>114</v>
      </c>
      <c r="C124" s="141">
        <v>45298</v>
      </c>
      <c r="D124" s="140">
        <v>635</v>
      </c>
      <c r="E124" s="140">
        <v>643</v>
      </c>
      <c r="F124" s="140"/>
      <c r="G124" s="140"/>
      <c r="H124" s="140">
        <v>60</v>
      </c>
      <c r="I124" s="140"/>
      <c r="J124" s="140"/>
      <c r="K124" s="140"/>
      <c r="L124" s="140"/>
      <c r="M124" s="140"/>
      <c r="N124" s="140">
        <f t="shared" si="3"/>
        <v>9653</v>
      </c>
      <c r="O124" s="140"/>
      <c r="P124" s="140"/>
      <c r="Q124" s="140"/>
      <c r="R124" s="140"/>
    </row>
    <row r="125" spans="2:18">
      <c r="B125" s="140">
        <f t="shared" si="2"/>
        <v>115</v>
      </c>
      <c r="C125" s="141">
        <v>45298</v>
      </c>
      <c r="D125" s="140">
        <v>594</v>
      </c>
      <c r="E125" s="140">
        <v>597</v>
      </c>
      <c r="F125" s="140"/>
      <c r="G125" s="140"/>
      <c r="H125" s="140">
        <v>141</v>
      </c>
      <c r="I125" s="140"/>
      <c r="J125" s="140"/>
      <c r="K125" s="140"/>
      <c r="L125" s="140"/>
      <c r="M125" s="140"/>
      <c r="N125" s="140">
        <f t="shared" si="3"/>
        <v>9794</v>
      </c>
      <c r="O125" s="140"/>
      <c r="P125" s="140"/>
      <c r="Q125" s="140"/>
      <c r="R125" s="140"/>
    </row>
    <row r="126" spans="2:18">
      <c r="B126" s="140">
        <f t="shared" si="2"/>
        <v>116</v>
      </c>
      <c r="C126" s="141">
        <v>45299</v>
      </c>
      <c r="D126" s="140">
        <v>607</v>
      </c>
      <c r="E126" s="140">
        <v>610</v>
      </c>
      <c r="F126" s="140"/>
      <c r="G126" s="140"/>
      <c r="H126" s="140">
        <v>53</v>
      </c>
      <c r="I126" s="140"/>
      <c r="J126" s="140"/>
      <c r="K126" s="140"/>
      <c r="L126" s="140"/>
      <c r="M126" s="140"/>
      <c r="N126" s="140">
        <f t="shared" si="3"/>
        <v>9847</v>
      </c>
      <c r="O126" s="140"/>
      <c r="P126" s="140"/>
      <c r="Q126" s="140"/>
      <c r="R126" s="140"/>
    </row>
    <row r="127" spans="2:18">
      <c r="B127" s="140">
        <f t="shared" si="2"/>
        <v>117</v>
      </c>
      <c r="C127" s="141">
        <v>45299</v>
      </c>
      <c r="D127" s="140">
        <v>612</v>
      </c>
      <c r="E127" s="140">
        <v>613</v>
      </c>
      <c r="F127" s="140"/>
      <c r="G127" s="140"/>
      <c r="H127" s="140">
        <v>59</v>
      </c>
      <c r="I127" s="140"/>
      <c r="J127" s="140"/>
      <c r="K127" s="140"/>
      <c r="L127" s="140"/>
      <c r="M127" s="140"/>
      <c r="N127" s="140">
        <f t="shared" si="3"/>
        <v>9906</v>
      </c>
      <c r="O127" s="140"/>
      <c r="P127" s="140"/>
      <c r="Q127" s="140"/>
      <c r="R127" s="140"/>
    </row>
    <row r="128" spans="2:18">
      <c r="B128" s="140">
        <f t="shared" si="2"/>
        <v>118</v>
      </c>
      <c r="C128" s="141">
        <v>45299</v>
      </c>
      <c r="D128" s="140">
        <v>458</v>
      </c>
      <c r="E128" s="140">
        <v>463</v>
      </c>
      <c r="F128" s="140"/>
      <c r="G128" s="140"/>
      <c r="H128" s="140">
        <v>129</v>
      </c>
      <c r="I128" s="140"/>
      <c r="J128" s="140"/>
      <c r="K128" s="140"/>
      <c r="L128" s="140"/>
      <c r="M128" s="140"/>
      <c r="N128" s="140">
        <f t="shared" si="3"/>
        <v>10035</v>
      </c>
      <c r="O128" s="140"/>
      <c r="P128" s="140"/>
      <c r="Q128" s="140"/>
      <c r="R128" s="140"/>
    </row>
    <row r="129" spans="2:18">
      <c r="B129" s="140">
        <f t="shared" si="2"/>
        <v>119</v>
      </c>
      <c r="C129" s="141">
        <v>45299</v>
      </c>
      <c r="D129" s="140">
        <v>463</v>
      </c>
      <c r="E129" s="140">
        <v>464</v>
      </c>
      <c r="F129" s="140"/>
      <c r="G129" s="140"/>
      <c r="H129" s="140">
        <v>41</v>
      </c>
      <c r="I129" s="140"/>
      <c r="J129" s="140"/>
      <c r="K129" s="140"/>
      <c r="L129" s="140"/>
      <c r="M129" s="140"/>
      <c r="N129" s="140">
        <f t="shared" si="3"/>
        <v>10076</v>
      </c>
      <c r="O129" s="140"/>
      <c r="P129" s="140"/>
      <c r="Q129" s="140"/>
      <c r="R129" s="140"/>
    </row>
    <row r="130" spans="2:18">
      <c r="B130" s="140">
        <f t="shared" si="2"/>
        <v>120</v>
      </c>
      <c r="C130" s="141">
        <v>45299</v>
      </c>
      <c r="D130" s="140">
        <v>464</v>
      </c>
      <c r="E130" s="140">
        <v>468</v>
      </c>
      <c r="F130" s="140"/>
      <c r="G130" s="140"/>
      <c r="H130" s="140">
        <v>77</v>
      </c>
      <c r="I130" s="140"/>
      <c r="J130" s="140"/>
      <c r="K130" s="140"/>
      <c r="L130" s="140"/>
      <c r="M130" s="140"/>
      <c r="N130" s="140">
        <f t="shared" si="3"/>
        <v>10153</v>
      </c>
      <c r="O130" s="140"/>
      <c r="P130" s="140"/>
      <c r="Q130" s="140"/>
      <c r="R130" s="140"/>
    </row>
    <row r="131" spans="2:18">
      <c r="B131" s="140">
        <f t="shared" si="2"/>
        <v>121</v>
      </c>
      <c r="C131" s="141">
        <v>45300</v>
      </c>
      <c r="D131" s="140">
        <v>468</v>
      </c>
      <c r="E131" s="140">
        <v>469</v>
      </c>
      <c r="F131" s="140"/>
      <c r="G131" s="140"/>
      <c r="H131" s="140">
        <v>11</v>
      </c>
      <c r="I131" s="140"/>
      <c r="J131" s="140"/>
      <c r="K131" s="140"/>
      <c r="L131" s="140"/>
      <c r="M131" s="140"/>
      <c r="N131" s="140">
        <f t="shared" si="3"/>
        <v>10164</v>
      </c>
      <c r="O131" s="140"/>
      <c r="P131" s="140"/>
      <c r="Q131" s="140"/>
      <c r="R131" s="140"/>
    </row>
    <row r="132" spans="2:18">
      <c r="B132" s="140">
        <f t="shared" si="2"/>
        <v>122</v>
      </c>
      <c r="C132" s="141">
        <v>45300</v>
      </c>
      <c r="D132" s="140">
        <v>464</v>
      </c>
      <c r="E132" s="140">
        <v>465</v>
      </c>
      <c r="F132" s="140"/>
      <c r="G132" s="140"/>
      <c r="H132" s="140">
        <v>53</v>
      </c>
      <c r="I132" s="140"/>
      <c r="J132" s="140"/>
      <c r="K132" s="140"/>
      <c r="L132" s="140"/>
      <c r="M132" s="140"/>
      <c r="N132" s="140">
        <f t="shared" si="3"/>
        <v>10217</v>
      </c>
      <c r="O132" s="140"/>
      <c r="P132" s="140"/>
      <c r="Q132" s="140"/>
      <c r="R132" s="140"/>
    </row>
    <row r="133" spans="2:18">
      <c r="B133" s="140">
        <f t="shared" si="2"/>
        <v>123</v>
      </c>
      <c r="C133" s="141">
        <v>45300</v>
      </c>
      <c r="D133" s="140">
        <v>465</v>
      </c>
      <c r="E133" s="140" t="s">
        <v>205</v>
      </c>
      <c r="F133" s="140"/>
      <c r="G133" s="140"/>
      <c r="H133" s="140">
        <v>70</v>
      </c>
      <c r="I133" s="140"/>
      <c r="J133" s="140"/>
      <c r="K133" s="140"/>
      <c r="L133" s="140"/>
      <c r="M133" s="140"/>
      <c r="N133" s="140">
        <f t="shared" si="3"/>
        <v>10287</v>
      </c>
      <c r="O133" s="140"/>
      <c r="P133" s="140"/>
      <c r="Q133" s="140"/>
      <c r="R133" s="140"/>
    </row>
    <row r="134" spans="2:18">
      <c r="B134" s="140">
        <f t="shared" si="2"/>
        <v>124</v>
      </c>
      <c r="C134" s="141">
        <v>45300</v>
      </c>
      <c r="D134" s="140">
        <v>465</v>
      </c>
      <c r="E134" s="140">
        <v>455</v>
      </c>
      <c r="F134" s="140"/>
      <c r="G134" s="140"/>
      <c r="H134" s="140">
        <v>80</v>
      </c>
      <c r="I134" s="140"/>
      <c r="J134" s="140"/>
      <c r="K134" s="140"/>
      <c r="L134" s="140"/>
      <c r="M134" s="140"/>
      <c r="N134" s="140">
        <f t="shared" si="3"/>
        <v>10367</v>
      </c>
      <c r="O134" s="140"/>
      <c r="P134" s="140"/>
      <c r="Q134" s="140"/>
      <c r="R134" s="140"/>
    </row>
    <row r="135" spans="2:18">
      <c r="B135" s="140">
        <f t="shared" si="2"/>
        <v>125</v>
      </c>
      <c r="C135" s="141">
        <v>45300</v>
      </c>
      <c r="D135" s="140">
        <v>465</v>
      </c>
      <c r="E135" s="140">
        <v>471</v>
      </c>
      <c r="F135" s="140"/>
      <c r="G135" s="140"/>
      <c r="H135" s="140">
        <v>75</v>
      </c>
      <c r="I135" s="140"/>
      <c r="J135" s="140"/>
      <c r="K135" s="140"/>
      <c r="L135" s="140"/>
      <c r="M135" s="140"/>
      <c r="N135" s="140">
        <f t="shared" si="3"/>
        <v>10442</v>
      </c>
      <c r="O135" s="140"/>
      <c r="P135" s="140"/>
      <c r="Q135" s="140"/>
      <c r="R135" s="140"/>
    </row>
    <row r="136" spans="2:18">
      <c r="B136" s="140">
        <f t="shared" si="2"/>
        <v>126</v>
      </c>
      <c r="C136" s="141">
        <v>45300</v>
      </c>
      <c r="D136" s="140">
        <v>455</v>
      </c>
      <c r="E136" s="140" t="s">
        <v>206</v>
      </c>
      <c r="F136" s="140"/>
      <c r="G136" s="140"/>
      <c r="H136" s="140">
        <v>60</v>
      </c>
      <c r="I136" s="140"/>
      <c r="J136" s="140"/>
      <c r="K136" s="140"/>
      <c r="L136" s="140"/>
      <c r="M136" s="140"/>
      <c r="N136" s="140">
        <f t="shared" si="3"/>
        <v>10502</v>
      </c>
      <c r="O136" s="140"/>
      <c r="P136" s="140"/>
      <c r="Q136" s="140"/>
      <c r="R136" s="140"/>
    </row>
    <row r="137" spans="2:18">
      <c r="B137" s="140">
        <f t="shared" si="2"/>
        <v>127</v>
      </c>
      <c r="C137" s="141">
        <v>45300</v>
      </c>
      <c r="D137" s="140">
        <v>455</v>
      </c>
      <c r="E137" s="140">
        <v>451</v>
      </c>
      <c r="F137" s="140"/>
      <c r="G137" s="140"/>
      <c r="H137" s="140">
        <v>57</v>
      </c>
      <c r="I137" s="140"/>
      <c r="J137" s="140"/>
      <c r="K137" s="140"/>
      <c r="L137" s="140"/>
      <c r="M137" s="140"/>
      <c r="N137" s="140">
        <f t="shared" si="3"/>
        <v>10559</v>
      </c>
      <c r="O137" s="140"/>
      <c r="P137" s="140"/>
      <c r="Q137" s="140"/>
      <c r="R137" s="140"/>
    </row>
    <row r="138" spans="2:18">
      <c r="B138" s="140">
        <f t="shared" si="2"/>
        <v>128</v>
      </c>
      <c r="C138" s="141">
        <v>45301</v>
      </c>
      <c r="D138" s="140">
        <v>128</v>
      </c>
      <c r="E138" s="140">
        <v>76</v>
      </c>
      <c r="F138" s="140"/>
      <c r="G138" s="140"/>
      <c r="H138" s="140">
        <v>40</v>
      </c>
      <c r="I138" s="140"/>
      <c r="J138" s="140"/>
      <c r="K138" s="140"/>
      <c r="L138" s="140"/>
      <c r="M138" s="140"/>
      <c r="N138" s="140">
        <f t="shared" si="3"/>
        <v>10599</v>
      </c>
      <c r="O138" s="140"/>
      <c r="P138" s="140"/>
      <c r="Q138" s="140"/>
      <c r="R138" s="140"/>
    </row>
    <row r="139" spans="2:18">
      <c r="B139" s="140">
        <f t="shared" si="2"/>
        <v>129</v>
      </c>
      <c r="C139" s="141">
        <v>45301</v>
      </c>
      <c r="D139" s="140">
        <v>198</v>
      </c>
      <c r="E139" s="140">
        <v>196</v>
      </c>
      <c r="F139" s="140"/>
      <c r="G139" s="140"/>
      <c r="H139" s="140">
        <v>50</v>
      </c>
      <c r="I139" s="140"/>
      <c r="J139" s="140"/>
      <c r="K139" s="140"/>
      <c r="L139" s="140"/>
      <c r="M139" s="140"/>
      <c r="N139" s="140">
        <f t="shared" si="3"/>
        <v>10649</v>
      </c>
      <c r="O139" s="140"/>
      <c r="P139" s="140"/>
      <c r="Q139" s="140"/>
      <c r="R139" s="140"/>
    </row>
    <row r="140" spans="2:18">
      <c r="B140" s="140">
        <f t="shared" si="2"/>
        <v>130</v>
      </c>
      <c r="C140" s="141">
        <v>45301</v>
      </c>
      <c r="D140" s="140">
        <v>192</v>
      </c>
      <c r="E140" s="140">
        <v>198</v>
      </c>
      <c r="F140" s="140"/>
      <c r="G140" s="140"/>
      <c r="H140" s="140">
        <v>86</v>
      </c>
      <c r="I140" s="140"/>
      <c r="J140" s="140"/>
      <c r="K140" s="140"/>
      <c r="L140" s="140"/>
      <c r="M140" s="140"/>
      <c r="N140" s="140">
        <f t="shared" si="3"/>
        <v>10735</v>
      </c>
      <c r="O140" s="140"/>
      <c r="P140" s="140"/>
      <c r="Q140" s="140"/>
      <c r="R140" s="140"/>
    </row>
    <row r="141" spans="2:18">
      <c r="B141" s="140">
        <f t="shared" ref="B141:B190" si="4">+B140+1</f>
        <v>131</v>
      </c>
      <c r="C141" s="141">
        <v>45301</v>
      </c>
      <c r="D141" s="140">
        <v>198</v>
      </c>
      <c r="E141" s="140">
        <v>202</v>
      </c>
      <c r="F141" s="140"/>
      <c r="G141" s="140"/>
      <c r="H141" s="140">
        <v>356</v>
      </c>
      <c r="I141" s="140"/>
      <c r="J141" s="140"/>
      <c r="K141" s="140"/>
      <c r="L141" s="140"/>
      <c r="M141" s="140"/>
      <c r="N141" s="140">
        <f t="shared" ref="N141:N190" si="5">+N140+H141+I141+J141+K141+L141+M141</f>
        <v>11091</v>
      </c>
      <c r="O141" s="140"/>
      <c r="P141" s="140"/>
      <c r="Q141" s="140"/>
      <c r="R141" s="140"/>
    </row>
    <row r="142" spans="2:18">
      <c r="B142" s="140">
        <f t="shared" si="4"/>
        <v>132</v>
      </c>
      <c r="C142" s="141">
        <v>45301</v>
      </c>
      <c r="D142" s="140">
        <v>202</v>
      </c>
      <c r="E142" s="140">
        <v>228</v>
      </c>
      <c r="F142" s="140"/>
      <c r="G142" s="140"/>
      <c r="H142" s="140">
        <v>164</v>
      </c>
      <c r="I142" s="140"/>
      <c r="J142" s="140"/>
      <c r="K142" s="140"/>
      <c r="L142" s="140"/>
      <c r="M142" s="140"/>
      <c r="N142" s="140">
        <f t="shared" si="5"/>
        <v>11255</v>
      </c>
      <c r="O142" s="140"/>
      <c r="P142" s="140"/>
      <c r="Q142" s="140"/>
      <c r="R142" s="140"/>
    </row>
    <row r="143" spans="2:18">
      <c r="B143" s="140">
        <f t="shared" si="4"/>
        <v>133</v>
      </c>
      <c r="C143" s="141">
        <v>45302</v>
      </c>
      <c r="D143" s="140">
        <v>401</v>
      </c>
      <c r="E143" s="140">
        <v>413</v>
      </c>
      <c r="F143" s="140"/>
      <c r="G143" s="140"/>
      <c r="H143" s="140">
        <v>95</v>
      </c>
      <c r="I143" s="140"/>
      <c r="J143" s="140"/>
      <c r="K143" s="140"/>
      <c r="L143" s="140"/>
      <c r="M143" s="140"/>
      <c r="N143" s="140">
        <f t="shared" si="5"/>
        <v>11350</v>
      </c>
      <c r="O143" s="140"/>
      <c r="P143" s="140"/>
      <c r="Q143" s="140"/>
      <c r="R143" s="140"/>
    </row>
    <row r="144" spans="2:18">
      <c r="B144" s="140">
        <f t="shared" si="4"/>
        <v>134</v>
      </c>
      <c r="C144" s="141">
        <v>45302</v>
      </c>
      <c r="D144" s="140">
        <v>413</v>
      </c>
      <c r="E144" s="140">
        <v>414</v>
      </c>
      <c r="F144" s="140"/>
      <c r="G144" s="140"/>
      <c r="H144" s="140">
        <v>65</v>
      </c>
      <c r="I144" s="140"/>
      <c r="J144" s="140"/>
      <c r="K144" s="140"/>
      <c r="L144" s="140"/>
      <c r="M144" s="140"/>
      <c r="N144" s="140">
        <f t="shared" si="5"/>
        <v>11415</v>
      </c>
      <c r="O144" s="140"/>
      <c r="P144" s="140"/>
      <c r="Q144" s="140"/>
      <c r="R144" s="140"/>
    </row>
    <row r="145" spans="2:18">
      <c r="B145" s="140">
        <f t="shared" si="4"/>
        <v>135</v>
      </c>
      <c r="C145" s="141">
        <v>45302</v>
      </c>
      <c r="D145" s="140">
        <v>429</v>
      </c>
      <c r="E145" s="140">
        <v>524</v>
      </c>
      <c r="F145" s="140"/>
      <c r="G145" s="140"/>
      <c r="H145" s="140">
        <v>50</v>
      </c>
      <c r="I145" s="140"/>
      <c r="J145" s="140"/>
      <c r="K145" s="140"/>
      <c r="L145" s="140"/>
      <c r="M145" s="140"/>
      <c r="N145" s="140">
        <f t="shared" si="5"/>
        <v>11465</v>
      </c>
      <c r="O145" s="140"/>
      <c r="P145" s="140"/>
      <c r="Q145" s="140"/>
      <c r="R145" s="140"/>
    </row>
    <row r="146" spans="2:18">
      <c r="B146" s="140">
        <f t="shared" si="4"/>
        <v>136</v>
      </c>
      <c r="C146" s="141">
        <v>45302</v>
      </c>
      <c r="D146" s="140">
        <v>424</v>
      </c>
      <c r="E146" s="140">
        <v>409</v>
      </c>
      <c r="F146" s="140"/>
      <c r="G146" s="140"/>
      <c r="H146" s="140">
        <v>73</v>
      </c>
      <c r="I146" s="140"/>
      <c r="J146" s="140"/>
      <c r="K146" s="140"/>
      <c r="L146" s="140"/>
      <c r="M146" s="140"/>
      <c r="N146" s="140">
        <f t="shared" si="5"/>
        <v>11538</v>
      </c>
      <c r="O146" s="140"/>
      <c r="P146" s="140"/>
      <c r="Q146" s="140"/>
      <c r="R146" s="140"/>
    </row>
    <row r="147" spans="2:18">
      <c r="B147" s="140">
        <f t="shared" si="4"/>
        <v>137</v>
      </c>
      <c r="C147" s="141">
        <v>45302</v>
      </c>
      <c r="D147" s="140">
        <v>409</v>
      </c>
      <c r="E147" s="140">
        <v>410</v>
      </c>
      <c r="F147" s="140"/>
      <c r="G147" s="140"/>
      <c r="H147" s="140">
        <v>99</v>
      </c>
      <c r="I147" s="140"/>
      <c r="J147" s="140"/>
      <c r="K147" s="140"/>
      <c r="L147" s="140"/>
      <c r="M147" s="140"/>
      <c r="N147" s="140">
        <f t="shared" si="5"/>
        <v>11637</v>
      </c>
      <c r="O147" s="140"/>
      <c r="P147" s="140"/>
      <c r="Q147" s="140"/>
      <c r="R147" s="140"/>
    </row>
    <row r="148" spans="2:18">
      <c r="B148" s="140">
        <f t="shared" si="4"/>
        <v>138</v>
      </c>
      <c r="C148" s="141">
        <v>45303</v>
      </c>
      <c r="D148" s="142">
        <v>50</v>
      </c>
      <c r="E148" s="142">
        <v>53</v>
      </c>
      <c r="F148" s="140"/>
      <c r="G148" s="140"/>
      <c r="H148" s="142">
        <v>130</v>
      </c>
      <c r="I148" s="140"/>
      <c r="J148" s="140"/>
      <c r="K148" s="140"/>
      <c r="L148" s="140"/>
      <c r="M148" s="140"/>
      <c r="N148" s="140">
        <f t="shared" si="5"/>
        <v>11767</v>
      </c>
      <c r="O148" s="140"/>
      <c r="P148" s="140"/>
      <c r="Q148" s="140"/>
      <c r="R148" s="140"/>
    </row>
    <row r="149" spans="2:18">
      <c r="B149" s="140">
        <f t="shared" si="4"/>
        <v>139</v>
      </c>
      <c r="C149" s="141">
        <v>45303</v>
      </c>
      <c r="D149" s="142">
        <v>51</v>
      </c>
      <c r="E149" s="142">
        <v>53</v>
      </c>
      <c r="F149" s="140"/>
      <c r="G149" s="140"/>
      <c r="H149" s="142">
        <v>61</v>
      </c>
      <c r="I149" s="140"/>
      <c r="J149" s="140"/>
      <c r="K149" s="140"/>
      <c r="L149" s="140"/>
      <c r="M149" s="140"/>
      <c r="N149" s="140">
        <f t="shared" si="5"/>
        <v>11828</v>
      </c>
      <c r="O149" s="140"/>
      <c r="P149" s="140"/>
      <c r="Q149" s="140"/>
      <c r="R149" s="140"/>
    </row>
    <row r="150" spans="2:18">
      <c r="B150" s="140">
        <f t="shared" si="4"/>
        <v>140</v>
      </c>
      <c r="C150" s="141">
        <v>45303</v>
      </c>
      <c r="D150" s="142">
        <v>51</v>
      </c>
      <c r="E150" s="142">
        <v>49</v>
      </c>
      <c r="F150" s="140"/>
      <c r="G150" s="140"/>
      <c r="H150" s="142">
        <v>131</v>
      </c>
      <c r="I150" s="140"/>
      <c r="J150" s="140"/>
      <c r="K150" s="140"/>
      <c r="L150" s="140"/>
      <c r="M150" s="140"/>
      <c r="N150" s="140">
        <f t="shared" si="5"/>
        <v>11959</v>
      </c>
      <c r="O150" s="140"/>
      <c r="P150" s="140"/>
      <c r="Q150" s="140"/>
      <c r="R150" s="140"/>
    </row>
    <row r="151" spans="2:18">
      <c r="B151" s="140">
        <f t="shared" si="4"/>
        <v>141</v>
      </c>
      <c r="C151" s="141">
        <v>45303</v>
      </c>
      <c r="D151" s="142">
        <v>49</v>
      </c>
      <c r="E151" s="142">
        <v>60</v>
      </c>
      <c r="F151" s="140"/>
      <c r="G151" s="140"/>
      <c r="H151" s="142">
        <v>258</v>
      </c>
      <c r="I151" s="140"/>
      <c r="J151" s="140"/>
      <c r="K151" s="140"/>
      <c r="L151" s="140"/>
      <c r="M151" s="140"/>
      <c r="N151" s="140">
        <f t="shared" si="5"/>
        <v>12217</v>
      </c>
      <c r="O151" s="140"/>
      <c r="P151" s="140"/>
      <c r="Q151" s="140"/>
      <c r="R151" s="140"/>
    </row>
    <row r="152" spans="2:18">
      <c r="B152" s="140">
        <f t="shared" si="4"/>
        <v>142</v>
      </c>
      <c r="C152" s="141">
        <v>45303</v>
      </c>
      <c r="D152" s="142">
        <v>60</v>
      </c>
      <c r="E152" s="142">
        <v>61</v>
      </c>
      <c r="F152" s="140"/>
      <c r="G152" s="140"/>
      <c r="H152" s="142">
        <v>30</v>
      </c>
      <c r="I152" s="140"/>
      <c r="J152" s="140"/>
      <c r="K152" s="140"/>
      <c r="L152" s="140"/>
      <c r="M152" s="140"/>
      <c r="N152" s="140">
        <f t="shared" si="5"/>
        <v>12247</v>
      </c>
      <c r="O152" s="140"/>
      <c r="P152" s="140"/>
      <c r="Q152" s="140"/>
      <c r="R152" s="140"/>
    </row>
    <row r="153" spans="2:18">
      <c r="B153" s="140">
        <f t="shared" si="4"/>
        <v>143</v>
      </c>
      <c r="C153" s="141">
        <v>45304</v>
      </c>
      <c r="D153" s="140">
        <v>47</v>
      </c>
      <c r="E153" s="140">
        <v>48</v>
      </c>
      <c r="F153" s="140"/>
      <c r="G153" s="140"/>
      <c r="H153" s="140">
        <v>70</v>
      </c>
      <c r="I153" s="140"/>
      <c r="J153" s="140"/>
      <c r="K153" s="140"/>
      <c r="L153" s="140"/>
      <c r="M153" s="140"/>
      <c r="N153" s="140">
        <f t="shared" si="5"/>
        <v>12317</v>
      </c>
      <c r="O153" s="140"/>
      <c r="P153" s="140"/>
      <c r="Q153" s="140"/>
      <c r="R153" s="140"/>
    </row>
    <row r="154" spans="2:18">
      <c r="B154" s="140">
        <f t="shared" si="4"/>
        <v>144</v>
      </c>
      <c r="C154" s="141">
        <v>45304</v>
      </c>
      <c r="D154" s="140">
        <v>55</v>
      </c>
      <c r="E154" s="140">
        <v>57</v>
      </c>
      <c r="F154" s="140"/>
      <c r="G154" s="140"/>
      <c r="H154" s="140">
        <v>110</v>
      </c>
      <c r="I154" s="140"/>
      <c r="J154" s="140"/>
      <c r="K154" s="140"/>
      <c r="L154" s="140"/>
      <c r="M154" s="140"/>
      <c r="N154" s="140">
        <f t="shared" si="5"/>
        <v>12427</v>
      </c>
      <c r="O154" s="140"/>
      <c r="P154" s="140"/>
      <c r="Q154" s="140"/>
      <c r="R154" s="140"/>
    </row>
    <row r="155" spans="2:18">
      <c r="B155" s="140">
        <f t="shared" si="4"/>
        <v>145</v>
      </c>
      <c r="C155" s="141">
        <v>45304</v>
      </c>
      <c r="D155" s="140">
        <v>47</v>
      </c>
      <c r="E155" s="140">
        <v>48</v>
      </c>
      <c r="F155" s="140"/>
      <c r="G155" s="140"/>
      <c r="H155" s="140">
        <v>70</v>
      </c>
      <c r="I155" s="140"/>
      <c r="J155" s="140"/>
      <c r="K155" s="140"/>
      <c r="L155" s="140"/>
      <c r="M155" s="140"/>
      <c r="N155" s="140">
        <f t="shared" si="5"/>
        <v>12497</v>
      </c>
      <c r="O155" s="140"/>
      <c r="P155" s="140"/>
      <c r="Q155" s="140"/>
      <c r="R155" s="140"/>
    </row>
    <row r="156" spans="2:18">
      <c r="B156" s="140">
        <f t="shared" si="4"/>
        <v>146</v>
      </c>
      <c r="C156" s="141">
        <v>45307</v>
      </c>
      <c r="D156" s="140">
        <v>427</v>
      </c>
      <c r="E156" s="140">
        <v>429</v>
      </c>
      <c r="F156" s="140"/>
      <c r="G156" s="140"/>
      <c r="H156" s="140">
        <v>76</v>
      </c>
      <c r="I156" s="140"/>
      <c r="J156" s="140"/>
      <c r="K156" s="140"/>
      <c r="L156" s="140"/>
      <c r="M156" s="140"/>
      <c r="N156" s="140">
        <f t="shared" si="5"/>
        <v>12573</v>
      </c>
      <c r="O156" s="140"/>
      <c r="P156" s="140"/>
      <c r="Q156" s="140"/>
      <c r="R156" s="140"/>
    </row>
    <row r="157" spans="2:18">
      <c r="B157" s="140">
        <f t="shared" si="4"/>
        <v>147</v>
      </c>
      <c r="C157" s="141">
        <v>45307</v>
      </c>
      <c r="D157" s="140">
        <v>496</v>
      </c>
      <c r="E157" s="140">
        <v>498</v>
      </c>
      <c r="F157" s="140"/>
      <c r="G157" s="140"/>
      <c r="H157" s="140">
        <v>30</v>
      </c>
      <c r="I157" s="140"/>
      <c r="J157" s="140"/>
      <c r="K157" s="140"/>
      <c r="L157" s="140"/>
      <c r="M157" s="140"/>
      <c r="N157" s="140">
        <f t="shared" si="5"/>
        <v>12603</v>
      </c>
      <c r="O157" s="140"/>
      <c r="P157" s="140"/>
      <c r="Q157" s="140"/>
      <c r="R157" s="140"/>
    </row>
    <row r="158" spans="2:18">
      <c r="B158" s="140">
        <f t="shared" si="4"/>
        <v>148</v>
      </c>
      <c r="C158" s="141">
        <v>45308</v>
      </c>
      <c r="D158" s="140">
        <v>63</v>
      </c>
      <c r="E158" s="140">
        <v>64</v>
      </c>
      <c r="F158" s="140"/>
      <c r="G158" s="140"/>
      <c r="H158" s="140">
        <v>83</v>
      </c>
      <c r="I158" s="140"/>
      <c r="J158" s="140"/>
      <c r="K158" s="140"/>
      <c r="L158" s="140"/>
      <c r="M158" s="140"/>
      <c r="N158" s="140">
        <f t="shared" si="5"/>
        <v>12686</v>
      </c>
      <c r="O158" s="140"/>
      <c r="P158" s="140"/>
      <c r="Q158" s="140"/>
      <c r="R158" s="140"/>
    </row>
    <row r="159" spans="2:18">
      <c r="B159" s="140">
        <f t="shared" si="4"/>
        <v>149</v>
      </c>
      <c r="C159" s="141">
        <v>45308</v>
      </c>
      <c r="D159" s="140">
        <v>64</v>
      </c>
      <c r="E159" s="140">
        <v>66</v>
      </c>
      <c r="F159" s="140"/>
      <c r="G159" s="140"/>
      <c r="H159" s="140">
        <v>42</v>
      </c>
      <c r="I159" s="140"/>
      <c r="J159" s="140"/>
      <c r="K159" s="140"/>
      <c r="L159" s="140"/>
      <c r="M159" s="140"/>
      <c r="N159" s="140">
        <f t="shared" si="5"/>
        <v>12728</v>
      </c>
      <c r="O159" s="140"/>
      <c r="P159" s="140"/>
      <c r="Q159" s="140"/>
      <c r="R159" s="140"/>
    </row>
    <row r="160" spans="2:18">
      <c r="B160" s="140">
        <f t="shared" si="4"/>
        <v>150</v>
      </c>
      <c r="C160" s="141">
        <v>45308</v>
      </c>
      <c r="D160" s="140">
        <v>74</v>
      </c>
      <c r="E160" s="140">
        <v>75</v>
      </c>
      <c r="F160" s="140"/>
      <c r="G160" s="140"/>
      <c r="H160" s="140">
        <v>150</v>
      </c>
      <c r="I160" s="140"/>
      <c r="J160" s="140"/>
      <c r="K160" s="140"/>
      <c r="L160" s="140"/>
      <c r="M160" s="140"/>
      <c r="N160" s="140">
        <f t="shared" si="5"/>
        <v>12878</v>
      </c>
      <c r="O160" s="140"/>
      <c r="P160" s="140"/>
      <c r="Q160" s="140"/>
      <c r="R160" s="140"/>
    </row>
    <row r="161" spans="2:18">
      <c r="B161" s="140">
        <f t="shared" si="4"/>
        <v>151</v>
      </c>
      <c r="C161" s="141">
        <v>45308</v>
      </c>
      <c r="D161" s="140">
        <v>162</v>
      </c>
      <c r="E161" s="140">
        <v>161</v>
      </c>
      <c r="F161" s="140"/>
      <c r="G161" s="140"/>
      <c r="H161" s="140">
        <v>189</v>
      </c>
      <c r="I161" s="140"/>
      <c r="J161" s="140"/>
      <c r="K161" s="140"/>
      <c r="L161" s="140"/>
      <c r="M161" s="140"/>
      <c r="N161" s="140">
        <f t="shared" si="5"/>
        <v>13067</v>
      </c>
      <c r="O161" s="140"/>
      <c r="P161" s="140"/>
      <c r="Q161" s="140"/>
      <c r="R161" s="140"/>
    </row>
    <row r="162" spans="2:18">
      <c r="B162" s="140">
        <f t="shared" si="4"/>
        <v>152</v>
      </c>
      <c r="C162" s="141">
        <v>45308</v>
      </c>
      <c r="D162" s="140">
        <v>164</v>
      </c>
      <c r="E162" s="140">
        <v>165</v>
      </c>
      <c r="F162" s="140"/>
      <c r="G162" s="140"/>
      <c r="H162" s="140">
        <v>116</v>
      </c>
      <c r="I162" s="140"/>
      <c r="J162" s="140"/>
      <c r="K162" s="140"/>
      <c r="L162" s="140"/>
      <c r="M162" s="140"/>
      <c r="N162" s="140">
        <f t="shared" si="5"/>
        <v>13183</v>
      </c>
      <c r="O162" s="140"/>
      <c r="P162" s="140"/>
      <c r="Q162" s="140"/>
      <c r="R162" s="140"/>
    </row>
    <row r="163" spans="2:18">
      <c r="B163" s="140">
        <f t="shared" si="4"/>
        <v>153</v>
      </c>
      <c r="C163" s="141">
        <v>45311</v>
      </c>
      <c r="D163" s="140">
        <v>499</v>
      </c>
      <c r="E163" s="140">
        <v>50</v>
      </c>
      <c r="F163" s="140"/>
      <c r="G163" s="140"/>
      <c r="H163" s="140">
        <v>55</v>
      </c>
      <c r="I163" s="140"/>
      <c r="J163" s="140"/>
      <c r="K163" s="140"/>
      <c r="L163" s="140"/>
      <c r="M163" s="140"/>
      <c r="N163" s="140">
        <f t="shared" si="5"/>
        <v>13238</v>
      </c>
      <c r="O163" s="140"/>
      <c r="P163" s="140"/>
      <c r="Q163" s="140"/>
      <c r="R163" s="140"/>
    </row>
    <row r="164" spans="2:18">
      <c r="B164" s="140">
        <f t="shared" si="4"/>
        <v>154</v>
      </c>
      <c r="C164" s="141">
        <v>45311</v>
      </c>
      <c r="D164" s="140">
        <v>553</v>
      </c>
      <c r="E164" s="140">
        <v>554</v>
      </c>
      <c r="F164" s="140"/>
      <c r="G164" s="140"/>
      <c r="H164" s="140">
        <v>36</v>
      </c>
      <c r="I164" s="140"/>
      <c r="J164" s="140"/>
      <c r="K164" s="140"/>
      <c r="L164" s="140"/>
      <c r="M164" s="140"/>
      <c r="N164" s="140">
        <f t="shared" si="5"/>
        <v>13274</v>
      </c>
      <c r="O164" s="140"/>
      <c r="P164" s="140"/>
      <c r="Q164" s="140"/>
      <c r="R164" s="140"/>
    </row>
    <row r="165" spans="2:18">
      <c r="B165" s="140">
        <f t="shared" si="4"/>
        <v>155</v>
      </c>
      <c r="C165" s="141">
        <v>45311</v>
      </c>
      <c r="D165" s="140">
        <v>553</v>
      </c>
      <c r="E165" s="144" t="s">
        <v>207</v>
      </c>
      <c r="F165" s="140"/>
      <c r="G165" s="140"/>
      <c r="H165" s="140">
        <v>14</v>
      </c>
      <c r="I165" s="140"/>
      <c r="J165" s="140"/>
      <c r="K165" s="140"/>
      <c r="L165" s="140"/>
      <c r="M165" s="140"/>
      <c r="N165" s="140">
        <f t="shared" si="5"/>
        <v>13288</v>
      </c>
      <c r="O165" s="140"/>
      <c r="P165" s="140"/>
      <c r="Q165" s="140"/>
      <c r="R165" s="140"/>
    </row>
    <row r="166" spans="2:18">
      <c r="B166" s="140">
        <f t="shared" si="4"/>
        <v>156</v>
      </c>
      <c r="C166" s="141">
        <v>45311</v>
      </c>
      <c r="D166" s="140">
        <v>608</v>
      </c>
      <c r="E166" s="140">
        <v>609</v>
      </c>
      <c r="F166" s="140"/>
      <c r="G166" s="140"/>
      <c r="H166" s="140">
        <v>50</v>
      </c>
      <c r="I166" s="140"/>
      <c r="J166" s="140"/>
      <c r="K166" s="140"/>
      <c r="L166" s="140"/>
      <c r="M166" s="140"/>
      <c r="N166" s="140">
        <f t="shared" si="5"/>
        <v>13338</v>
      </c>
      <c r="O166" s="140"/>
      <c r="P166" s="140"/>
      <c r="Q166" s="140"/>
      <c r="R166" s="140"/>
    </row>
    <row r="167" spans="2:18">
      <c r="B167" s="140">
        <f t="shared" si="4"/>
        <v>157</v>
      </c>
      <c r="C167" s="141">
        <v>45312</v>
      </c>
      <c r="D167" s="140">
        <v>389</v>
      </c>
      <c r="E167" s="140">
        <v>392</v>
      </c>
      <c r="F167" s="140"/>
      <c r="G167" s="140"/>
      <c r="H167" s="140">
        <v>7</v>
      </c>
      <c r="I167" s="140"/>
      <c r="J167" s="140"/>
      <c r="K167" s="140"/>
      <c r="L167" s="140"/>
      <c r="M167" s="140"/>
      <c r="N167" s="140">
        <f t="shared" si="5"/>
        <v>13345</v>
      </c>
      <c r="O167" s="140"/>
      <c r="P167" s="140"/>
      <c r="Q167" s="140"/>
      <c r="R167" s="140"/>
    </row>
    <row r="168" spans="2:18">
      <c r="B168" s="140">
        <f t="shared" si="4"/>
        <v>158</v>
      </c>
      <c r="C168" s="141">
        <v>45312</v>
      </c>
      <c r="D168" s="140">
        <v>392</v>
      </c>
      <c r="E168" s="140">
        <v>394</v>
      </c>
      <c r="F168" s="140"/>
      <c r="G168" s="140"/>
      <c r="H168" s="140">
        <v>10</v>
      </c>
      <c r="I168" s="140"/>
      <c r="J168" s="140"/>
      <c r="K168" s="140"/>
      <c r="L168" s="140"/>
      <c r="M168" s="140"/>
      <c r="N168" s="140">
        <f t="shared" si="5"/>
        <v>13355</v>
      </c>
      <c r="O168" s="140"/>
      <c r="P168" s="140"/>
      <c r="Q168" s="140"/>
      <c r="R168" s="140"/>
    </row>
    <row r="169" spans="2:18">
      <c r="B169" s="140">
        <f t="shared" si="4"/>
        <v>159</v>
      </c>
      <c r="C169" s="141">
        <v>45312</v>
      </c>
      <c r="D169" s="140">
        <v>394</v>
      </c>
      <c r="E169" s="140">
        <v>404</v>
      </c>
      <c r="F169" s="140"/>
      <c r="G169" s="140"/>
      <c r="H169" s="140">
        <v>57</v>
      </c>
      <c r="I169" s="140"/>
      <c r="J169" s="140"/>
      <c r="K169" s="140"/>
      <c r="L169" s="140"/>
      <c r="M169" s="140"/>
      <c r="N169" s="140">
        <f t="shared" si="5"/>
        <v>13412</v>
      </c>
      <c r="O169" s="140"/>
      <c r="P169" s="140"/>
      <c r="Q169" s="140"/>
      <c r="R169" s="140"/>
    </row>
    <row r="170" spans="2:18">
      <c r="B170" s="140">
        <f t="shared" si="4"/>
        <v>160</v>
      </c>
      <c r="C170" s="141">
        <v>45312</v>
      </c>
      <c r="D170" s="140">
        <v>404</v>
      </c>
      <c r="E170" s="140">
        <v>407</v>
      </c>
      <c r="F170" s="140"/>
      <c r="G170" s="140"/>
      <c r="H170" s="140">
        <v>7</v>
      </c>
      <c r="I170" s="140"/>
      <c r="J170" s="140"/>
      <c r="K170" s="140"/>
      <c r="L170" s="140"/>
      <c r="M170" s="140"/>
      <c r="N170" s="140">
        <f t="shared" si="5"/>
        <v>13419</v>
      </c>
      <c r="O170" s="140"/>
      <c r="P170" s="140"/>
      <c r="Q170" s="140"/>
      <c r="R170" s="140"/>
    </row>
    <row r="171" spans="2:18">
      <c r="B171" s="140">
        <f t="shared" si="4"/>
        <v>161</v>
      </c>
      <c r="C171" s="141">
        <v>45312</v>
      </c>
      <c r="D171" s="140">
        <v>407</v>
      </c>
      <c r="E171" s="140">
        <v>408</v>
      </c>
      <c r="F171" s="140"/>
      <c r="G171" s="140"/>
      <c r="H171" s="140">
        <v>50</v>
      </c>
      <c r="I171" s="140"/>
      <c r="J171" s="140"/>
      <c r="K171" s="140"/>
      <c r="L171" s="140"/>
      <c r="M171" s="140"/>
      <c r="N171" s="140">
        <f t="shared" si="5"/>
        <v>13469</v>
      </c>
      <c r="O171" s="140"/>
      <c r="P171" s="140"/>
      <c r="Q171" s="140"/>
      <c r="R171" s="140"/>
    </row>
    <row r="172" spans="2:18">
      <c r="B172" s="140">
        <f t="shared" si="4"/>
        <v>162</v>
      </c>
      <c r="C172" s="141">
        <v>45312</v>
      </c>
      <c r="D172" s="140">
        <v>414</v>
      </c>
      <c r="E172" s="140">
        <v>416</v>
      </c>
      <c r="F172" s="140"/>
      <c r="G172" s="140"/>
      <c r="H172" s="140">
        <v>51</v>
      </c>
      <c r="I172" s="140"/>
      <c r="J172" s="140"/>
      <c r="K172" s="140"/>
      <c r="L172" s="140"/>
      <c r="M172" s="140"/>
      <c r="N172" s="140">
        <f t="shared" si="5"/>
        <v>13520</v>
      </c>
      <c r="O172" s="140"/>
      <c r="P172" s="140"/>
      <c r="Q172" s="140"/>
      <c r="R172" s="140"/>
    </row>
    <row r="173" spans="2:18">
      <c r="B173" s="140">
        <f t="shared" si="4"/>
        <v>163</v>
      </c>
      <c r="C173" s="141">
        <v>45312</v>
      </c>
      <c r="D173" s="140">
        <v>416</v>
      </c>
      <c r="E173" s="140">
        <v>419</v>
      </c>
      <c r="F173" s="140"/>
      <c r="G173" s="140"/>
      <c r="H173" s="140">
        <v>12</v>
      </c>
      <c r="I173" s="140"/>
      <c r="J173" s="140"/>
      <c r="K173" s="140"/>
      <c r="L173" s="140"/>
      <c r="M173" s="140"/>
      <c r="N173" s="140">
        <f t="shared" si="5"/>
        <v>13532</v>
      </c>
      <c r="O173" s="140"/>
      <c r="P173" s="140"/>
      <c r="Q173" s="140"/>
      <c r="R173" s="140"/>
    </row>
    <row r="174" spans="2:18">
      <c r="B174" s="140">
        <f t="shared" si="4"/>
        <v>164</v>
      </c>
      <c r="C174" s="141">
        <v>45312</v>
      </c>
      <c r="D174" s="140">
        <v>419</v>
      </c>
      <c r="E174" s="140">
        <v>420</v>
      </c>
      <c r="F174" s="140"/>
      <c r="G174" s="140"/>
      <c r="H174" s="140">
        <v>32</v>
      </c>
      <c r="I174" s="140"/>
      <c r="J174" s="140"/>
      <c r="K174" s="140"/>
      <c r="L174" s="140"/>
      <c r="M174" s="140"/>
      <c r="N174" s="140">
        <f t="shared" si="5"/>
        <v>13564</v>
      </c>
      <c r="O174" s="140"/>
      <c r="P174" s="140"/>
      <c r="Q174" s="140"/>
      <c r="R174" s="140"/>
    </row>
    <row r="175" spans="2:18">
      <c r="B175" s="140">
        <f t="shared" si="4"/>
        <v>165</v>
      </c>
      <c r="C175" s="141">
        <v>45312</v>
      </c>
      <c r="D175" s="140">
        <v>420</v>
      </c>
      <c r="E175" s="140">
        <v>418</v>
      </c>
      <c r="F175" s="140"/>
      <c r="G175" s="140"/>
      <c r="H175" s="140">
        <v>17</v>
      </c>
      <c r="I175" s="140"/>
      <c r="J175" s="140"/>
      <c r="K175" s="140"/>
      <c r="L175" s="140"/>
      <c r="M175" s="140"/>
      <c r="N175" s="140">
        <f t="shared" si="5"/>
        <v>13581</v>
      </c>
      <c r="O175" s="140"/>
      <c r="P175" s="140"/>
      <c r="Q175" s="140"/>
      <c r="R175" s="140"/>
    </row>
    <row r="176" spans="2:18">
      <c r="B176" s="140">
        <f t="shared" si="4"/>
        <v>166</v>
      </c>
      <c r="C176" s="141">
        <v>45312</v>
      </c>
      <c r="D176" s="140">
        <v>418</v>
      </c>
      <c r="E176" s="140">
        <v>423</v>
      </c>
      <c r="F176" s="140"/>
      <c r="G176" s="140"/>
      <c r="H176" s="140">
        <v>51</v>
      </c>
      <c r="I176" s="140"/>
      <c r="J176" s="140"/>
      <c r="K176" s="140"/>
      <c r="L176" s="140"/>
      <c r="M176" s="140"/>
      <c r="N176" s="140">
        <f t="shared" si="5"/>
        <v>13632</v>
      </c>
      <c r="O176" s="140"/>
      <c r="P176" s="140"/>
      <c r="Q176" s="140"/>
      <c r="R176" s="140"/>
    </row>
    <row r="177" spans="2:18">
      <c r="B177" s="140">
        <f t="shared" si="4"/>
        <v>167</v>
      </c>
      <c r="C177" s="141">
        <v>45312</v>
      </c>
      <c r="D177" s="140">
        <v>459</v>
      </c>
      <c r="E177" s="140">
        <v>440</v>
      </c>
      <c r="F177" s="140"/>
      <c r="G177" s="140"/>
      <c r="H177" s="140">
        <v>160</v>
      </c>
      <c r="I177" s="140"/>
      <c r="J177" s="140"/>
      <c r="K177" s="140"/>
      <c r="L177" s="140"/>
      <c r="M177" s="140"/>
      <c r="N177" s="140">
        <f t="shared" si="5"/>
        <v>13792</v>
      </c>
      <c r="O177" s="140"/>
      <c r="P177" s="140"/>
      <c r="Q177" s="140"/>
      <c r="R177" s="140"/>
    </row>
    <row r="178" spans="2:18">
      <c r="B178" s="140">
        <f t="shared" si="4"/>
        <v>168</v>
      </c>
      <c r="C178" s="141">
        <v>45312</v>
      </c>
      <c r="D178" s="140">
        <v>499</v>
      </c>
      <c r="E178" s="140">
        <v>501</v>
      </c>
      <c r="F178" s="140"/>
      <c r="G178" s="140"/>
      <c r="H178" s="140">
        <v>50</v>
      </c>
      <c r="I178" s="140"/>
      <c r="J178" s="140"/>
      <c r="K178" s="140"/>
      <c r="L178" s="140"/>
      <c r="M178" s="140"/>
      <c r="N178" s="140">
        <f t="shared" si="5"/>
        <v>13842</v>
      </c>
      <c r="O178" s="140"/>
      <c r="P178" s="140"/>
      <c r="Q178" s="140"/>
      <c r="R178" s="140"/>
    </row>
    <row r="179" spans="2:18">
      <c r="B179" s="140">
        <f t="shared" si="4"/>
        <v>169</v>
      </c>
      <c r="C179" s="141">
        <v>45313</v>
      </c>
      <c r="D179" s="140">
        <v>111</v>
      </c>
      <c r="E179" s="140">
        <v>116</v>
      </c>
      <c r="F179" s="140"/>
      <c r="G179" s="140"/>
      <c r="H179" s="140">
        <v>105</v>
      </c>
      <c r="I179" s="140"/>
      <c r="J179" s="140"/>
      <c r="K179" s="140"/>
      <c r="L179" s="140"/>
      <c r="M179" s="140"/>
      <c r="N179" s="140">
        <f t="shared" si="5"/>
        <v>13947</v>
      </c>
      <c r="O179" s="140"/>
      <c r="P179" s="140"/>
      <c r="Q179" s="140"/>
      <c r="R179" s="140"/>
    </row>
    <row r="180" spans="2:18">
      <c r="B180" s="140">
        <f t="shared" si="4"/>
        <v>170</v>
      </c>
      <c r="C180" s="141">
        <v>45313</v>
      </c>
      <c r="D180" s="140">
        <v>116</v>
      </c>
      <c r="E180" s="140">
        <v>119</v>
      </c>
      <c r="F180" s="140"/>
      <c r="G180" s="140"/>
      <c r="H180" s="140">
        <v>17</v>
      </c>
      <c r="I180" s="140"/>
      <c r="J180" s="140"/>
      <c r="K180" s="140"/>
      <c r="L180" s="140"/>
      <c r="M180" s="140"/>
      <c r="N180" s="140">
        <f t="shared" si="5"/>
        <v>13964</v>
      </c>
      <c r="O180" s="140"/>
      <c r="P180" s="140"/>
      <c r="Q180" s="140"/>
      <c r="R180" s="140"/>
    </row>
    <row r="181" spans="2:18">
      <c r="B181" s="140">
        <f t="shared" si="4"/>
        <v>171</v>
      </c>
      <c r="C181" s="141">
        <v>45313</v>
      </c>
      <c r="D181" s="140">
        <v>119</v>
      </c>
      <c r="E181" s="140">
        <v>128</v>
      </c>
      <c r="F181" s="140"/>
      <c r="G181" s="140"/>
      <c r="H181" s="140">
        <v>97</v>
      </c>
      <c r="I181" s="140"/>
      <c r="J181" s="140"/>
      <c r="K181" s="140"/>
      <c r="L181" s="140"/>
      <c r="M181" s="140"/>
      <c r="N181" s="140">
        <f t="shared" si="5"/>
        <v>14061</v>
      </c>
      <c r="O181" s="140"/>
      <c r="P181" s="140"/>
      <c r="Q181" s="140"/>
      <c r="R181" s="140"/>
    </row>
    <row r="182" spans="2:18">
      <c r="B182" s="140">
        <f t="shared" si="4"/>
        <v>172</v>
      </c>
      <c r="C182" s="141">
        <v>45313</v>
      </c>
      <c r="D182" s="140">
        <v>128</v>
      </c>
      <c r="E182" s="140">
        <v>130</v>
      </c>
      <c r="F182" s="140"/>
      <c r="G182" s="140"/>
      <c r="H182" s="140">
        <v>9</v>
      </c>
      <c r="I182" s="140"/>
      <c r="J182" s="140"/>
      <c r="K182" s="140"/>
      <c r="L182" s="140"/>
      <c r="M182" s="140"/>
      <c r="N182" s="140">
        <f t="shared" si="5"/>
        <v>14070</v>
      </c>
      <c r="O182" s="140"/>
      <c r="P182" s="140"/>
      <c r="Q182" s="140"/>
      <c r="R182" s="140"/>
    </row>
    <row r="183" spans="2:18">
      <c r="B183" s="140">
        <f t="shared" si="4"/>
        <v>173</v>
      </c>
      <c r="C183" s="141">
        <v>45313</v>
      </c>
      <c r="D183" s="140">
        <v>130</v>
      </c>
      <c r="E183" s="140">
        <v>137</v>
      </c>
      <c r="F183" s="140"/>
      <c r="G183" s="140"/>
      <c r="H183" s="140">
        <v>46</v>
      </c>
      <c r="I183" s="140"/>
      <c r="J183" s="140"/>
      <c r="K183" s="140"/>
      <c r="L183" s="140"/>
      <c r="M183" s="140"/>
      <c r="N183" s="140">
        <f t="shared" si="5"/>
        <v>14116</v>
      </c>
      <c r="O183" s="140"/>
      <c r="P183" s="140"/>
      <c r="Q183" s="140"/>
      <c r="R183" s="140"/>
    </row>
    <row r="184" spans="2:18">
      <c r="B184" s="140">
        <f t="shared" si="4"/>
        <v>174</v>
      </c>
      <c r="C184" s="141">
        <v>45313</v>
      </c>
      <c r="D184" s="140">
        <v>137</v>
      </c>
      <c r="E184" s="140">
        <v>142</v>
      </c>
      <c r="F184" s="140"/>
      <c r="G184" s="140"/>
      <c r="H184" s="140">
        <v>43</v>
      </c>
      <c r="I184" s="140"/>
      <c r="J184" s="140"/>
      <c r="K184" s="140"/>
      <c r="L184" s="140"/>
      <c r="M184" s="140"/>
      <c r="N184" s="140">
        <f t="shared" si="5"/>
        <v>14159</v>
      </c>
      <c r="O184" s="140"/>
      <c r="P184" s="140"/>
      <c r="Q184" s="140"/>
      <c r="R184" s="140"/>
    </row>
    <row r="185" spans="2:18">
      <c r="B185" s="140">
        <f t="shared" si="4"/>
        <v>175</v>
      </c>
      <c r="C185" s="141">
        <v>45313</v>
      </c>
      <c r="D185" s="140">
        <v>142</v>
      </c>
      <c r="E185" s="140">
        <v>143</v>
      </c>
      <c r="F185" s="140"/>
      <c r="G185" s="140"/>
      <c r="H185" s="140">
        <v>52</v>
      </c>
      <c r="I185" s="140"/>
      <c r="J185" s="140"/>
      <c r="K185" s="140"/>
      <c r="L185" s="140"/>
      <c r="M185" s="140"/>
      <c r="N185" s="140">
        <f t="shared" si="5"/>
        <v>14211</v>
      </c>
      <c r="O185" s="140"/>
      <c r="P185" s="140"/>
      <c r="Q185" s="140"/>
      <c r="R185" s="140"/>
    </row>
    <row r="186" spans="2:18">
      <c r="B186" s="140">
        <f t="shared" si="4"/>
        <v>176</v>
      </c>
      <c r="C186" s="141">
        <v>45313</v>
      </c>
      <c r="D186" s="140">
        <v>142</v>
      </c>
      <c r="E186" s="140">
        <v>147</v>
      </c>
      <c r="F186" s="140"/>
      <c r="G186" s="140"/>
      <c r="H186" s="140">
        <v>20</v>
      </c>
      <c r="I186" s="140"/>
      <c r="J186" s="140"/>
      <c r="K186" s="140"/>
      <c r="L186" s="140"/>
      <c r="M186" s="140"/>
      <c r="N186" s="140">
        <f t="shared" si="5"/>
        <v>14231</v>
      </c>
      <c r="O186" s="140"/>
      <c r="P186" s="140"/>
      <c r="Q186" s="140"/>
      <c r="R186" s="140"/>
    </row>
    <row r="187" spans="2:18">
      <c r="B187" s="140">
        <f t="shared" si="4"/>
        <v>177</v>
      </c>
      <c r="C187" s="141">
        <v>45313</v>
      </c>
      <c r="D187" s="140">
        <v>147</v>
      </c>
      <c r="E187" s="140">
        <v>149</v>
      </c>
      <c r="F187" s="140"/>
      <c r="G187" s="140"/>
      <c r="H187" s="140">
        <v>13</v>
      </c>
      <c r="I187" s="140"/>
      <c r="J187" s="140"/>
      <c r="K187" s="140"/>
      <c r="L187" s="140"/>
      <c r="M187" s="140"/>
      <c r="N187" s="140">
        <f t="shared" si="5"/>
        <v>14244</v>
      </c>
      <c r="O187" s="140"/>
      <c r="P187" s="140"/>
      <c r="Q187" s="140"/>
      <c r="R187" s="140"/>
    </row>
    <row r="188" spans="2:18">
      <c r="B188" s="140">
        <f t="shared" si="4"/>
        <v>178</v>
      </c>
      <c r="C188" s="141">
        <v>45313</v>
      </c>
      <c r="D188" s="140">
        <v>149</v>
      </c>
      <c r="E188" s="140">
        <v>180</v>
      </c>
      <c r="F188" s="140"/>
      <c r="G188" s="140"/>
      <c r="H188" s="140">
        <v>121</v>
      </c>
      <c r="I188" s="140"/>
      <c r="J188" s="140"/>
      <c r="K188" s="140"/>
      <c r="L188" s="140"/>
      <c r="M188" s="140"/>
      <c r="N188" s="140">
        <f t="shared" si="5"/>
        <v>14365</v>
      </c>
      <c r="O188" s="140"/>
      <c r="P188" s="140"/>
      <c r="Q188" s="140"/>
      <c r="R188" s="140"/>
    </row>
    <row r="189" spans="2:18">
      <c r="B189" s="140">
        <f t="shared" si="4"/>
        <v>179</v>
      </c>
      <c r="C189" s="141">
        <v>45313</v>
      </c>
      <c r="D189" s="140">
        <v>180</v>
      </c>
      <c r="E189" s="140">
        <v>187</v>
      </c>
      <c r="F189" s="140"/>
      <c r="G189" s="140"/>
      <c r="H189" s="140">
        <v>57</v>
      </c>
      <c r="I189" s="140"/>
      <c r="J189" s="140"/>
      <c r="K189" s="140"/>
      <c r="L189" s="140"/>
      <c r="M189" s="140"/>
      <c r="N189" s="140">
        <f t="shared" si="5"/>
        <v>14422</v>
      </c>
      <c r="O189" s="140"/>
      <c r="P189" s="140"/>
      <c r="Q189" s="140"/>
      <c r="R189" s="140"/>
    </row>
    <row r="190" spans="2:18">
      <c r="B190" s="140">
        <f t="shared" si="4"/>
        <v>180</v>
      </c>
      <c r="C190" s="141">
        <v>45313</v>
      </c>
      <c r="D190" s="140">
        <v>187</v>
      </c>
      <c r="E190" s="140">
        <v>192</v>
      </c>
      <c r="F190" s="140"/>
      <c r="G190" s="140"/>
      <c r="H190" s="140">
        <v>70</v>
      </c>
      <c r="I190" s="140"/>
      <c r="J190" s="140"/>
      <c r="K190" s="140"/>
      <c r="L190" s="140"/>
      <c r="M190" s="140"/>
      <c r="N190" s="140">
        <f t="shared" si="5"/>
        <v>14492</v>
      </c>
      <c r="O190" s="140"/>
      <c r="P190" s="140"/>
      <c r="Q190" s="140"/>
      <c r="R190" s="140"/>
    </row>
    <row r="191" spans="2:18">
      <c r="B191" s="140"/>
      <c r="C191" s="140"/>
      <c r="D191" s="140"/>
      <c r="E191" s="140"/>
      <c r="F191" s="140"/>
      <c r="G191" s="140"/>
      <c r="H191" s="140">
        <f>SUM(H11:H190)</f>
        <v>14492</v>
      </c>
      <c r="I191" s="140">
        <f>SUM(I11:I43)</f>
        <v>0</v>
      </c>
      <c r="J191" s="140">
        <f>SUM(J11:J43)</f>
        <v>0</v>
      </c>
      <c r="K191" s="140">
        <f>SUM(K11:K43)</f>
        <v>0</v>
      </c>
      <c r="L191" s="140">
        <f>SUM(L11:L43)</f>
        <v>0</v>
      </c>
      <c r="M191" s="140">
        <f>SUM(M11:M43)</f>
        <v>0</v>
      </c>
      <c r="N191" s="140">
        <f>+H191+I191+J191+K191+L191+M191</f>
        <v>14492</v>
      </c>
      <c r="O191" s="140"/>
      <c r="P191" s="140"/>
      <c r="Q191" s="140"/>
      <c r="R191" s="140"/>
    </row>
    <row r="193" spans="2:19" ht="23.25" thickBot="1">
      <c r="B193" s="184" t="s">
        <v>208</v>
      </c>
      <c r="C193" s="185"/>
      <c r="D193" s="185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7"/>
      <c r="S193"/>
    </row>
    <row r="194" spans="2:19" ht="16.5" thickBot="1">
      <c r="B194" s="188">
        <v>1</v>
      </c>
      <c r="C194" s="190" t="s">
        <v>209</v>
      </c>
      <c r="D194" s="192" t="s">
        <v>210</v>
      </c>
      <c r="E194" s="177" t="s">
        <v>211</v>
      </c>
      <c r="F194" s="178"/>
      <c r="G194" s="178"/>
      <c r="H194" s="179"/>
      <c r="I194" s="174" t="s">
        <v>212</v>
      </c>
      <c r="J194" s="175"/>
      <c r="K194" s="175"/>
      <c r="L194" s="176"/>
      <c r="M194" s="174" t="s">
        <v>213</v>
      </c>
      <c r="N194" s="175"/>
      <c r="O194" s="175"/>
      <c r="P194" s="176"/>
      <c r="Q194" s="177" t="s">
        <v>214</v>
      </c>
      <c r="R194" s="178"/>
      <c r="S194" s="179"/>
    </row>
    <row r="195" spans="2:19" ht="90.75" thickBot="1">
      <c r="B195" s="189"/>
      <c r="C195" s="191"/>
      <c r="D195" s="193"/>
      <c r="E195" s="145" t="s">
        <v>215</v>
      </c>
      <c r="F195" s="146" t="s">
        <v>216</v>
      </c>
      <c r="G195" s="146" t="s">
        <v>217</v>
      </c>
      <c r="H195" s="225" t="s">
        <v>218</v>
      </c>
      <c r="I195" s="148" t="s">
        <v>210</v>
      </c>
      <c r="J195" s="145" t="s">
        <v>219</v>
      </c>
      <c r="K195" s="146" t="s">
        <v>220</v>
      </c>
      <c r="L195" s="147" t="s">
        <v>221</v>
      </c>
      <c r="M195" s="148" t="s">
        <v>210</v>
      </c>
      <c r="N195" s="145" t="s">
        <v>222</v>
      </c>
      <c r="O195" s="146" t="s">
        <v>223</v>
      </c>
      <c r="P195" s="147" t="s">
        <v>224</v>
      </c>
      <c r="Q195" s="145" t="s">
        <v>225</v>
      </c>
      <c r="R195" s="146" t="s">
        <v>226</v>
      </c>
      <c r="S195" s="147" t="s">
        <v>227</v>
      </c>
    </row>
    <row r="196" spans="2:19" ht="15.75">
      <c r="B196" s="149">
        <v>1.1000000000000001</v>
      </c>
      <c r="C196" s="150" t="s">
        <v>228</v>
      </c>
      <c r="D196" s="151"/>
      <c r="E196" s="151">
        <f>+H191</f>
        <v>14492</v>
      </c>
      <c r="F196" s="151">
        <f>+E196</f>
        <v>14492</v>
      </c>
      <c r="G196" s="222">
        <v>4770</v>
      </c>
      <c r="H196" s="226">
        <f>+E196-G196</f>
        <v>9722</v>
      </c>
      <c r="I196" s="224"/>
      <c r="J196" s="152"/>
      <c r="K196" s="153"/>
      <c r="L196" s="154"/>
      <c r="M196" s="151"/>
      <c r="N196" s="155"/>
      <c r="O196" s="152"/>
      <c r="P196" s="154"/>
      <c r="Q196" s="152"/>
      <c r="R196" s="156"/>
      <c r="S196" s="154"/>
    </row>
    <row r="197" spans="2:19" ht="15.75">
      <c r="B197" s="149">
        <v>1.2</v>
      </c>
      <c r="C197" s="150" t="s">
        <v>229</v>
      </c>
      <c r="D197" s="151"/>
      <c r="E197" s="151">
        <f>+I191</f>
        <v>0</v>
      </c>
      <c r="F197" s="151">
        <f t="shared" ref="F197:F204" si="6">+E197</f>
        <v>0</v>
      </c>
      <c r="G197" s="223">
        <v>0</v>
      </c>
      <c r="H197" s="226">
        <f t="shared" ref="H197:H204" si="7">+E197-G197</f>
        <v>0</v>
      </c>
      <c r="I197" s="224"/>
      <c r="J197" s="157"/>
      <c r="K197" s="158"/>
      <c r="L197" s="154"/>
      <c r="M197" s="151"/>
      <c r="N197" s="159"/>
      <c r="O197" s="157"/>
      <c r="P197" s="154"/>
      <c r="Q197" s="157"/>
      <c r="R197" s="160"/>
      <c r="S197" s="161"/>
    </row>
    <row r="198" spans="2:19" ht="15.75">
      <c r="B198" s="149">
        <v>1.3</v>
      </c>
      <c r="C198" s="150" t="s">
        <v>230</v>
      </c>
      <c r="D198" s="151"/>
      <c r="E198" s="151">
        <f>+J191</f>
        <v>0</v>
      </c>
      <c r="F198" s="151">
        <f t="shared" si="6"/>
        <v>0</v>
      </c>
      <c r="G198" s="223">
        <v>0</v>
      </c>
      <c r="H198" s="226">
        <f t="shared" si="7"/>
        <v>0</v>
      </c>
      <c r="I198" s="224"/>
      <c r="J198" s="157"/>
      <c r="K198" s="158"/>
      <c r="L198" s="154"/>
      <c r="M198" s="151"/>
      <c r="N198" s="159"/>
      <c r="O198" s="157"/>
      <c r="P198" s="154"/>
      <c r="Q198" s="157"/>
      <c r="R198" s="160"/>
      <c r="S198" s="161"/>
    </row>
    <row r="199" spans="2:19" ht="15.75">
      <c r="B199" s="149">
        <v>1.4</v>
      </c>
      <c r="C199" s="150" t="s">
        <v>231</v>
      </c>
      <c r="D199" s="151"/>
      <c r="E199" s="151">
        <f>+K191</f>
        <v>0</v>
      </c>
      <c r="F199" s="151">
        <f t="shared" si="6"/>
        <v>0</v>
      </c>
      <c r="G199" s="223"/>
      <c r="H199" s="226">
        <f t="shared" si="7"/>
        <v>0</v>
      </c>
      <c r="I199" s="224"/>
      <c r="J199" s="157"/>
      <c r="K199" s="158"/>
      <c r="L199" s="154"/>
      <c r="M199" s="151"/>
      <c r="N199" s="159"/>
      <c r="O199" s="157"/>
      <c r="P199" s="154"/>
      <c r="Q199" s="157"/>
      <c r="R199" s="160"/>
      <c r="S199" s="161"/>
    </row>
    <row r="200" spans="2:19" ht="15.75">
      <c r="B200" s="149">
        <v>1.5</v>
      </c>
      <c r="C200" s="150" t="s">
        <v>232</v>
      </c>
      <c r="D200" s="151"/>
      <c r="E200" s="151">
        <f>+L191</f>
        <v>0</v>
      </c>
      <c r="F200" s="151">
        <f t="shared" si="6"/>
        <v>0</v>
      </c>
      <c r="G200" s="162">
        <v>0</v>
      </c>
      <c r="H200" s="226">
        <f t="shared" si="7"/>
        <v>0</v>
      </c>
      <c r="I200" s="224"/>
      <c r="J200" s="157"/>
      <c r="K200" s="158"/>
      <c r="L200" s="154"/>
      <c r="M200" s="151"/>
      <c r="N200" s="159"/>
      <c r="O200" s="157"/>
      <c r="P200" s="154"/>
      <c r="Q200" s="157"/>
      <c r="R200" s="160"/>
      <c r="S200" s="161"/>
    </row>
    <row r="201" spans="2:19" ht="15.75">
      <c r="B201" s="149">
        <v>1.6</v>
      </c>
      <c r="C201" s="150" t="s">
        <v>233</v>
      </c>
      <c r="D201" s="151"/>
      <c r="E201" s="151">
        <f>+M191</f>
        <v>0</v>
      </c>
      <c r="F201" s="151">
        <f t="shared" si="6"/>
        <v>0</v>
      </c>
      <c r="G201" s="223"/>
      <c r="H201" s="226">
        <f t="shared" si="7"/>
        <v>0</v>
      </c>
      <c r="I201" s="224"/>
      <c r="J201" s="157"/>
      <c r="K201" s="158"/>
      <c r="L201" s="154"/>
      <c r="M201" s="151"/>
      <c r="N201" s="159"/>
      <c r="O201" s="157"/>
      <c r="P201" s="154"/>
      <c r="Q201" s="157"/>
      <c r="R201" s="160"/>
      <c r="S201" s="161"/>
    </row>
    <row r="202" spans="2:19" ht="15.75">
      <c r="B202" s="149">
        <v>1.7</v>
      </c>
      <c r="C202" s="150" t="s">
        <v>234</v>
      </c>
      <c r="D202" s="151"/>
      <c r="E202" s="151"/>
      <c r="F202" s="151">
        <f t="shared" si="6"/>
        <v>0</v>
      </c>
      <c r="G202" s="162">
        <v>0</v>
      </c>
      <c r="H202" s="226">
        <f t="shared" si="7"/>
        <v>0</v>
      </c>
      <c r="I202" s="224"/>
      <c r="J202" s="157"/>
      <c r="K202" s="158"/>
      <c r="L202" s="154"/>
      <c r="M202" s="151"/>
      <c r="N202" s="159"/>
      <c r="O202" s="157"/>
      <c r="P202" s="154"/>
      <c r="Q202" s="157"/>
      <c r="R202" s="160"/>
      <c r="S202" s="161"/>
    </row>
    <row r="203" spans="2:19" ht="15.75">
      <c r="B203" s="149">
        <v>1.8</v>
      </c>
      <c r="C203" s="150" t="s">
        <v>235</v>
      </c>
      <c r="D203" s="151"/>
      <c r="E203" s="151"/>
      <c r="F203" s="151">
        <f t="shared" si="6"/>
        <v>0</v>
      </c>
      <c r="G203" s="223">
        <v>0</v>
      </c>
      <c r="H203" s="226">
        <f t="shared" si="7"/>
        <v>0</v>
      </c>
      <c r="I203" s="163"/>
      <c r="J203" s="157"/>
      <c r="K203" s="160"/>
      <c r="L203" s="161"/>
      <c r="M203" s="163"/>
      <c r="N203" s="163"/>
      <c r="O203" s="160"/>
      <c r="P203" s="154"/>
      <c r="Q203" s="157"/>
      <c r="R203" s="160"/>
      <c r="S203" s="161"/>
    </row>
    <row r="204" spans="2:19" ht="15.75">
      <c r="B204" s="149">
        <v>1.9</v>
      </c>
      <c r="C204" s="150" t="s">
        <v>236</v>
      </c>
      <c r="D204" s="164"/>
      <c r="E204" s="165"/>
      <c r="F204" s="151">
        <f t="shared" si="6"/>
        <v>0</v>
      </c>
      <c r="G204" s="223">
        <v>0</v>
      </c>
      <c r="H204" s="226">
        <f t="shared" si="7"/>
        <v>0</v>
      </c>
      <c r="I204" s="163"/>
      <c r="J204" s="157"/>
      <c r="K204" s="160"/>
      <c r="L204" s="161"/>
      <c r="M204" s="163"/>
      <c r="N204" s="163"/>
      <c r="O204" s="160"/>
      <c r="P204" s="154"/>
      <c r="Q204" s="157"/>
      <c r="R204" s="160"/>
      <c r="S204" s="161"/>
    </row>
    <row r="205" spans="2:19" ht="19.5" thickBot="1">
      <c r="B205" s="180" t="s">
        <v>237</v>
      </c>
      <c r="C205" s="181"/>
      <c r="D205" s="166"/>
      <c r="E205" s="167">
        <f>SUM(E196:E204)</f>
        <v>14492</v>
      </c>
      <c r="F205" s="167">
        <f>SUM(F196:F204)</f>
        <v>14492</v>
      </c>
      <c r="G205" s="167"/>
      <c r="H205" s="167">
        <f>SUM(H196:H204)</f>
        <v>9722</v>
      </c>
      <c r="I205" s="168"/>
      <c r="J205" s="169"/>
      <c r="K205" s="170"/>
      <c r="L205" s="171"/>
      <c r="M205" s="168"/>
      <c r="N205" s="168"/>
      <c r="O205" s="170"/>
      <c r="P205" s="171"/>
      <c r="Q205" s="169"/>
      <c r="R205" s="170"/>
      <c r="S205" s="171"/>
    </row>
    <row r="206" spans="2:19">
      <c r="B206" s="172"/>
      <c r="C206" s="172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/>
    </row>
    <row r="207" spans="2:19">
      <c r="B207" s="172"/>
      <c r="C207" s="172"/>
      <c r="D207" s="173"/>
      <c r="E207" s="173"/>
      <c r="F207" s="173"/>
      <c r="G207" s="173"/>
      <c r="H207" s="173" t="s">
        <v>238</v>
      </c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/>
    </row>
    <row r="208" spans="2:19">
      <c r="B208" s="182" t="s">
        <v>239</v>
      </c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/>
    </row>
  </sheetData>
  <mergeCells count="28">
    <mergeCell ref="B8:R8"/>
    <mergeCell ref="B4:E4"/>
    <mergeCell ref="F4:R7"/>
    <mergeCell ref="B5:E5"/>
    <mergeCell ref="B6:E6"/>
    <mergeCell ref="B7:E7"/>
    <mergeCell ref="F9:F10"/>
    <mergeCell ref="G9:G10"/>
    <mergeCell ref="H9:M9"/>
    <mergeCell ref="N9:N10"/>
    <mergeCell ref="B9:B10"/>
    <mergeCell ref="C9:C10"/>
    <mergeCell ref="M194:P194"/>
    <mergeCell ref="Q194:S194"/>
    <mergeCell ref="B205:C205"/>
    <mergeCell ref="B208:R208"/>
    <mergeCell ref="O9:O10"/>
    <mergeCell ref="P9:P10"/>
    <mergeCell ref="Q9:Q10"/>
    <mergeCell ref="R9:R10"/>
    <mergeCell ref="B193:R193"/>
    <mergeCell ref="B194:B195"/>
    <mergeCell ref="C194:C195"/>
    <mergeCell ref="D194:D195"/>
    <mergeCell ref="E194:H194"/>
    <mergeCell ref="I194:L194"/>
    <mergeCell ref="D9:D10"/>
    <mergeCell ref="E9:E10"/>
  </mergeCells>
  <conditionalFormatting sqref="D204 N196:S204 I203:I204 J196:L204 M203:M204 G201 G203:G204 G196:G199">
    <cfRule type="cellIs" dxfId="122" priority="66" operator="lessThan">
      <formula>0</formula>
    </cfRule>
  </conditionalFormatting>
  <conditionalFormatting sqref="J196">
    <cfRule type="cellIs" dxfId="121" priority="65" operator="greaterThan">
      <formula>$G$31</formula>
    </cfRule>
  </conditionalFormatting>
  <conditionalFormatting sqref="J197">
    <cfRule type="cellIs" dxfId="120" priority="64" operator="greaterThan">
      <formula>$G$32</formula>
    </cfRule>
  </conditionalFormatting>
  <conditionalFormatting sqref="J198">
    <cfRule type="cellIs" dxfId="119" priority="63" operator="greaterThan">
      <formula>$G$33</formula>
    </cfRule>
  </conditionalFormatting>
  <conditionalFormatting sqref="J199">
    <cfRule type="cellIs" dxfId="118" priority="62" operator="greaterThan">
      <formula>#REF!</formula>
    </cfRule>
  </conditionalFormatting>
  <conditionalFormatting sqref="J200">
    <cfRule type="cellIs" dxfId="117" priority="61" operator="greaterThan">
      <formula>#REF!</formula>
    </cfRule>
  </conditionalFormatting>
  <conditionalFormatting sqref="J201">
    <cfRule type="cellIs" dxfId="116" priority="60" operator="greaterThan">
      <formula>#REF!</formula>
    </cfRule>
  </conditionalFormatting>
  <conditionalFormatting sqref="J202">
    <cfRule type="cellIs" dxfId="115" priority="59" operator="greaterThan">
      <formula>$G$86</formula>
    </cfRule>
  </conditionalFormatting>
  <conditionalFormatting sqref="J203">
    <cfRule type="cellIs" dxfId="114" priority="58" operator="greaterThan">
      <formula>$G$87</formula>
    </cfRule>
  </conditionalFormatting>
  <conditionalFormatting sqref="J204">
    <cfRule type="cellIs" dxfId="113" priority="57" operator="greaterThan">
      <formula>$G$88</formula>
    </cfRule>
  </conditionalFormatting>
  <conditionalFormatting sqref="Q196">
    <cfRule type="cellIs" dxfId="112" priority="56" operator="greaterThan">
      <formula>$G$31</formula>
    </cfRule>
  </conditionalFormatting>
  <conditionalFormatting sqref="Q197">
    <cfRule type="cellIs" dxfId="111" priority="55" operator="greaterThan">
      <formula>$G$32</formula>
    </cfRule>
  </conditionalFormatting>
  <conditionalFormatting sqref="Q198">
    <cfRule type="cellIs" dxfId="110" priority="54" operator="greaterThan">
      <formula>$G$33</formula>
    </cfRule>
  </conditionalFormatting>
  <conditionalFormatting sqref="Q199">
    <cfRule type="cellIs" dxfId="109" priority="53" operator="greaterThan">
      <formula>#REF!</formula>
    </cfRule>
  </conditionalFormatting>
  <conditionalFormatting sqref="Q200">
    <cfRule type="cellIs" dxfId="108" priority="52" operator="greaterThan">
      <formula>#REF!</formula>
    </cfRule>
  </conditionalFormatting>
  <conditionalFormatting sqref="Q201">
    <cfRule type="cellIs" dxfId="107" priority="51" operator="greaterThan">
      <formula>#REF!</formula>
    </cfRule>
  </conditionalFormatting>
  <conditionalFormatting sqref="Q202">
    <cfRule type="cellIs" dxfId="106" priority="50" operator="greaterThan">
      <formula>$G$86</formula>
    </cfRule>
  </conditionalFormatting>
  <conditionalFormatting sqref="Q203">
    <cfRule type="cellIs" dxfId="105" priority="49" operator="greaterThan">
      <formula>$G$87</formula>
    </cfRule>
  </conditionalFormatting>
  <conditionalFormatting sqref="Q204">
    <cfRule type="cellIs" dxfId="104" priority="48" operator="greaterThan">
      <formula>$G$88</formula>
    </cfRule>
  </conditionalFormatting>
  <conditionalFormatting sqref="N196">
    <cfRule type="cellIs" dxfId="103" priority="47" operator="greaterThan">
      <formula>$G$31</formula>
    </cfRule>
  </conditionalFormatting>
  <conditionalFormatting sqref="N197">
    <cfRule type="cellIs" dxfId="102" priority="46" operator="greaterThan">
      <formula>$G$32</formula>
    </cfRule>
  </conditionalFormatting>
  <conditionalFormatting sqref="N198">
    <cfRule type="cellIs" dxfId="101" priority="45" operator="greaterThan">
      <formula>$G$33</formula>
    </cfRule>
  </conditionalFormatting>
  <conditionalFormatting sqref="N199">
    <cfRule type="cellIs" dxfId="100" priority="44" operator="greaterThan">
      <formula>#REF!</formula>
    </cfRule>
  </conditionalFormatting>
  <conditionalFormatting sqref="N200">
    <cfRule type="cellIs" dxfId="99" priority="43" operator="greaterThan">
      <formula>#REF!</formula>
    </cfRule>
  </conditionalFormatting>
  <conditionalFormatting sqref="N201">
    <cfRule type="cellIs" dxfId="98" priority="42" operator="greaterThan">
      <formula>#REF!</formula>
    </cfRule>
  </conditionalFormatting>
  <conditionalFormatting sqref="N202">
    <cfRule type="cellIs" dxfId="97" priority="41" operator="greaterThan">
      <formula>$G$86</formula>
    </cfRule>
  </conditionalFormatting>
  <conditionalFormatting sqref="O196">
    <cfRule type="cellIs" dxfId="96" priority="40" operator="greaterThan">
      <formula>$G$31</formula>
    </cfRule>
  </conditionalFormatting>
  <conditionalFormatting sqref="O197">
    <cfRule type="cellIs" dxfId="95" priority="39" operator="greaterThan">
      <formula>$G$32</formula>
    </cfRule>
  </conditionalFormatting>
  <conditionalFormatting sqref="O198">
    <cfRule type="cellIs" dxfId="94" priority="38" operator="greaterThan">
      <formula>$G$33</formula>
    </cfRule>
  </conditionalFormatting>
  <conditionalFormatting sqref="O199">
    <cfRule type="cellIs" dxfId="93" priority="37" operator="greaterThan">
      <formula>#REF!</formula>
    </cfRule>
  </conditionalFormatting>
  <conditionalFormatting sqref="O200">
    <cfRule type="cellIs" dxfId="92" priority="36" operator="greaterThan">
      <formula>#REF!</formula>
    </cfRule>
  </conditionalFormatting>
  <conditionalFormatting sqref="O201">
    <cfRule type="cellIs" dxfId="91" priority="35" operator="greaterThan">
      <formula>#REF!</formula>
    </cfRule>
  </conditionalFormatting>
  <conditionalFormatting sqref="O202">
    <cfRule type="cellIs" dxfId="90" priority="34" operator="greaterThan">
      <formula>$G$86</formula>
    </cfRule>
  </conditionalFormatting>
  <conditionalFormatting sqref="D204 N196:S204 I203:I204 J196:L204 M203:M204">
    <cfRule type="cellIs" dxfId="89" priority="33" operator="lessThan">
      <formula>0</formula>
    </cfRule>
  </conditionalFormatting>
  <conditionalFormatting sqref="J196">
    <cfRule type="cellIs" dxfId="88" priority="32" operator="greaterThan">
      <formula>$G$31</formula>
    </cfRule>
  </conditionalFormatting>
  <conditionalFormatting sqref="J197">
    <cfRule type="cellIs" dxfId="87" priority="31" operator="greaterThan">
      <formula>$G$32</formula>
    </cfRule>
  </conditionalFormatting>
  <conditionalFormatting sqref="J198">
    <cfRule type="cellIs" dxfId="86" priority="30" operator="greaterThan">
      <formula>$G$33</formula>
    </cfRule>
  </conditionalFormatting>
  <conditionalFormatting sqref="J199">
    <cfRule type="cellIs" dxfId="85" priority="29" operator="greaterThan">
      <formula>#REF!</formula>
    </cfRule>
  </conditionalFormatting>
  <conditionalFormatting sqref="J200">
    <cfRule type="cellIs" dxfId="84" priority="28" operator="greaterThan">
      <formula>#REF!</formula>
    </cfRule>
  </conditionalFormatting>
  <conditionalFormatting sqref="J201">
    <cfRule type="cellIs" dxfId="83" priority="27" operator="greaterThan">
      <formula>#REF!</formula>
    </cfRule>
  </conditionalFormatting>
  <conditionalFormatting sqref="J202">
    <cfRule type="cellIs" dxfId="82" priority="26" operator="greaterThan">
      <formula>$G$86</formula>
    </cfRule>
  </conditionalFormatting>
  <conditionalFormatting sqref="J203">
    <cfRule type="cellIs" dxfId="81" priority="25" operator="greaterThan">
      <formula>$G$87</formula>
    </cfRule>
  </conditionalFormatting>
  <conditionalFormatting sqref="J204">
    <cfRule type="cellIs" dxfId="80" priority="24" operator="greaterThan">
      <formula>$G$88</formula>
    </cfRule>
  </conditionalFormatting>
  <conditionalFormatting sqref="Q196">
    <cfRule type="cellIs" dxfId="79" priority="23" operator="greaterThan">
      <formula>$G$31</formula>
    </cfRule>
  </conditionalFormatting>
  <conditionalFormatting sqref="Q197">
    <cfRule type="cellIs" dxfId="78" priority="22" operator="greaterThan">
      <formula>$G$32</formula>
    </cfRule>
  </conditionalFormatting>
  <conditionalFormatting sqref="Q198">
    <cfRule type="cellIs" dxfId="77" priority="21" operator="greaterThan">
      <formula>$G$33</formula>
    </cfRule>
  </conditionalFormatting>
  <conditionalFormatting sqref="Q199">
    <cfRule type="cellIs" dxfId="76" priority="20" operator="greaterThan">
      <formula>#REF!</formula>
    </cfRule>
  </conditionalFormatting>
  <conditionalFormatting sqref="Q200">
    <cfRule type="cellIs" dxfId="75" priority="19" operator="greaterThan">
      <formula>#REF!</formula>
    </cfRule>
  </conditionalFormatting>
  <conditionalFormatting sqref="Q201">
    <cfRule type="cellIs" dxfId="74" priority="18" operator="greaterThan">
      <formula>#REF!</formula>
    </cfRule>
  </conditionalFormatting>
  <conditionalFormatting sqref="Q202">
    <cfRule type="cellIs" dxfId="73" priority="17" operator="greaterThan">
      <formula>$G$86</formula>
    </cfRule>
  </conditionalFormatting>
  <conditionalFormatting sqref="Q203">
    <cfRule type="cellIs" dxfId="72" priority="16" operator="greaterThan">
      <formula>$G$87</formula>
    </cfRule>
  </conditionalFormatting>
  <conditionalFormatting sqref="Q204">
    <cfRule type="cellIs" dxfId="71" priority="15" operator="greaterThan">
      <formula>$G$88</formula>
    </cfRule>
  </conditionalFormatting>
  <conditionalFormatting sqref="N196">
    <cfRule type="cellIs" dxfId="70" priority="14" operator="greaterThan">
      <formula>$G$31</formula>
    </cfRule>
  </conditionalFormatting>
  <conditionalFormatting sqref="N197">
    <cfRule type="cellIs" dxfId="69" priority="13" operator="greaterThan">
      <formula>$G$32</formula>
    </cfRule>
  </conditionalFormatting>
  <conditionalFormatting sqref="N198">
    <cfRule type="cellIs" dxfId="68" priority="12" operator="greaterThan">
      <formula>$G$33</formula>
    </cfRule>
  </conditionalFormatting>
  <conditionalFormatting sqref="N199">
    <cfRule type="cellIs" dxfId="67" priority="11" operator="greaterThan">
      <formula>#REF!</formula>
    </cfRule>
  </conditionalFormatting>
  <conditionalFormatting sqref="N200">
    <cfRule type="cellIs" dxfId="66" priority="10" operator="greaterThan">
      <formula>#REF!</formula>
    </cfRule>
  </conditionalFormatting>
  <conditionalFormatting sqref="N201">
    <cfRule type="cellIs" dxfId="65" priority="9" operator="greaterThan">
      <formula>#REF!</formula>
    </cfRule>
  </conditionalFormatting>
  <conditionalFormatting sqref="N202">
    <cfRule type="cellIs" dxfId="64" priority="8" operator="greaterThan">
      <formula>$G$86</formula>
    </cfRule>
  </conditionalFormatting>
  <conditionalFormatting sqref="O196">
    <cfRule type="cellIs" dxfId="63" priority="7" operator="greaterThan">
      <formula>$G$31</formula>
    </cfRule>
  </conditionalFormatting>
  <conditionalFormatting sqref="O197">
    <cfRule type="cellIs" dxfId="62" priority="6" operator="greaterThan">
      <formula>$G$32</formula>
    </cfRule>
  </conditionalFormatting>
  <conditionalFormatting sqref="O198">
    <cfRule type="cellIs" dxfId="61" priority="5" operator="greaterThan">
      <formula>$G$33</formula>
    </cfRule>
  </conditionalFormatting>
  <conditionalFormatting sqref="O199">
    <cfRule type="cellIs" dxfId="60" priority="4" operator="greaterThan">
      <formula>#REF!</formula>
    </cfRule>
  </conditionalFormatting>
  <conditionalFormatting sqref="O200">
    <cfRule type="cellIs" dxfId="59" priority="3" operator="greaterThan">
      <formula>#REF!</formula>
    </cfRule>
  </conditionalFormatting>
  <conditionalFormatting sqref="O201">
    <cfRule type="cellIs" dxfId="58" priority="2" operator="greaterThan">
      <formula>#REF!</formula>
    </cfRule>
  </conditionalFormatting>
  <conditionalFormatting sqref="O202">
    <cfRule type="cellIs" dxfId="57" priority="1" operator="greaterThan">
      <formula>$G$86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opLeftCell="A67" zoomScaleNormal="100" workbookViewId="0">
      <selection activeCell="H10" sqref="H10"/>
    </sheetView>
  </sheetViews>
  <sheetFormatPr defaultRowHeight="15"/>
  <cols>
    <col min="1" max="1" width="8.7109375" customWidth="1"/>
    <col min="2" max="2" width="53.42578125" customWidth="1"/>
    <col min="3" max="3" width="6.5703125" customWidth="1"/>
    <col min="4" max="4" width="15.42578125" style="128" customWidth="1"/>
    <col min="5" max="5" width="18.42578125" style="128" customWidth="1"/>
    <col min="6" max="7" width="16.28515625" style="128" customWidth="1"/>
    <col min="8" max="8" width="15.7109375" style="128" customWidth="1"/>
    <col min="9" max="9" width="15" style="129" hidden="1" customWidth="1"/>
    <col min="10" max="10" width="10.42578125" customWidth="1"/>
    <col min="11" max="11" width="12.5703125" style="130" hidden="1" customWidth="1"/>
    <col min="12" max="12" width="9.28515625" style="131" hidden="1" customWidth="1"/>
    <col min="13" max="13" width="11.140625" style="131" hidden="1" customWidth="1"/>
    <col min="14" max="14" width="7.5703125" style="132" hidden="1" customWidth="1"/>
    <col min="15" max="15" width="15.28515625" style="133" hidden="1" customWidth="1"/>
    <col min="16" max="16" width="12" hidden="1" customWidth="1"/>
    <col min="17" max="17" width="14" style="134" hidden="1" customWidth="1"/>
  </cols>
  <sheetData>
    <row r="1" spans="1:19" s="7" customFormat="1" ht="22.5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19" s="7" customFormat="1" ht="18.75" customHeight="1">
      <c r="A2" s="208" t="s">
        <v>2</v>
      </c>
      <c r="B2" s="208"/>
      <c r="C2" s="208"/>
      <c r="D2" s="208"/>
      <c r="E2" s="208"/>
      <c r="F2" s="208"/>
      <c r="G2" s="208"/>
      <c r="H2" s="208"/>
      <c r="I2" s="208"/>
      <c r="J2" s="208"/>
      <c r="K2" s="8"/>
      <c r="L2" s="9"/>
      <c r="M2" s="9"/>
      <c r="N2" s="10"/>
      <c r="O2" s="11"/>
      <c r="P2" s="12"/>
      <c r="Q2" s="13"/>
      <c r="R2" s="12"/>
      <c r="S2" s="12"/>
    </row>
    <row r="3" spans="1:19" s="7" customFormat="1" ht="21.75" customHeight="1">
      <c r="A3" s="208" t="s">
        <v>3</v>
      </c>
      <c r="B3" s="208"/>
      <c r="C3" s="208"/>
      <c r="D3" s="208"/>
      <c r="E3" s="208"/>
      <c r="F3" s="208"/>
      <c r="G3" s="208"/>
      <c r="H3" s="208"/>
      <c r="I3" s="208"/>
      <c r="J3" s="208"/>
      <c r="K3" s="14"/>
      <c r="L3" s="15"/>
      <c r="M3" s="9"/>
      <c r="N3" s="10"/>
      <c r="O3" s="11"/>
      <c r="P3" s="12"/>
      <c r="Q3" s="13"/>
      <c r="R3" s="12"/>
      <c r="S3" s="12"/>
    </row>
    <row r="4" spans="1:19" s="7" customFormat="1" ht="27.75" customHeight="1">
      <c r="A4" s="16"/>
      <c r="B4" s="17" t="s">
        <v>4</v>
      </c>
      <c r="C4" s="18"/>
      <c r="D4" s="19" t="s">
        <v>5</v>
      </c>
      <c r="E4" s="20" t="s">
        <v>6</v>
      </c>
      <c r="F4" s="19" t="s">
        <v>7</v>
      </c>
      <c r="G4" s="209" t="s">
        <v>8</v>
      </c>
      <c r="H4" s="210"/>
      <c r="I4" s="210"/>
      <c r="J4" s="211"/>
      <c r="K4" s="21"/>
      <c r="L4" s="15"/>
      <c r="M4" s="9"/>
      <c r="N4" s="10"/>
      <c r="O4" s="11"/>
      <c r="P4" s="12"/>
      <c r="Q4" s="13"/>
      <c r="R4" s="12"/>
      <c r="S4" s="12"/>
    </row>
    <row r="5" spans="1:19" s="7" customFormat="1" ht="27.75" customHeight="1">
      <c r="A5" s="16"/>
      <c r="B5" s="17" t="s">
        <v>9</v>
      </c>
      <c r="C5" s="22"/>
      <c r="D5" s="19" t="s">
        <v>10</v>
      </c>
      <c r="E5" s="23"/>
      <c r="F5" s="19" t="s">
        <v>11</v>
      </c>
      <c r="G5" s="209" t="s">
        <v>12</v>
      </c>
      <c r="H5" s="210"/>
      <c r="I5" s="210"/>
      <c r="J5" s="211"/>
      <c r="K5" s="21"/>
      <c r="L5" s="15"/>
      <c r="M5" s="9"/>
      <c r="N5" s="9"/>
      <c r="O5" s="11"/>
      <c r="P5" s="12"/>
      <c r="Q5" s="13"/>
      <c r="R5" s="12"/>
      <c r="S5" s="12"/>
    </row>
    <row r="6" spans="1:19" s="26" customFormat="1" ht="15" customHeight="1">
      <c r="A6" s="212" t="s">
        <v>13</v>
      </c>
      <c r="B6" s="213" t="s">
        <v>14</v>
      </c>
      <c r="C6" s="214" t="s">
        <v>15</v>
      </c>
      <c r="D6" s="24"/>
      <c r="E6" s="212"/>
      <c r="F6" s="212"/>
      <c r="G6" s="212"/>
      <c r="H6" s="216" t="s">
        <v>16</v>
      </c>
      <c r="I6" s="25" t="s">
        <v>17</v>
      </c>
      <c r="J6" s="203" t="s">
        <v>18</v>
      </c>
      <c r="K6" s="204" t="s">
        <v>19</v>
      </c>
      <c r="L6" s="205"/>
      <c r="M6" s="205"/>
      <c r="N6" s="205"/>
      <c r="O6" s="205"/>
      <c r="Q6" s="27"/>
    </row>
    <row r="7" spans="1:19" s="26" customFormat="1" ht="42" customHeight="1">
      <c r="A7" s="212"/>
      <c r="B7" s="213"/>
      <c r="C7" s="215"/>
      <c r="D7" s="28" t="s">
        <v>20</v>
      </c>
      <c r="E7" s="28" t="s">
        <v>21</v>
      </c>
      <c r="F7" s="28" t="s">
        <v>22</v>
      </c>
      <c r="G7" s="29" t="s">
        <v>23</v>
      </c>
      <c r="H7" s="217"/>
      <c r="I7" s="30"/>
      <c r="J7" s="203"/>
      <c r="K7" s="31" t="s">
        <v>24</v>
      </c>
      <c r="L7" s="31" t="s">
        <v>24</v>
      </c>
      <c r="M7" s="32" t="s">
        <v>24</v>
      </c>
      <c r="N7" s="33" t="s">
        <v>24</v>
      </c>
      <c r="O7" s="34" t="s">
        <v>25</v>
      </c>
      <c r="Q7" s="35" t="s">
        <v>26</v>
      </c>
    </row>
    <row r="8" spans="1:19" s="46" customFormat="1" ht="14.25">
      <c r="A8" s="36" t="s">
        <v>30</v>
      </c>
      <c r="B8" s="37" t="s">
        <v>31</v>
      </c>
      <c r="C8" s="37"/>
      <c r="D8" s="38"/>
      <c r="E8" s="38"/>
      <c r="F8" s="38"/>
      <c r="G8" s="39"/>
      <c r="H8" s="38"/>
      <c r="I8" s="40"/>
      <c r="J8" s="41"/>
      <c r="K8" s="42" t="s">
        <v>32</v>
      </c>
      <c r="L8" s="42" t="s">
        <v>32</v>
      </c>
      <c r="M8" s="43" t="s">
        <v>32</v>
      </c>
      <c r="N8" s="44" t="s">
        <v>32</v>
      </c>
      <c r="O8" s="45"/>
      <c r="Q8" s="47"/>
    </row>
    <row r="9" spans="1:19" s="59" customFormat="1" ht="26.25" customHeight="1">
      <c r="A9" s="48">
        <v>1</v>
      </c>
      <c r="B9" s="49" t="s">
        <v>33</v>
      </c>
      <c r="C9" s="50" t="s">
        <v>34</v>
      </c>
      <c r="D9" s="51">
        <f>4925+5000+5025+4975</f>
        <v>19925</v>
      </c>
      <c r="E9" s="51">
        <f>+'MADURANI GANJ'!F196</f>
        <v>14492</v>
      </c>
      <c r="F9" s="51">
        <f>+'MADURANI GANJ'!G196</f>
        <v>4770</v>
      </c>
      <c r="G9" s="52">
        <f>+'MADURANI GANJ'!H196</f>
        <v>9722</v>
      </c>
      <c r="H9" s="51">
        <f>+D9-E9</f>
        <v>5433</v>
      </c>
      <c r="I9" s="53">
        <v>4474</v>
      </c>
      <c r="J9" s="54"/>
      <c r="K9" s="55"/>
      <c r="L9" s="56"/>
      <c r="M9" s="51"/>
      <c r="N9" s="57"/>
      <c r="O9" s="58">
        <f t="shared" ref="O9:O18" si="0">SUM(K9:N9)</f>
        <v>0</v>
      </c>
      <c r="P9" s="59">
        <f>+VLOOKUP(B9,'[1]m codes'!$A:$B,2,0)</f>
        <v>1200000251</v>
      </c>
      <c r="Q9" s="60">
        <f>+O9-F9</f>
        <v>-4770</v>
      </c>
      <c r="R9" s="61"/>
    </row>
    <row r="10" spans="1:19" s="59" customFormat="1" ht="26.25" customHeight="1">
      <c r="A10" s="48">
        <f>+A9+1</f>
        <v>2</v>
      </c>
      <c r="B10" s="49" t="s">
        <v>35</v>
      </c>
      <c r="C10" s="50" t="s">
        <v>34</v>
      </c>
      <c r="D10" s="51"/>
      <c r="E10" s="51"/>
      <c r="F10" s="51"/>
      <c r="G10" s="52"/>
      <c r="H10" s="51"/>
      <c r="I10" s="53"/>
      <c r="J10" s="54"/>
      <c r="K10" s="55"/>
      <c r="L10" s="56"/>
      <c r="M10" s="51"/>
      <c r="N10" s="57"/>
      <c r="O10" s="58">
        <f t="shared" si="0"/>
        <v>0</v>
      </c>
      <c r="P10" s="59">
        <f>+VLOOKUP(B10,'[1]m codes'!$A:$B,2,0)</f>
        <v>1200000332</v>
      </c>
      <c r="Q10" s="60">
        <f>+O10-F10</f>
        <v>0</v>
      </c>
      <c r="R10" s="61"/>
    </row>
    <row r="11" spans="1:19" s="59" customFormat="1" ht="26.25" customHeight="1">
      <c r="A11" s="48">
        <f t="shared" ref="A11:A18" si="1">+A10+1</f>
        <v>3</v>
      </c>
      <c r="B11" s="49" t="s">
        <v>36</v>
      </c>
      <c r="C11" s="50" t="s">
        <v>34</v>
      </c>
      <c r="D11" s="51"/>
      <c r="E11" s="51"/>
      <c r="F11" s="51"/>
      <c r="G11" s="52"/>
      <c r="H11" s="51"/>
      <c r="I11" s="53"/>
      <c r="J11" s="54"/>
      <c r="K11" s="55"/>
      <c r="L11" s="56"/>
      <c r="M11" s="51"/>
      <c r="N11" s="57"/>
      <c r="O11" s="58">
        <f t="shared" si="0"/>
        <v>0</v>
      </c>
      <c r="P11" s="59">
        <f>+VLOOKUP(B11,'[1]m codes'!$A:$B,2,0)</f>
        <v>1200000333</v>
      </c>
      <c r="Q11" s="60">
        <f t="shared" ref="Q11:Q18" si="2">+O11-F11</f>
        <v>0</v>
      </c>
      <c r="R11" s="61"/>
    </row>
    <row r="12" spans="1:19" s="59" customFormat="1" ht="26.25" customHeight="1">
      <c r="A12" s="48">
        <f t="shared" si="1"/>
        <v>4</v>
      </c>
      <c r="B12" s="49" t="s">
        <v>37</v>
      </c>
      <c r="C12" s="50" t="s">
        <v>34</v>
      </c>
      <c r="D12" s="51"/>
      <c r="E12" s="51"/>
      <c r="F12" s="51"/>
      <c r="G12" s="52"/>
      <c r="H12" s="51"/>
      <c r="I12" s="53"/>
      <c r="J12" s="54"/>
      <c r="K12" s="55"/>
      <c r="L12" s="56"/>
      <c r="M12" s="51"/>
      <c r="N12" s="57"/>
      <c r="O12" s="58">
        <f t="shared" si="0"/>
        <v>0</v>
      </c>
      <c r="P12" s="59">
        <f>+VLOOKUP(B12,'[1]m codes'!$A:$B,2,0)</f>
        <v>1200000334</v>
      </c>
      <c r="Q12" s="60">
        <f t="shared" si="2"/>
        <v>0</v>
      </c>
      <c r="R12" s="61"/>
    </row>
    <row r="13" spans="1:19" s="59" customFormat="1" ht="26.25" customHeight="1">
      <c r="A13" s="48">
        <f t="shared" si="1"/>
        <v>5</v>
      </c>
      <c r="B13" s="49" t="s">
        <v>38</v>
      </c>
      <c r="C13" s="50" t="s">
        <v>34</v>
      </c>
      <c r="D13" s="51"/>
      <c r="E13" s="51"/>
      <c r="F13" s="51"/>
      <c r="G13" s="52"/>
      <c r="H13" s="51"/>
      <c r="I13" s="53"/>
      <c r="J13" s="54"/>
      <c r="K13" s="55"/>
      <c r="L13" s="56"/>
      <c r="M13" s="51"/>
      <c r="N13" s="57"/>
      <c r="O13" s="58">
        <f t="shared" si="0"/>
        <v>0</v>
      </c>
      <c r="P13" s="59">
        <f>+VLOOKUP(B13,'[1]m codes'!$A:$B,2,0)</f>
        <v>1200000252</v>
      </c>
      <c r="Q13" s="60">
        <f t="shared" si="2"/>
        <v>0</v>
      </c>
      <c r="R13" s="61"/>
    </row>
    <row r="14" spans="1:19" s="59" customFormat="1" ht="26.25" customHeight="1">
      <c r="A14" s="48">
        <f t="shared" si="1"/>
        <v>6</v>
      </c>
      <c r="B14" s="49" t="s">
        <v>39</v>
      </c>
      <c r="C14" s="50" t="s">
        <v>34</v>
      </c>
      <c r="D14" s="51"/>
      <c r="E14" s="51"/>
      <c r="F14" s="51"/>
      <c r="G14" s="52"/>
      <c r="H14" s="51"/>
      <c r="I14" s="53"/>
      <c r="J14" s="54"/>
      <c r="K14" s="55"/>
      <c r="L14" s="56"/>
      <c r="M14" s="51"/>
      <c r="N14" s="57"/>
      <c r="O14" s="58">
        <f t="shared" si="0"/>
        <v>0</v>
      </c>
      <c r="P14" s="59">
        <f>+VLOOKUP(B14,'[1]m codes'!$A:$B,2,0)</f>
        <v>1200000253</v>
      </c>
      <c r="Q14" s="60">
        <f t="shared" si="2"/>
        <v>0</v>
      </c>
      <c r="R14" s="61"/>
    </row>
    <row r="15" spans="1:19" s="59" customFormat="1" ht="26.25" customHeight="1">
      <c r="A15" s="48">
        <f t="shared" si="1"/>
        <v>7</v>
      </c>
      <c r="B15" s="49" t="s">
        <v>40</v>
      </c>
      <c r="C15" s="50" t="s">
        <v>34</v>
      </c>
      <c r="D15" s="51"/>
      <c r="E15" s="51"/>
      <c r="F15" s="51"/>
      <c r="G15" s="52"/>
      <c r="H15" s="51"/>
      <c r="I15" s="53"/>
      <c r="J15" s="54"/>
      <c r="K15" s="55"/>
      <c r="L15" s="56"/>
      <c r="M15" s="51"/>
      <c r="N15" s="57"/>
      <c r="O15" s="58">
        <f t="shared" si="0"/>
        <v>0</v>
      </c>
      <c r="P15" s="59">
        <f>+VLOOKUP(B15,'[1]m codes'!$A:$B,2,0)</f>
        <v>1200000335</v>
      </c>
      <c r="Q15" s="60">
        <f t="shared" si="2"/>
        <v>0</v>
      </c>
      <c r="R15" s="61"/>
    </row>
    <row r="16" spans="1:19" s="59" customFormat="1" ht="26.25" customHeight="1">
      <c r="A16" s="48">
        <f t="shared" si="1"/>
        <v>8</v>
      </c>
      <c r="B16" s="49" t="s">
        <v>41</v>
      </c>
      <c r="C16" s="50" t="s">
        <v>34</v>
      </c>
      <c r="D16" s="51"/>
      <c r="E16" s="51"/>
      <c r="F16" s="51"/>
      <c r="G16" s="52"/>
      <c r="H16" s="51"/>
      <c r="I16" s="53"/>
      <c r="J16" s="54"/>
      <c r="K16" s="55"/>
      <c r="L16" s="56"/>
      <c r="M16" s="51"/>
      <c r="N16" s="57"/>
      <c r="O16" s="58">
        <f t="shared" si="0"/>
        <v>0</v>
      </c>
      <c r="P16" s="59">
        <f>+VLOOKUP(B16,'[1]m codes'!$A:$B,2,0)</f>
        <v>1200000255</v>
      </c>
      <c r="Q16" s="60">
        <f t="shared" si="2"/>
        <v>0</v>
      </c>
      <c r="R16" s="61"/>
    </row>
    <row r="17" spans="1:21" s="59" customFormat="1" ht="26.25" customHeight="1">
      <c r="A17" s="48">
        <f t="shared" si="1"/>
        <v>9</v>
      </c>
      <c r="B17" s="49" t="s">
        <v>42</v>
      </c>
      <c r="C17" s="50" t="s">
        <v>34</v>
      </c>
      <c r="D17" s="51"/>
      <c r="E17" s="51"/>
      <c r="F17" s="51"/>
      <c r="G17" s="52"/>
      <c r="H17" s="51"/>
      <c r="I17" s="53"/>
      <c r="J17" s="54"/>
      <c r="K17" s="55"/>
      <c r="L17" s="56"/>
      <c r="M17" s="51"/>
      <c r="N17" s="57"/>
      <c r="O17" s="58">
        <f t="shared" si="0"/>
        <v>0</v>
      </c>
      <c r="P17" s="59">
        <f>+VLOOKUP(B17,'[1]m codes'!$A:$B,2,0)</f>
        <v>900007097</v>
      </c>
      <c r="Q17" s="60">
        <f t="shared" si="2"/>
        <v>0</v>
      </c>
    </row>
    <row r="18" spans="1:21" s="59" customFormat="1" ht="26.25" customHeight="1">
      <c r="A18" s="48">
        <f t="shared" si="1"/>
        <v>10</v>
      </c>
      <c r="B18" s="49" t="s">
        <v>43</v>
      </c>
      <c r="C18" s="50" t="s">
        <v>34</v>
      </c>
      <c r="D18" s="51"/>
      <c r="E18" s="51"/>
      <c r="F18" s="51"/>
      <c r="G18" s="52"/>
      <c r="H18" s="51"/>
      <c r="I18" s="53"/>
      <c r="J18" s="54"/>
      <c r="K18" s="55"/>
      <c r="L18" s="56"/>
      <c r="M18" s="51"/>
      <c r="N18" s="57"/>
      <c r="O18" s="58">
        <f t="shared" si="0"/>
        <v>0</v>
      </c>
      <c r="P18" s="59">
        <f>+VLOOKUP(B18,'[1]m codes'!$A:$B,2,0)</f>
        <v>1200000256</v>
      </c>
      <c r="Q18" s="60">
        <f t="shared" si="2"/>
        <v>0</v>
      </c>
    </row>
    <row r="19" spans="1:21" s="73" customFormat="1" ht="26.25" customHeight="1">
      <c r="A19" s="62"/>
      <c r="B19" s="63" t="s">
        <v>44</v>
      </c>
      <c r="C19" s="63"/>
      <c r="D19" s="64">
        <f>SUM(D9:D18)</f>
        <v>19925</v>
      </c>
      <c r="E19" s="64">
        <f t="shared" ref="E19:G19" si="3">SUM(E9:E18)</f>
        <v>14492</v>
      </c>
      <c r="F19" s="64">
        <f t="shared" si="3"/>
        <v>4770</v>
      </c>
      <c r="G19" s="64">
        <f t="shared" si="3"/>
        <v>9722</v>
      </c>
      <c r="H19" s="64"/>
      <c r="I19" s="66"/>
      <c r="J19" s="67"/>
      <c r="K19" s="68"/>
      <c r="L19" s="69"/>
      <c r="M19" s="70"/>
      <c r="N19" s="71"/>
      <c r="O19" s="72"/>
      <c r="Q19" s="74"/>
    </row>
    <row r="20" spans="1:21" s="82" customFormat="1" ht="26.25" customHeight="1">
      <c r="A20" s="36" t="s">
        <v>45</v>
      </c>
      <c r="B20" s="37" t="s">
        <v>46</v>
      </c>
      <c r="C20" s="37"/>
      <c r="D20" s="75"/>
      <c r="E20" s="75"/>
      <c r="F20" s="75"/>
      <c r="G20" s="76"/>
      <c r="H20" s="75"/>
      <c r="I20" s="40"/>
      <c r="J20" s="41"/>
      <c r="K20" s="77"/>
      <c r="L20" s="78"/>
      <c r="M20" s="79"/>
      <c r="N20" s="80"/>
      <c r="O20" s="81"/>
      <c r="Q20" s="47"/>
    </row>
    <row r="21" spans="1:21" s="92" customFormat="1" ht="26.25" customHeight="1">
      <c r="A21" s="83"/>
      <c r="B21" s="84" t="s">
        <v>47</v>
      </c>
      <c r="C21" s="84"/>
      <c r="E21" s="85"/>
      <c r="F21" s="85"/>
      <c r="G21" s="76"/>
      <c r="H21" s="85"/>
      <c r="I21" s="86"/>
      <c r="J21" s="87"/>
      <c r="K21" s="88"/>
      <c r="L21" s="89"/>
      <c r="M21" s="90"/>
      <c r="N21" s="91"/>
      <c r="O21" s="58">
        <f t="shared" ref="O21:O29" si="4">SUM(K21:N21)</f>
        <v>0</v>
      </c>
      <c r="Q21" s="60">
        <f t="shared" ref="Q21:Q29" si="5">+O21-F21</f>
        <v>0</v>
      </c>
    </row>
    <row r="22" spans="1:21" s="96" customFormat="1" ht="26.25" customHeight="1">
      <c r="A22" s="93">
        <v>1</v>
      </c>
      <c r="B22" s="94" t="s">
        <v>48</v>
      </c>
      <c r="C22" s="50" t="s">
        <v>49</v>
      </c>
      <c r="D22" s="85">
        <v>90</v>
      </c>
      <c r="E22" s="51">
        <v>42</v>
      </c>
      <c r="F22" s="51"/>
      <c r="G22" s="52">
        <v>42</v>
      </c>
      <c r="H22" s="51"/>
      <c r="I22" s="53">
        <v>4474</v>
      </c>
      <c r="J22" s="54"/>
      <c r="K22" s="55"/>
      <c r="L22" s="56"/>
      <c r="M22" s="51"/>
      <c r="N22" s="57"/>
      <c r="O22" s="95">
        <f t="shared" si="4"/>
        <v>0</v>
      </c>
      <c r="P22" s="96">
        <f>+VLOOKUP(B22,'[1]m codes'!$A:$B,2,0)</f>
        <v>200030286</v>
      </c>
      <c r="Q22" s="51">
        <f t="shared" si="5"/>
        <v>0</v>
      </c>
      <c r="R22" s="96">
        <v>10</v>
      </c>
      <c r="S22" s="96">
        <v>5</v>
      </c>
      <c r="U22" s="96">
        <f>+R22+S22</f>
        <v>15</v>
      </c>
    </row>
    <row r="23" spans="1:21" s="59" customFormat="1" ht="26.25" customHeight="1">
      <c r="A23" s="48">
        <f>+A22+1</f>
        <v>2</v>
      </c>
      <c r="B23" s="49" t="s">
        <v>50</v>
      </c>
      <c r="C23" s="50" t="s">
        <v>49</v>
      </c>
      <c r="D23" s="51"/>
      <c r="E23" s="51"/>
      <c r="F23" s="51"/>
      <c r="G23" s="52"/>
      <c r="H23" s="51"/>
      <c r="I23" s="53"/>
      <c r="J23" s="54"/>
      <c r="K23" s="55"/>
      <c r="L23" s="56"/>
      <c r="M23" s="51"/>
      <c r="N23" s="57"/>
      <c r="O23" s="58">
        <f t="shared" si="4"/>
        <v>0</v>
      </c>
      <c r="P23" s="59">
        <f>+VLOOKUP(B23,'[1]m codes'!$A:$B,2,0)</f>
        <v>200030287</v>
      </c>
      <c r="Q23" s="97">
        <f t="shared" si="5"/>
        <v>0</v>
      </c>
      <c r="U23" s="96">
        <f t="shared" ref="U23:U29" si="6">+R23+S23</f>
        <v>0</v>
      </c>
    </row>
    <row r="24" spans="1:21" s="59" customFormat="1" ht="26.25" customHeight="1">
      <c r="A24" s="48">
        <f t="shared" ref="A24:A29" si="7">+A23+1</f>
        <v>3</v>
      </c>
      <c r="B24" s="49" t="s">
        <v>51</v>
      </c>
      <c r="C24" s="50" t="s">
        <v>49</v>
      </c>
      <c r="D24" s="51"/>
      <c r="E24" s="51"/>
      <c r="F24" s="51"/>
      <c r="G24" s="52"/>
      <c r="H24" s="51"/>
      <c r="I24" s="53"/>
      <c r="J24" s="54"/>
      <c r="K24" s="55"/>
      <c r="L24" s="56"/>
      <c r="M24" s="51"/>
      <c r="N24" s="57"/>
      <c r="O24" s="58">
        <f t="shared" si="4"/>
        <v>0</v>
      </c>
      <c r="P24" s="59">
        <f>+VLOOKUP(B24,'[1]m codes'!$A:$B,2,0)</f>
        <v>200030288</v>
      </c>
      <c r="Q24" s="97">
        <f t="shared" si="5"/>
        <v>0</v>
      </c>
      <c r="U24" s="96">
        <f t="shared" si="6"/>
        <v>0</v>
      </c>
    </row>
    <row r="25" spans="1:21" s="59" customFormat="1" ht="26.25" customHeight="1">
      <c r="A25" s="48">
        <f t="shared" si="7"/>
        <v>4</v>
      </c>
      <c r="B25" s="49" t="s">
        <v>52</v>
      </c>
      <c r="C25" s="50" t="s">
        <v>49</v>
      </c>
      <c r="D25" s="51"/>
      <c r="E25" s="51"/>
      <c r="F25" s="51"/>
      <c r="G25" s="52"/>
      <c r="H25" s="51"/>
      <c r="I25" s="53"/>
      <c r="J25" s="54"/>
      <c r="K25" s="55"/>
      <c r="L25" s="56"/>
      <c r="M25" s="51"/>
      <c r="N25" s="57"/>
      <c r="O25" s="58">
        <f t="shared" si="4"/>
        <v>0</v>
      </c>
      <c r="P25" s="59">
        <f>+VLOOKUP(B25,'[1]m codes'!$A:$B,2,0)</f>
        <v>200030289</v>
      </c>
      <c r="Q25" s="97">
        <f t="shared" si="5"/>
        <v>0</v>
      </c>
      <c r="U25" s="96">
        <f t="shared" si="6"/>
        <v>0</v>
      </c>
    </row>
    <row r="26" spans="1:21" s="59" customFormat="1" ht="26.25" customHeight="1">
      <c r="A26" s="48">
        <f t="shared" si="7"/>
        <v>5</v>
      </c>
      <c r="B26" s="49" t="s">
        <v>53</v>
      </c>
      <c r="C26" s="50" t="s">
        <v>49</v>
      </c>
      <c r="D26" s="51"/>
      <c r="E26" s="51"/>
      <c r="F26" s="51"/>
      <c r="G26" s="52"/>
      <c r="H26" s="51"/>
      <c r="I26" s="53">
        <v>4474</v>
      </c>
      <c r="J26" s="54"/>
      <c r="K26" s="55"/>
      <c r="L26" s="56"/>
      <c r="M26" s="51"/>
      <c r="N26" s="57"/>
      <c r="O26" s="58">
        <f t="shared" si="4"/>
        <v>0</v>
      </c>
      <c r="P26" s="59">
        <f>+VLOOKUP(B26,'[1]m codes'!$A:$B,2,0)</f>
        <v>200032212</v>
      </c>
      <c r="Q26" s="97">
        <f t="shared" si="5"/>
        <v>0</v>
      </c>
      <c r="U26" s="96">
        <f t="shared" si="6"/>
        <v>0</v>
      </c>
    </row>
    <row r="27" spans="1:21" s="59" customFormat="1" ht="26.25" customHeight="1">
      <c r="A27" s="48">
        <f t="shared" si="7"/>
        <v>6</v>
      </c>
      <c r="B27" s="49" t="s">
        <v>54</v>
      </c>
      <c r="C27" s="50" t="s">
        <v>49</v>
      </c>
      <c r="D27" s="51"/>
      <c r="E27" s="51"/>
      <c r="F27" s="51"/>
      <c r="G27" s="52"/>
      <c r="H27" s="51"/>
      <c r="I27" s="53"/>
      <c r="J27" s="54"/>
      <c r="K27" s="55"/>
      <c r="L27" s="56"/>
      <c r="M27" s="51"/>
      <c r="N27" s="57"/>
      <c r="O27" s="58">
        <f t="shared" si="4"/>
        <v>0</v>
      </c>
      <c r="P27" s="59">
        <f>+VLOOKUP(B27,'[1]m codes'!$A:$B,2,0)</f>
        <v>200030291</v>
      </c>
      <c r="Q27" s="97">
        <f t="shared" si="5"/>
        <v>0</v>
      </c>
      <c r="U27" s="96">
        <f t="shared" si="6"/>
        <v>0</v>
      </c>
    </row>
    <row r="28" spans="1:21" s="59" customFormat="1" ht="26.25" customHeight="1">
      <c r="A28" s="48">
        <f t="shared" si="7"/>
        <v>7</v>
      </c>
      <c r="B28" s="49" t="s">
        <v>55</v>
      </c>
      <c r="C28" s="50" t="s">
        <v>49</v>
      </c>
      <c r="D28" s="51"/>
      <c r="E28" s="51"/>
      <c r="F28" s="51"/>
      <c r="G28" s="52"/>
      <c r="H28" s="51"/>
      <c r="I28" s="53"/>
      <c r="J28" s="54"/>
      <c r="K28" s="55"/>
      <c r="L28" s="56"/>
      <c r="M28" s="51"/>
      <c r="N28" s="57"/>
      <c r="O28" s="58">
        <f t="shared" si="4"/>
        <v>0</v>
      </c>
      <c r="P28" s="59">
        <f>+VLOOKUP(B28,'[1]m codes'!$A:$B,2,0)</f>
        <v>200030293</v>
      </c>
      <c r="Q28" s="97">
        <f t="shared" si="5"/>
        <v>0</v>
      </c>
      <c r="U28" s="96">
        <f t="shared" si="6"/>
        <v>0</v>
      </c>
    </row>
    <row r="29" spans="1:21" s="59" customFormat="1" ht="26.25" customHeight="1">
      <c r="A29" s="48">
        <f t="shared" si="7"/>
        <v>8</v>
      </c>
      <c r="B29" s="49" t="s">
        <v>56</v>
      </c>
      <c r="C29" s="50" t="s">
        <v>49</v>
      </c>
      <c r="D29" s="51"/>
      <c r="E29" s="51"/>
      <c r="F29" s="51"/>
      <c r="G29" s="52"/>
      <c r="H29" s="51"/>
      <c r="I29" s="53"/>
      <c r="J29" s="54"/>
      <c r="K29" s="55"/>
      <c r="L29" s="56"/>
      <c r="M29" s="51"/>
      <c r="N29" s="57"/>
      <c r="O29" s="58">
        <f t="shared" si="4"/>
        <v>0</v>
      </c>
      <c r="P29" s="59">
        <f>+VLOOKUP(B29,'[1]m codes'!$A:$B,2,0)</f>
        <v>200030300</v>
      </c>
      <c r="Q29" s="60">
        <f t="shared" si="5"/>
        <v>0</v>
      </c>
      <c r="U29" s="96">
        <f t="shared" si="6"/>
        <v>0</v>
      </c>
    </row>
    <row r="30" spans="1:21" s="73" customFormat="1" ht="26.25" customHeight="1">
      <c r="A30" s="62"/>
      <c r="B30" s="63" t="s">
        <v>44</v>
      </c>
      <c r="C30" s="63"/>
      <c r="D30" s="64"/>
      <c r="E30" s="64"/>
      <c r="F30" s="64"/>
      <c r="G30" s="65"/>
      <c r="H30" s="64"/>
      <c r="I30" s="66"/>
      <c r="J30" s="67"/>
      <c r="K30" s="68"/>
      <c r="L30" s="69"/>
      <c r="M30" s="70"/>
      <c r="N30" s="71"/>
      <c r="O30" s="72"/>
      <c r="Q30" s="74"/>
    </row>
    <row r="31" spans="1:21" ht="26.25" customHeight="1">
      <c r="A31" s="83" t="s">
        <v>57</v>
      </c>
      <c r="B31" s="84" t="s">
        <v>58</v>
      </c>
      <c r="C31" s="84"/>
      <c r="D31" s="85"/>
      <c r="E31" s="85"/>
      <c r="F31" s="85"/>
      <c r="G31" s="76"/>
      <c r="H31" s="85"/>
      <c r="I31" s="86"/>
      <c r="J31" s="87"/>
      <c r="K31" s="88"/>
      <c r="L31" s="89"/>
      <c r="M31" s="90"/>
      <c r="N31" s="91"/>
      <c r="O31" s="98"/>
      <c r="Q31" s="60">
        <f t="shared" ref="Q31:Q64" si="8">+O31-F31</f>
        <v>0</v>
      </c>
    </row>
    <row r="32" spans="1:21" s="59" customFormat="1" ht="26.25" customHeight="1">
      <c r="A32" s="48">
        <v>1</v>
      </c>
      <c r="B32" s="49" t="s">
        <v>59</v>
      </c>
      <c r="C32" s="50" t="s">
        <v>49</v>
      </c>
      <c r="D32" s="51"/>
      <c r="E32" s="51"/>
      <c r="F32" s="51"/>
      <c r="G32" s="52"/>
      <c r="H32" s="51"/>
      <c r="I32" s="53">
        <v>4474</v>
      </c>
      <c r="J32" s="54"/>
      <c r="K32" s="55"/>
      <c r="L32" s="56"/>
      <c r="M32" s="51"/>
      <c r="N32" s="57"/>
      <c r="O32" s="58">
        <f t="shared" ref="O32:O64" si="9">SUM(K32:N32)</f>
        <v>0</v>
      </c>
      <c r="P32" s="59">
        <f>+VLOOKUP(B32,'[1]m codes'!$A:$B,2,0)</f>
        <v>200032593</v>
      </c>
      <c r="Q32" s="60">
        <f t="shared" si="8"/>
        <v>0</v>
      </c>
    </row>
    <row r="33" spans="1:17" s="59" customFormat="1" ht="26.25" customHeight="1">
      <c r="A33" s="48">
        <f>+A32+1</f>
        <v>2</v>
      </c>
      <c r="B33" s="49" t="s">
        <v>60</v>
      </c>
      <c r="C33" s="50" t="s">
        <v>49</v>
      </c>
      <c r="D33" s="51"/>
      <c r="E33" s="51"/>
      <c r="F33" s="51"/>
      <c r="G33" s="52"/>
      <c r="H33" s="51"/>
      <c r="I33" s="53"/>
      <c r="J33" s="54"/>
      <c r="K33" s="55"/>
      <c r="L33" s="56"/>
      <c r="M33" s="51"/>
      <c r="N33" s="57"/>
      <c r="O33" s="58">
        <f t="shared" si="9"/>
        <v>0</v>
      </c>
      <c r="P33" s="59">
        <f>+VLOOKUP(B33,'[1]m codes'!$A:$B,2,0)</f>
        <v>200032575</v>
      </c>
      <c r="Q33" s="60">
        <f t="shared" si="8"/>
        <v>0</v>
      </c>
    </row>
    <row r="34" spans="1:17" s="59" customFormat="1" ht="26.25" customHeight="1">
      <c r="A34" s="48">
        <f t="shared" ref="A34:A64" si="10">+A33+1</f>
        <v>3</v>
      </c>
      <c r="B34" s="49" t="s">
        <v>61</v>
      </c>
      <c r="C34" s="50" t="s">
        <v>49</v>
      </c>
      <c r="D34" s="51"/>
      <c r="E34" s="51"/>
      <c r="F34" s="51"/>
      <c r="G34" s="52"/>
      <c r="H34" s="51"/>
      <c r="I34" s="53"/>
      <c r="J34" s="54"/>
      <c r="K34" s="55"/>
      <c r="L34" s="56"/>
      <c r="M34" s="51"/>
      <c r="N34" s="57"/>
      <c r="O34" s="58">
        <f t="shared" si="9"/>
        <v>0</v>
      </c>
      <c r="P34" s="59">
        <f>+VLOOKUP(B34,'[1]m codes'!$A:$B,2,0)</f>
        <v>200032202</v>
      </c>
      <c r="Q34" s="60">
        <f t="shared" si="8"/>
        <v>0</v>
      </c>
    </row>
    <row r="35" spans="1:17" s="59" customFormat="1" ht="26.25" customHeight="1">
      <c r="A35" s="48">
        <f t="shared" si="10"/>
        <v>4</v>
      </c>
      <c r="B35" s="49" t="s">
        <v>62</v>
      </c>
      <c r="C35" s="50" t="s">
        <v>49</v>
      </c>
      <c r="D35" s="51"/>
      <c r="E35" s="51"/>
      <c r="F35" s="51"/>
      <c r="G35" s="52"/>
      <c r="H35" s="51"/>
      <c r="I35" s="53">
        <v>4474</v>
      </c>
      <c r="J35" s="54"/>
      <c r="K35" s="55"/>
      <c r="L35" s="56"/>
      <c r="M35" s="51"/>
      <c r="N35" s="57"/>
      <c r="O35" s="58">
        <f t="shared" si="9"/>
        <v>0</v>
      </c>
      <c r="P35" s="59">
        <f>+VLOOKUP(B35,'[1]m codes'!$A:$B,2,0)</f>
        <v>200032233</v>
      </c>
      <c r="Q35" s="60">
        <f t="shared" si="8"/>
        <v>0</v>
      </c>
    </row>
    <row r="36" spans="1:17" s="59" customFormat="1" ht="26.25" customHeight="1">
      <c r="A36" s="48">
        <f t="shared" si="10"/>
        <v>5</v>
      </c>
      <c r="B36" s="49" t="s">
        <v>63</v>
      </c>
      <c r="C36" s="50" t="s">
        <v>49</v>
      </c>
      <c r="D36" s="51"/>
      <c r="E36" s="51"/>
      <c r="F36" s="51"/>
      <c r="G36" s="52"/>
      <c r="H36" s="51"/>
      <c r="I36" s="53"/>
      <c r="J36" s="54"/>
      <c r="K36" s="55"/>
      <c r="L36" s="56"/>
      <c r="M36" s="51"/>
      <c r="N36" s="57"/>
      <c r="O36" s="58">
        <f t="shared" si="9"/>
        <v>0</v>
      </c>
      <c r="P36" s="59">
        <f>+VLOOKUP(B36,'[1]m codes'!$A:$B,2,0)</f>
        <v>200032203</v>
      </c>
      <c r="Q36" s="60">
        <f t="shared" si="8"/>
        <v>0</v>
      </c>
    </row>
    <row r="37" spans="1:17" s="59" customFormat="1" ht="26.25" customHeight="1">
      <c r="A37" s="48">
        <f t="shared" si="10"/>
        <v>6</v>
      </c>
      <c r="B37" s="49" t="s">
        <v>64</v>
      </c>
      <c r="C37" s="50" t="s">
        <v>49</v>
      </c>
      <c r="D37" s="51"/>
      <c r="E37" s="51"/>
      <c r="F37" s="51"/>
      <c r="G37" s="52"/>
      <c r="H37" s="51"/>
      <c r="I37" s="53"/>
      <c r="J37" s="54"/>
      <c r="K37" s="55"/>
      <c r="L37" s="56"/>
      <c r="M37" s="51"/>
      <c r="N37" s="57"/>
      <c r="O37" s="58">
        <f t="shared" si="9"/>
        <v>0</v>
      </c>
      <c r="P37" s="59">
        <f>+VLOOKUP(B37,'[1]m codes'!$A:$B,2,0)</f>
        <v>200032204</v>
      </c>
      <c r="Q37" s="60">
        <f t="shared" si="8"/>
        <v>0</v>
      </c>
    </row>
    <row r="38" spans="1:17" s="59" customFormat="1" ht="26.25" customHeight="1">
      <c r="A38" s="48">
        <f t="shared" si="10"/>
        <v>7</v>
      </c>
      <c r="B38" s="49" t="s">
        <v>65</v>
      </c>
      <c r="C38" s="50" t="s">
        <v>49</v>
      </c>
      <c r="D38" s="51"/>
      <c r="E38" s="51"/>
      <c r="F38" s="51"/>
      <c r="G38" s="52"/>
      <c r="H38" s="51"/>
      <c r="I38" s="53">
        <v>4474</v>
      </c>
      <c r="J38" s="54"/>
      <c r="K38" s="55"/>
      <c r="L38" s="56"/>
      <c r="M38" s="51"/>
      <c r="N38" s="57"/>
      <c r="O38" s="58">
        <f t="shared" si="9"/>
        <v>0</v>
      </c>
      <c r="P38" s="59">
        <f>+VLOOKUP(B38,'[1]m codes'!$A:$B,2,0)</f>
        <v>200032234</v>
      </c>
      <c r="Q38" s="60">
        <f t="shared" si="8"/>
        <v>0</v>
      </c>
    </row>
    <row r="39" spans="1:17" s="59" customFormat="1" ht="26.25" customHeight="1">
      <c r="A39" s="48">
        <f t="shared" si="10"/>
        <v>8</v>
      </c>
      <c r="B39" s="49" t="s">
        <v>66</v>
      </c>
      <c r="C39" s="50" t="s">
        <v>49</v>
      </c>
      <c r="D39" s="51"/>
      <c r="E39" s="51"/>
      <c r="F39" s="51"/>
      <c r="G39" s="52"/>
      <c r="H39" s="51"/>
      <c r="I39" s="53"/>
      <c r="J39" s="54"/>
      <c r="K39" s="55"/>
      <c r="L39" s="56"/>
      <c r="M39" s="51"/>
      <c r="N39" s="57"/>
      <c r="O39" s="58">
        <f t="shared" si="9"/>
        <v>0</v>
      </c>
      <c r="P39" s="59">
        <f>+VLOOKUP(B39,'[1]m codes'!$A:$B,2,0)</f>
        <v>200032205</v>
      </c>
      <c r="Q39" s="60">
        <f t="shared" si="8"/>
        <v>0</v>
      </c>
    </row>
    <row r="40" spans="1:17" s="59" customFormat="1" ht="26.25" customHeight="1">
      <c r="A40" s="48">
        <f t="shared" si="10"/>
        <v>9</v>
      </c>
      <c r="B40" s="49" t="s">
        <v>67</v>
      </c>
      <c r="C40" s="50" t="s">
        <v>49</v>
      </c>
      <c r="D40" s="51"/>
      <c r="E40" s="51"/>
      <c r="F40" s="51"/>
      <c r="G40" s="52"/>
      <c r="H40" s="51"/>
      <c r="I40" s="53"/>
      <c r="J40" s="54"/>
      <c r="K40" s="55"/>
      <c r="L40" s="56"/>
      <c r="M40" s="51"/>
      <c r="N40" s="57"/>
      <c r="O40" s="58">
        <f t="shared" si="9"/>
        <v>0</v>
      </c>
      <c r="P40" s="59">
        <f>+VLOOKUP(B40,'[1]m codes'!$A:$B,2,0)</f>
        <v>200032206</v>
      </c>
      <c r="Q40" s="60">
        <f t="shared" si="8"/>
        <v>0</v>
      </c>
    </row>
    <row r="41" spans="1:17" s="59" customFormat="1" ht="26.25" customHeight="1">
      <c r="A41" s="48">
        <f t="shared" si="10"/>
        <v>10</v>
      </c>
      <c r="B41" s="49" t="s">
        <v>68</v>
      </c>
      <c r="C41" s="50" t="s">
        <v>49</v>
      </c>
      <c r="D41" s="51"/>
      <c r="E41" s="51"/>
      <c r="F41" s="51"/>
      <c r="G41" s="52"/>
      <c r="H41" s="51"/>
      <c r="I41" s="53">
        <v>4474</v>
      </c>
      <c r="J41" s="54"/>
      <c r="K41" s="55"/>
      <c r="L41" s="56"/>
      <c r="M41" s="51"/>
      <c r="N41" s="57"/>
      <c r="O41" s="58">
        <f t="shared" si="9"/>
        <v>0</v>
      </c>
      <c r="P41" s="59">
        <f>+VLOOKUP(B41,'[1]m codes'!$A:$B,2,0)</f>
        <v>200032207</v>
      </c>
      <c r="Q41" s="60">
        <f t="shared" si="8"/>
        <v>0</v>
      </c>
    </row>
    <row r="42" spans="1:17" s="59" customFormat="1" ht="26.25" customHeight="1">
      <c r="A42" s="48">
        <f t="shared" si="10"/>
        <v>11</v>
      </c>
      <c r="B42" s="49" t="s">
        <v>69</v>
      </c>
      <c r="C42" s="50" t="s">
        <v>49</v>
      </c>
      <c r="D42" s="51"/>
      <c r="E42" s="51"/>
      <c r="F42" s="51"/>
      <c r="G42" s="52"/>
      <c r="H42" s="51"/>
      <c r="I42" s="53"/>
      <c r="J42" s="54"/>
      <c r="K42" s="55"/>
      <c r="L42" s="56"/>
      <c r="M42" s="51"/>
      <c r="N42" s="57"/>
      <c r="O42" s="58">
        <f t="shared" si="9"/>
        <v>0</v>
      </c>
      <c r="P42" s="59">
        <f>+VLOOKUP(B42,'[1]m codes'!$A:$B,2,0)</f>
        <v>200032235</v>
      </c>
      <c r="Q42" s="60">
        <f t="shared" si="8"/>
        <v>0</v>
      </c>
    </row>
    <row r="43" spans="1:17" s="59" customFormat="1" ht="26.25" customHeight="1">
      <c r="A43" s="48">
        <f t="shared" si="10"/>
        <v>12</v>
      </c>
      <c r="B43" s="49" t="s">
        <v>70</v>
      </c>
      <c r="C43" s="50" t="s">
        <v>49</v>
      </c>
      <c r="D43" s="51"/>
      <c r="E43" s="51"/>
      <c r="F43" s="51"/>
      <c r="G43" s="52"/>
      <c r="H43" s="51"/>
      <c r="I43" s="53"/>
      <c r="J43" s="54"/>
      <c r="K43" s="55"/>
      <c r="L43" s="56"/>
      <c r="M43" s="51"/>
      <c r="N43" s="57"/>
      <c r="O43" s="58">
        <f t="shared" si="9"/>
        <v>0</v>
      </c>
      <c r="P43" s="59">
        <f>+VLOOKUP(B43,'[1]m codes'!$A:$B,2,0)</f>
        <v>200032208</v>
      </c>
      <c r="Q43" s="60">
        <f t="shared" si="8"/>
        <v>0</v>
      </c>
    </row>
    <row r="44" spans="1:17" s="59" customFormat="1" ht="26.25" customHeight="1">
      <c r="A44" s="48">
        <f t="shared" si="10"/>
        <v>13</v>
      </c>
      <c r="B44" s="49" t="s">
        <v>71</v>
      </c>
      <c r="C44" s="50" t="s">
        <v>49</v>
      </c>
      <c r="D44" s="51"/>
      <c r="E44" s="51"/>
      <c r="F44" s="51"/>
      <c r="G44" s="52"/>
      <c r="H44" s="51"/>
      <c r="I44" s="53">
        <v>4474</v>
      </c>
      <c r="J44" s="54"/>
      <c r="K44" s="55"/>
      <c r="L44" s="56"/>
      <c r="M44" s="51"/>
      <c r="N44" s="57"/>
      <c r="O44" s="58">
        <f t="shared" si="9"/>
        <v>0</v>
      </c>
      <c r="P44" s="59">
        <f>+VLOOKUP(B44,'[1]m codes'!$A:$B,2,0)</f>
        <v>200032209</v>
      </c>
      <c r="Q44" s="60">
        <f t="shared" si="8"/>
        <v>0</v>
      </c>
    </row>
    <row r="45" spans="1:17" s="59" customFormat="1" ht="26.25" customHeight="1">
      <c r="A45" s="48">
        <f t="shared" si="10"/>
        <v>14</v>
      </c>
      <c r="B45" s="49" t="s">
        <v>72</v>
      </c>
      <c r="C45" s="50" t="s">
        <v>49</v>
      </c>
      <c r="D45" s="51"/>
      <c r="E45" s="51"/>
      <c r="F45" s="51"/>
      <c r="G45" s="52"/>
      <c r="H45" s="51"/>
      <c r="I45" s="53"/>
      <c r="J45" s="54"/>
      <c r="K45" s="55"/>
      <c r="L45" s="56"/>
      <c r="M45" s="51"/>
      <c r="N45" s="57"/>
      <c r="O45" s="58">
        <f t="shared" si="9"/>
        <v>0</v>
      </c>
      <c r="P45" s="59">
        <f>+VLOOKUP(B45,'[1]m codes'!$A:$B,2,0)</f>
        <v>200032210</v>
      </c>
      <c r="Q45" s="60">
        <f t="shared" si="8"/>
        <v>0</v>
      </c>
    </row>
    <row r="46" spans="1:17" s="59" customFormat="1" ht="26.25" customHeight="1">
      <c r="A46" s="48">
        <f t="shared" si="10"/>
        <v>15</v>
      </c>
      <c r="B46" s="49" t="s">
        <v>73</v>
      </c>
      <c r="C46" s="50" t="s">
        <v>49</v>
      </c>
      <c r="D46" s="51"/>
      <c r="E46" s="51"/>
      <c r="F46" s="51"/>
      <c r="G46" s="52"/>
      <c r="H46" s="51"/>
      <c r="I46" s="53"/>
      <c r="J46" s="54"/>
      <c r="K46" s="55"/>
      <c r="L46" s="56"/>
      <c r="M46" s="51"/>
      <c r="N46" s="57"/>
      <c r="O46" s="58">
        <f t="shared" si="9"/>
        <v>0</v>
      </c>
      <c r="P46" s="59">
        <f>+VLOOKUP(B46,'[1]m codes'!$A:$B,2,0)</f>
        <v>200032211</v>
      </c>
      <c r="Q46" s="60">
        <f t="shared" si="8"/>
        <v>0</v>
      </c>
    </row>
    <row r="47" spans="1:17" s="59" customFormat="1" ht="26.25" customHeight="1">
      <c r="A47" s="48">
        <f t="shared" si="10"/>
        <v>16</v>
      </c>
      <c r="B47" s="49" t="s">
        <v>74</v>
      </c>
      <c r="C47" s="50" t="s">
        <v>49</v>
      </c>
      <c r="D47" s="51"/>
      <c r="E47" s="51"/>
      <c r="F47" s="51"/>
      <c r="G47" s="52"/>
      <c r="H47" s="51"/>
      <c r="I47" s="53">
        <v>4474</v>
      </c>
      <c r="J47" s="54"/>
      <c r="K47" s="55"/>
      <c r="L47" s="56"/>
      <c r="M47" s="51"/>
      <c r="N47" s="57"/>
      <c r="O47" s="58">
        <f t="shared" si="9"/>
        <v>0</v>
      </c>
      <c r="P47" s="59">
        <f>+VLOOKUP(B47,'[1]m codes'!$A:$B,2,0)</f>
        <v>200032236</v>
      </c>
      <c r="Q47" s="60">
        <f t="shared" si="8"/>
        <v>0</v>
      </c>
    </row>
    <row r="48" spans="1:17" s="59" customFormat="1" ht="26.25" customHeight="1">
      <c r="A48" s="48">
        <f t="shared" si="10"/>
        <v>17</v>
      </c>
      <c r="B48" s="49" t="s">
        <v>75</v>
      </c>
      <c r="C48" s="50" t="s">
        <v>49</v>
      </c>
      <c r="D48" s="51"/>
      <c r="E48" s="51"/>
      <c r="F48" s="51"/>
      <c r="G48" s="52"/>
      <c r="H48" s="51"/>
      <c r="I48" s="53"/>
      <c r="J48" s="54"/>
      <c r="K48" s="55"/>
      <c r="L48" s="56"/>
      <c r="M48" s="51"/>
      <c r="N48" s="57"/>
      <c r="O48" s="58">
        <f t="shared" si="9"/>
        <v>0</v>
      </c>
      <c r="P48" s="59">
        <f>+VLOOKUP(B48,'[1]m codes'!$A:$B,2,0)</f>
        <v>200032213</v>
      </c>
      <c r="Q48" s="97">
        <f t="shared" si="8"/>
        <v>0</v>
      </c>
    </row>
    <row r="49" spans="1:17" s="59" customFormat="1" ht="26.25" customHeight="1">
      <c r="A49" s="48">
        <f t="shared" si="10"/>
        <v>18</v>
      </c>
      <c r="B49" s="49" t="s">
        <v>76</v>
      </c>
      <c r="C49" s="50" t="s">
        <v>49</v>
      </c>
      <c r="D49" s="51"/>
      <c r="E49" s="51"/>
      <c r="F49" s="51"/>
      <c r="G49" s="52"/>
      <c r="H49" s="51"/>
      <c r="I49" s="53"/>
      <c r="J49" s="54"/>
      <c r="K49" s="55"/>
      <c r="L49" s="56"/>
      <c r="M49" s="51"/>
      <c r="N49" s="57"/>
      <c r="O49" s="58">
        <f t="shared" si="9"/>
        <v>0</v>
      </c>
      <c r="P49" s="59">
        <f>+VLOOKUP(B49,'[1]m codes'!$A:$B,2,0)</f>
        <v>200032214</v>
      </c>
      <c r="Q49" s="60">
        <f t="shared" si="8"/>
        <v>0</v>
      </c>
    </row>
    <row r="50" spans="1:17" s="59" customFormat="1" ht="26.25" customHeight="1">
      <c r="A50" s="48">
        <f t="shared" si="10"/>
        <v>19</v>
      </c>
      <c r="B50" s="49" t="s">
        <v>77</v>
      </c>
      <c r="C50" s="50" t="s">
        <v>49</v>
      </c>
      <c r="D50" s="51"/>
      <c r="E50" s="51"/>
      <c r="F50" s="51"/>
      <c r="G50" s="52"/>
      <c r="H50" s="51"/>
      <c r="I50" s="53">
        <v>4474</v>
      </c>
      <c r="J50" s="54"/>
      <c r="K50" s="55"/>
      <c r="L50" s="56"/>
      <c r="M50" s="51"/>
      <c r="N50" s="57"/>
      <c r="O50" s="58">
        <f t="shared" si="9"/>
        <v>0</v>
      </c>
      <c r="P50" s="59">
        <f>+VLOOKUP(B50,'[1]m codes'!$A:$B,2,0)</f>
        <v>200032215</v>
      </c>
      <c r="Q50" s="60">
        <f t="shared" si="8"/>
        <v>0</v>
      </c>
    </row>
    <row r="51" spans="1:17" s="59" customFormat="1" ht="26.25" customHeight="1">
      <c r="A51" s="48">
        <f t="shared" si="10"/>
        <v>20</v>
      </c>
      <c r="B51" s="49" t="s">
        <v>78</v>
      </c>
      <c r="C51" s="50" t="s">
        <v>49</v>
      </c>
      <c r="D51" s="51"/>
      <c r="E51" s="51"/>
      <c r="F51" s="51"/>
      <c r="G51" s="52"/>
      <c r="H51" s="51"/>
      <c r="I51" s="53"/>
      <c r="J51" s="54"/>
      <c r="K51" s="55"/>
      <c r="L51" s="56"/>
      <c r="M51" s="51"/>
      <c r="N51" s="57"/>
      <c r="O51" s="58">
        <f t="shared" si="9"/>
        <v>0</v>
      </c>
      <c r="P51" s="59">
        <f>+VLOOKUP(B51,'[1]m codes'!$A:$B,2,0)</f>
        <v>200032216</v>
      </c>
      <c r="Q51" s="60">
        <f t="shared" si="8"/>
        <v>0</v>
      </c>
    </row>
    <row r="52" spans="1:17" s="59" customFormat="1" ht="26.25" customHeight="1">
      <c r="A52" s="48">
        <f t="shared" si="10"/>
        <v>21</v>
      </c>
      <c r="B52" s="49" t="s">
        <v>79</v>
      </c>
      <c r="C52" s="50" t="s">
        <v>49</v>
      </c>
      <c r="D52" s="51"/>
      <c r="E52" s="51"/>
      <c r="F52" s="51"/>
      <c r="G52" s="52"/>
      <c r="H52" s="51"/>
      <c r="I52" s="53"/>
      <c r="J52" s="54"/>
      <c r="K52" s="55"/>
      <c r="L52" s="56"/>
      <c r="M52" s="51"/>
      <c r="N52" s="57"/>
      <c r="O52" s="58">
        <f t="shared" si="9"/>
        <v>0</v>
      </c>
      <c r="P52" s="59">
        <f>+VLOOKUP(B52,'[1]m codes'!$A:$B,2,0)</f>
        <v>200030290</v>
      </c>
      <c r="Q52" s="60">
        <f t="shared" si="8"/>
        <v>0</v>
      </c>
    </row>
    <row r="53" spans="1:17" s="59" customFormat="1" ht="26.25" customHeight="1">
      <c r="A53" s="48">
        <f t="shared" si="10"/>
        <v>22</v>
      </c>
      <c r="B53" s="49" t="s">
        <v>80</v>
      </c>
      <c r="C53" s="50" t="s">
        <v>49</v>
      </c>
      <c r="D53" s="51"/>
      <c r="E53" s="51"/>
      <c r="F53" s="51"/>
      <c r="G53" s="52"/>
      <c r="H53" s="51"/>
      <c r="I53" s="53">
        <v>4474</v>
      </c>
      <c r="J53" s="54"/>
      <c r="K53" s="55"/>
      <c r="L53" s="56"/>
      <c r="M53" s="51"/>
      <c r="N53" s="57"/>
      <c r="O53" s="58">
        <f t="shared" si="9"/>
        <v>0</v>
      </c>
      <c r="P53" s="59">
        <f>+VLOOKUP(B53,'[1]m codes'!$A:$B,2,0)</f>
        <v>200032237</v>
      </c>
      <c r="Q53" s="60">
        <f t="shared" si="8"/>
        <v>0</v>
      </c>
    </row>
    <row r="54" spans="1:17" s="59" customFormat="1" ht="26.25" customHeight="1">
      <c r="A54" s="48">
        <f t="shared" si="10"/>
        <v>23</v>
      </c>
      <c r="B54" s="49" t="s">
        <v>81</v>
      </c>
      <c r="C54" s="50" t="s">
        <v>49</v>
      </c>
      <c r="D54" s="51"/>
      <c r="E54" s="51"/>
      <c r="F54" s="51"/>
      <c r="G54" s="52"/>
      <c r="H54" s="51"/>
      <c r="I54" s="53"/>
      <c r="J54" s="54"/>
      <c r="K54" s="55"/>
      <c r="L54" s="56"/>
      <c r="M54" s="51"/>
      <c r="N54" s="57"/>
      <c r="O54" s="58">
        <f t="shared" si="9"/>
        <v>0</v>
      </c>
      <c r="P54" s="59">
        <f>+VLOOKUP(B54,'[1]m codes'!$A:$B,2,0)</f>
        <v>200032217</v>
      </c>
      <c r="Q54" s="60">
        <f t="shared" si="8"/>
        <v>0</v>
      </c>
    </row>
    <row r="55" spans="1:17" s="59" customFormat="1" ht="26.25" customHeight="1">
      <c r="A55" s="48">
        <f t="shared" si="10"/>
        <v>24</v>
      </c>
      <c r="B55" s="49" t="s">
        <v>82</v>
      </c>
      <c r="C55" s="50" t="s">
        <v>49</v>
      </c>
      <c r="D55" s="51"/>
      <c r="E55" s="51"/>
      <c r="F55" s="51"/>
      <c r="G55" s="52"/>
      <c r="H55" s="51"/>
      <c r="I55" s="53"/>
      <c r="J55" s="54"/>
      <c r="K55" s="55"/>
      <c r="L55" s="56"/>
      <c r="M55" s="51"/>
      <c r="N55" s="57"/>
      <c r="O55" s="58">
        <f t="shared" si="9"/>
        <v>0</v>
      </c>
      <c r="P55" s="59">
        <f>+VLOOKUP(B55,'[1]m codes'!$A:$B,2,0)</f>
        <v>200032218</v>
      </c>
      <c r="Q55" s="60">
        <f t="shared" si="8"/>
        <v>0</v>
      </c>
    </row>
    <row r="56" spans="1:17" s="59" customFormat="1" ht="26.25" customHeight="1">
      <c r="A56" s="48">
        <f t="shared" si="10"/>
        <v>25</v>
      </c>
      <c r="B56" s="49" t="s">
        <v>83</v>
      </c>
      <c r="C56" s="50" t="s">
        <v>49</v>
      </c>
      <c r="D56" s="51"/>
      <c r="E56" s="51"/>
      <c r="F56" s="51"/>
      <c r="G56" s="52"/>
      <c r="H56" s="51"/>
      <c r="I56" s="53">
        <v>4474</v>
      </c>
      <c r="J56" s="54"/>
      <c r="K56" s="55"/>
      <c r="L56" s="56"/>
      <c r="M56" s="51"/>
      <c r="N56" s="57"/>
      <c r="O56" s="58">
        <f t="shared" si="9"/>
        <v>0</v>
      </c>
      <c r="P56" s="59">
        <f>+VLOOKUP(B56,'[1]m codes'!$A:$B,2,0)</f>
        <v>200032219</v>
      </c>
      <c r="Q56" s="60">
        <f t="shared" si="8"/>
        <v>0</v>
      </c>
    </row>
    <row r="57" spans="1:17" s="59" customFormat="1" ht="26.25" customHeight="1">
      <c r="A57" s="48">
        <f t="shared" si="10"/>
        <v>26</v>
      </c>
      <c r="B57" s="49" t="s">
        <v>84</v>
      </c>
      <c r="C57" s="50" t="s">
        <v>49</v>
      </c>
      <c r="D57" s="51"/>
      <c r="E57" s="51"/>
      <c r="F57" s="51"/>
      <c r="G57" s="52"/>
      <c r="H57" s="51"/>
      <c r="I57" s="53"/>
      <c r="J57" s="54"/>
      <c r="K57" s="55"/>
      <c r="L57" s="56"/>
      <c r="M57" s="51"/>
      <c r="N57" s="57"/>
      <c r="O57" s="58">
        <f t="shared" si="9"/>
        <v>0</v>
      </c>
      <c r="P57" s="59">
        <f>+VLOOKUP(B57,'[1]m codes'!$A:$B,2,0)</f>
        <v>200030292</v>
      </c>
      <c r="Q57" s="60">
        <f t="shared" si="8"/>
        <v>0</v>
      </c>
    </row>
    <row r="58" spans="1:17" s="59" customFormat="1" ht="26.25" customHeight="1">
      <c r="A58" s="48">
        <f t="shared" si="10"/>
        <v>27</v>
      </c>
      <c r="B58" s="49" t="s">
        <v>85</v>
      </c>
      <c r="C58" s="50" t="s">
        <v>49</v>
      </c>
      <c r="D58" s="51"/>
      <c r="E58" s="51"/>
      <c r="F58" s="51"/>
      <c r="G58" s="52"/>
      <c r="H58" s="51"/>
      <c r="I58" s="53"/>
      <c r="J58" s="54"/>
      <c r="K58" s="55"/>
      <c r="L58" s="56"/>
      <c r="M58" s="51"/>
      <c r="N58" s="57"/>
      <c r="O58" s="58">
        <f t="shared" si="9"/>
        <v>0</v>
      </c>
      <c r="P58" s="59">
        <f>+VLOOKUP(B58,'[1]m codes'!$A:$B,2,0)</f>
        <v>200032220</v>
      </c>
      <c r="Q58" s="60">
        <f t="shared" si="8"/>
        <v>0</v>
      </c>
    </row>
    <row r="59" spans="1:17" s="59" customFormat="1" ht="26.25" customHeight="1">
      <c r="A59" s="48">
        <f t="shared" si="10"/>
        <v>28</v>
      </c>
      <c r="B59" s="49" t="s">
        <v>86</v>
      </c>
      <c r="C59" s="50" t="s">
        <v>49</v>
      </c>
      <c r="D59" s="51"/>
      <c r="E59" s="51"/>
      <c r="F59" s="51"/>
      <c r="G59" s="52"/>
      <c r="H59" s="51"/>
      <c r="I59" s="53">
        <v>4474</v>
      </c>
      <c r="J59" s="54"/>
      <c r="K59" s="55"/>
      <c r="L59" s="56"/>
      <c r="M59" s="51"/>
      <c r="N59" s="57"/>
      <c r="O59" s="58">
        <f t="shared" si="9"/>
        <v>0</v>
      </c>
      <c r="P59" s="59">
        <f>+VLOOKUP(B59,'[1]m codes'!$A:$B,2,0)</f>
        <v>200032222</v>
      </c>
      <c r="Q59" s="60">
        <f t="shared" si="8"/>
        <v>0</v>
      </c>
    </row>
    <row r="60" spans="1:17" s="59" customFormat="1" ht="26.25" customHeight="1">
      <c r="A60" s="48">
        <f t="shared" si="10"/>
        <v>29</v>
      </c>
      <c r="B60" s="49" t="s">
        <v>87</v>
      </c>
      <c r="C60" s="50" t="s">
        <v>49</v>
      </c>
      <c r="D60" s="51"/>
      <c r="E60" s="51"/>
      <c r="F60" s="51"/>
      <c r="G60" s="52"/>
      <c r="H60" s="51"/>
      <c r="I60" s="53"/>
      <c r="J60" s="54"/>
      <c r="K60" s="55"/>
      <c r="L60" s="56"/>
      <c r="M60" s="51"/>
      <c r="N60" s="57"/>
      <c r="O60" s="58">
        <f t="shared" si="9"/>
        <v>0</v>
      </c>
      <c r="P60" s="59">
        <f>+VLOOKUP(B60,'[1]m codes'!$A:$B,2,0)</f>
        <v>200030297</v>
      </c>
      <c r="Q60" s="60">
        <f t="shared" si="8"/>
        <v>0</v>
      </c>
    </row>
    <row r="61" spans="1:17" s="59" customFormat="1" ht="26.25" customHeight="1">
      <c r="A61" s="48">
        <f t="shared" si="10"/>
        <v>30</v>
      </c>
      <c r="B61" s="49" t="s">
        <v>88</v>
      </c>
      <c r="C61" s="50" t="s">
        <v>49</v>
      </c>
      <c r="D61" s="51"/>
      <c r="E61" s="51"/>
      <c r="F61" s="51"/>
      <c r="G61" s="52"/>
      <c r="H61" s="51"/>
      <c r="I61" s="53"/>
      <c r="J61" s="54"/>
      <c r="K61" s="55"/>
      <c r="L61" s="56"/>
      <c r="M61" s="51"/>
      <c r="N61" s="57"/>
      <c r="O61" s="58">
        <f t="shared" si="9"/>
        <v>0</v>
      </c>
      <c r="P61" s="59">
        <f>+VLOOKUP(B61,'[1]m codes'!$A:$B,2,0)</f>
        <v>200030298</v>
      </c>
      <c r="Q61" s="60">
        <f t="shared" si="8"/>
        <v>0</v>
      </c>
    </row>
    <row r="62" spans="1:17" s="59" customFormat="1" ht="26.25" customHeight="1">
      <c r="A62" s="48">
        <f t="shared" si="10"/>
        <v>31</v>
      </c>
      <c r="B62" s="49" t="s">
        <v>89</v>
      </c>
      <c r="C62" s="50" t="s">
        <v>49</v>
      </c>
      <c r="D62" s="51"/>
      <c r="E62" s="51"/>
      <c r="F62" s="51"/>
      <c r="G62" s="52"/>
      <c r="H62" s="51"/>
      <c r="I62" s="53"/>
      <c r="J62" s="54"/>
      <c r="K62" s="55"/>
      <c r="L62" s="56"/>
      <c r="M62" s="51"/>
      <c r="N62" s="57"/>
      <c r="O62" s="58">
        <f t="shared" si="9"/>
        <v>0</v>
      </c>
      <c r="P62" s="59">
        <f>+VLOOKUP(B62,'[1]m codes'!$A:$B,2,0)</f>
        <v>200032223</v>
      </c>
      <c r="Q62" s="60">
        <f t="shared" si="8"/>
        <v>0</v>
      </c>
    </row>
    <row r="63" spans="1:17" s="59" customFormat="1" ht="26.25" customHeight="1">
      <c r="A63" s="48">
        <f t="shared" si="10"/>
        <v>32</v>
      </c>
      <c r="B63" s="49" t="s">
        <v>90</v>
      </c>
      <c r="C63" s="50" t="s">
        <v>49</v>
      </c>
      <c r="D63" s="51"/>
      <c r="E63" s="51"/>
      <c r="F63" s="51"/>
      <c r="G63" s="52"/>
      <c r="H63" s="51"/>
      <c r="I63" s="53"/>
      <c r="J63" s="54"/>
      <c r="K63" s="55"/>
      <c r="L63" s="56"/>
      <c r="M63" s="51"/>
      <c r="N63" s="57"/>
      <c r="O63" s="58">
        <f t="shared" si="9"/>
        <v>0</v>
      </c>
      <c r="P63" s="59">
        <f>+VLOOKUP(B63,'[1]m codes'!$A:$B,2,0)</f>
        <v>200032225</v>
      </c>
      <c r="Q63" s="60">
        <f t="shared" si="8"/>
        <v>0</v>
      </c>
    </row>
    <row r="64" spans="1:17" s="59" customFormat="1" ht="26.25" customHeight="1">
      <c r="A64" s="48">
        <f t="shared" si="10"/>
        <v>33</v>
      </c>
      <c r="B64" s="49" t="s">
        <v>91</v>
      </c>
      <c r="C64" s="50" t="s">
        <v>49</v>
      </c>
      <c r="D64" s="51"/>
      <c r="E64" s="51"/>
      <c r="F64" s="51"/>
      <c r="G64" s="52"/>
      <c r="H64" s="51"/>
      <c r="I64" s="53"/>
      <c r="J64" s="54"/>
      <c r="K64" s="55"/>
      <c r="L64" s="56"/>
      <c r="M64" s="51"/>
      <c r="N64" s="57"/>
      <c r="O64" s="58">
        <f t="shared" si="9"/>
        <v>0</v>
      </c>
      <c r="P64" s="59">
        <f>+VLOOKUP(B64,'[1]m codes'!$A:$B,2,0)</f>
        <v>200032228</v>
      </c>
      <c r="Q64" s="60">
        <f t="shared" si="8"/>
        <v>0</v>
      </c>
    </row>
    <row r="65" spans="1:17" s="73" customFormat="1" ht="26.25" customHeight="1">
      <c r="A65" s="62"/>
      <c r="B65" s="63" t="s">
        <v>44</v>
      </c>
      <c r="C65" s="63"/>
      <c r="D65" s="64"/>
      <c r="E65" s="64"/>
      <c r="F65" s="64"/>
      <c r="G65" s="65"/>
      <c r="H65" s="64"/>
      <c r="I65" s="66"/>
      <c r="J65" s="67"/>
      <c r="K65" s="68"/>
      <c r="L65" s="69"/>
      <c r="M65" s="70"/>
      <c r="N65" s="71"/>
      <c r="O65" s="72"/>
      <c r="Q65" s="74"/>
    </row>
    <row r="66" spans="1:17" ht="26.25" customHeight="1">
      <c r="A66" s="83" t="s">
        <v>92</v>
      </c>
      <c r="B66" s="84" t="s">
        <v>93</v>
      </c>
      <c r="C66" s="84"/>
      <c r="D66" s="85"/>
      <c r="E66" s="85"/>
      <c r="F66" s="85"/>
      <c r="G66" s="76"/>
      <c r="H66" s="85"/>
      <c r="I66" s="86"/>
      <c r="J66" s="87"/>
      <c r="K66" s="88"/>
      <c r="L66" s="89"/>
      <c r="M66" s="90"/>
      <c r="N66" s="91"/>
      <c r="O66" s="98"/>
      <c r="P66" s="59"/>
      <c r="Q66" s="60">
        <f t="shared" ref="Q66:Q74" si="11">+O66-F66</f>
        <v>0</v>
      </c>
    </row>
    <row r="67" spans="1:17" s="59" customFormat="1" ht="26.25" customHeight="1">
      <c r="A67" s="48">
        <v>1</v>
      </c>
      <c r="B67" s="49" t="s">
        <v>94</v>
      </c>
      <c r="C67" s="50" t="s">
        <v>49</v>
      </c>
      <c r="D67" s="51"/>
      <c r="E67" s="51"/>
      <c r="F67" s="51"/>
      <c r="G67" s="52"/>
      <c r="H67" s="51"/>
      <c r="I67" s="53">
        <v>4474</v>
      </c>
      <c r="J67" s="54"/>
      <c r="K67" s="55"/>
      <c r="L67" s="56"/>
      <c r="M67" s="51"/>
      <c r="N67" s="57"/>
      <c r="O67" s="58">
        <f t="shared" ref="O67:O74" si="12">SUM(K67:N67)</f>
        <v>0</v>
      </c>
      <c r="P67" s="59">
        <f>+VLOOKUP(B67,'[1]m codes'!$A:$B,2,0)</f>
        <v>200030301</v>
      </c>
      <c r="Q67" s="60">
        <f t="shared" si="11"/>
        <v>0</v>
      </c>
    </row>
    <row r="68" spans="1:17" s="59" customFormat="1" ht="26.25" customHeight="1">
      <c r="A68" s="48">
        <f>+A67+1</f>
        <v>2</v>
      </c>
      <c r="B68" s="49" t="s">
        <v>95</v>
      </c>
      <c r="C68" s="50" t="s">
        <v>49</v>
      </c>
      <c r="D68" s="51"/>
      <c r="E68" s="51"/>
      <c r="F68" s="51"/>
      <c r="G68" s="52"/>
      <c r="H68" s="51"/>
      <c r="I68" s="53"/>
      <c r="J68" s="54"/>
      <c r="K68" s="55"/>
      <c r="L68" s="56"/>
      <c r="M68" s="51"/>
      <c r="N68" s="57"/>
      <c r="O68" s="58">
        <f t="shared" si="12"/>
        <v>0</v>
      </c>
      <c r="P68" s="59">
        <f>+VLOOKUP(B68,'[1]m codes'!$A:$B,2,0)</f>
        <v>200030302</v>
      </c>
      <c r="Q68" s="60">
        <f t="shared" si="11"/>
        <v>0</v>
      </c>
    </row>
    <row r="69" spans="1:17" s="59" customFormat="1" ht="26.25" customHeight="1">
      <c r="A69" s="48">
        <f t="shared" ref="A69:A74" si="13">+A68+1</f>
        <v>3</v>
      </c>
      <c r="B69" s="49" t="s">
        <v>96</v>
      </c>
      <c r="C69" s="50" t="s">
        <v>49</v>
      </c>
      <c r="D69" s="51"/>
      <c r="E69" s="51"/>
      <c r="F69" s="51"/>
      <c r="G69" s="52"/>
      <c r="H69" s="51"/>
      <c r="I69" s="53">
        <v>4474</v>
      </c>
      <c r="J69" s="54"/>
      <c r="K69" s="55"/>
      <c r="L69" s="56"/>
      <c r="M69" s="51"/>
      <c r="N69" s="57"/>
      <c r="O69" s="58">
        <f t="shared" si="12"/>
        <v>0</v>
      </c>
      <c r="P69" s="59">
        <f>+VLOOKUP(B69,'[1]m codes'!$A:$B,2,0)</f>
        <v>200030303</v>
      </c>
      <c r="Q69" s="60">
        <f t="shared" si="11"/>
        <v>0</v>
      </c>
    </row>
    <row r="70" spans="1:17" s="59" customFormat="1" ht="26.25" customHeight="1">
      <c r="A70" s="48">
        <f t="shared" si="13"/>
        <v>4</v>
      </c>
      <c r="B70" s="49" t="s">
        <v>97</v>
      </c>
      <c r="C70" s="50" t="s">
        <v>49</v>
      </c>
      <c r="D70" s="51"/>
      <c r="E70" s="51"/>
      <c r="F70" s="51"/>
      <c r="G70" s="52"/>
      <c r="H70" s="51"/>
      <c r="I70" s="53"/>
      <c r="J70" s="54"/>
      <c r="K70" s="55"/>
      <c r="L70" s="56"/>
      <c r="M70" s="51"/>
      <c r="N70" s="57"/>
      <c r="O70" s="58">
        <f t="shared" si="12"/>
        <v>0</v>
      </c>
      <c r="P70" s="59">
        <f>+VLOOKUP(B70,'[1]m codes'!$A:$B,2,0)</f>
        <v>200030304</v>
      </c>
      <c r="Q70" s="60">
        <f t="shared" si="11"/>
        <v>0</v>
      </c>
    </row>
    <row r="71" spans="1:17" s="59" customFormat="1" ht="26.25" customHeight="1">
      <c r="A71" s="48">
        <f t="shared" si="13"/>
        <v>5</v>
      </c>
      <c r="B71" s="49" t="s">
        <v>98</v>
      </c>
      <c r="C71" s="50" t="s">
        <v>49</v>
      </c>
      <c r="D71" s="51"/>
      <c r="E71" s="51"/>
      <c r="F71" s="51"/>
      <c r="G71" s="52"/>
      <c r="H71" s="51"/>
      <c r="I71" s="53">
        <v>4474</v>
      </c>
      <c r="J71" s="54"/>
      <c r="K71" s="55"/>
      <c r="L71" s="56"/>
      <c r="M71" s="51"/>
      <c r="N71" s="57"/>
      <c r="O71" s="58">
        <f t="shared" si="12"/>
        <v>0</v>
      </c>
      <c r="P71" s="59">
        <f>+VLOOKUP(B71,'[1]m codes'!$A:$B,2,0)</f>
        <v>200032584</v>
      </c>
      <c r="Q71" s="60">
        <f t="shared" si="11"/>
        <v>0</v>
      </c>
    </row>
    <row r="72" spans="1:17" s="59" customFormat="1" ht="26.25" customHeight="1">
      <c r="A72" s="48">
        <f t="shared" si="13"/>
        <v>6</v>
      </c>
      <c r="B72" s="49" t="s">
        <v>99</v>
      </c>
      <c r="C72" s="50" t="s">
        <v>49</v>
      </c>
      <c r="D72" s="51"/>
      <c r="E72" s="51"/>
      <c r="F72" s="51"/>
      <c r="G72" s="52"/>
      <c r="H72" s="51"/>
      <c r="I72" s="53"/>
      <c r="J72" s="54"/>
      <c r="K72" s="55"/>
      <c r="L72" s="56"/>
      <c r="M72" s="51"/>
      <c r="N72" s="57"/>
      <c r="O72" s="58">
        <f t="shared" si="12"/>
        <v>0</v>
      </c>
      <c r="P72" s="59">
        <f>+VLOOKUP(B72,'[1]m codes'!$A:$B,2,0)</f>
        <v>200030305</v>
      </c>
      <c r="Q72" s="60">
        <f t="shared" si="11"/>
        <v>0</v>
      </c>
    </row>
    <row r="73" spans="1:17" s="59" customFormat="1" ht="26.25" customHeight="1">
      <c r="A73" s="48">
        <f t="shared" si="13"/>
        <v>7</v>
      </c>
      <c r="B73" s="49" t="s">
        <v>100</v>
      </c>
      <c r="C73" s="50" t="s">
        <v>49</v>
      </c>
      <c r="D73" s="51"/>
      <c r="E73" s="51"/>
      <c r="F73" s="51"/>
      <c r="G73" s="52"/>
      <c r="H73" s="51"/>
      <c r="I73" s="53">
        <v>4474</v>
      </c>
      <c r="J73" s="54"/>
      <c r="K73" s="55"/>
      <c r="L73" s="56"/>
      <c r="M73" s="51"/>
      <c r="N73" s="57"/>
      <c r="O73" s="58">
        <f t="shared" si="12"/>
        <v>0</v>
      </c>
      <c r="P73" s="59">
        <f>+VLOOKUP(B73,'[1]m codes'!$A:$B,2,0)</f>
        <v>200030306</v>
      </c>
      <c r="Q73" s="60">
        <f t="shared" si="11"/>
        <v>0</v>
      </c>
    </row>
    <row r="74" spans="1:17" s="59" customFormat="1" ht="26.25" customHeight="1">
      <c r="A74" s="48">
        <f t="shared" si="13"/>
        <v>8</v>
      </c>
      <c r="B74" s="49" t="s">
        <v>101</v>
      </c>
      <c r="C74" s="50" t="s">
        <v>49</v>
      </c>
      <c r="D74" s="51"/>
      <c r="E74" s="51"/>
      <c r="F74" s="51"/>
      <c r="G74" s="52"/>
      <c r="H74" s="51"/>
      <c r="I74" s="53"/>
      <c r="J74" s="54"/>
      <c r="K74" s="55"/>
      <c r="L74" s="56"/>
      <c r="M74" s="51"/>
      <c r="N74" s="57"/>
      <c r="O74" s="58">
        <f t="shared" si="12"/>
        <v>0</v>
      </c>
      <c r="P74" s="59">
        <f>+VLOOKUP(B74,'[1]m codes'!$A:$B,2,0)</f>
        <v>200030308</v>
      </c>
      <c r="Q74" s="60">
        <f t="shared" si="11"/>
        <v>0</v>
      </c>
    </row>
    <row r="75" spans="1:17" s="73" customFormat="1" ht="26.25" customHeight="1">
      <c r="A75" s="62"/>
      <c r="B75" s="63" t="s">
        <v>102</v>
      </c>
      <c r="C75" s="63"/>
      <c r="D75" s="64"/>
      <c r="E75" s="64"/>
      <c r="F75" s="64"/>
      <c r="G75" s="65"/>
      <c r="H75" s="64"/>
      <c r="I75" s="66"/>
      <c r="J75" s="67"/>
      <c r="K75" s="68"/>
      <c r="L75" s="69"/>
      <c r="M75" s="70"/>
      <c r="N75" s="71"/>
      <c r="O75" s="72"/>
      <c r="Q75" s="74"/>
    </row>
    <row r="76" spans="1:17" ht="26.25" customHeight="1">
      <c r="A76" s="83" t="s">
        <v>103</v>
      </c>
      <c r="B76" s="84" t="s">
        <v>104</v>
      </c>
      <c r="C76" s="84"/>
      <c r="D76" s="85"/>
      <c r="E76" s="85"/>
      <c r="F76" s="85"/>
      <c r="G76" s="76"/>
      <c r="H76" s="85"/>
      <c r="I76" s="86"/>
      <c r="J76" s="87"/>
      <c r="K76" s="88"/>
      <c r="L76" s="89"/>
      <c r="M76" s="90"/>
      <c r="N76" s="91"/>
      <c r="O76" s="98"/>
      <c r="Q76" s="47"/>
    </row>
    <row r="77" spans="1:17" s="59" customFormat="1" ht="26.25" customHeight="1">
      <c r="A77" s="48">
        <v>1</v>
      </c>
      <c r="B77" s="49" t="s">
        <v>105</v>
      </c>
      <c r="C77" s="50" t="s">
        <v>49</v>
      </c>
      <c r="D77" s="51"/>
      <c r="E77" s="51"/>
      <c r="F77" s="51"/>
      <c r="G77" s="52"/>
      <c r="H77" s="51"/>
      <c r="I77" s="53">
        <v>4474</v>
      </c>
      <c r="J77" s="54"/>
      <c r="K77" s="55"/>
      <c r="L77" s="56"/>
      <c r="M77" s="51"/>
      <c r="N77" s="57"/>
      <c r="O77" s="58">
        <f t="shared" ref="O77:O104" si="14">SUM(K77:N77)</f>
        <v>0</v>
      </c>
      <c r="P77" s="59">
        <f>+VLOOKUP(B77,'[1]m codes'!$A:$B,2,0)</f>
        <v>200030309</v>
      </c>
      <c r="Q77" s="60">
        <f t="shared" ref="Q77:Q104" si="15">+O77-F77</f>
        <v>0</v>
      </c>
    </row>
    <row r="78" spans="1:17" s="59" customFormat="1" ht="26.25" customHeight="1">
      <c r="A78" s="48">
        <f>+A77+1</f>
        <v>2</v>
      </c>
      <c r="B78" s="49" t="s">
        <v>106</v>
      </c>
      <c r="C78" s="50" t="s">
        <v>49</v>
      </c>
      <c r="D78" s="51"/>
      <c r="E78" s="51"/>
      <c r="F78" s="51"/>
      <c r="G78" s="52"/>
      <c r="H78" s="51"/>
      <c r="I78" s="53"/>
      <c r="J78" s="54"/>
      <c r="K78" s="55"/>
      <c r="L78" s="56"/>
      <c r="M78" s="51"/>
      <c r="N78" s="57"/>
      <c r="O78" s="58">
        <f t="shared" si="14"/>
        <v>0</v>
      </c>
      <c r="P78" s="59">
        <f>+VLOOKUP(B78,'[1]m codes'!$A:$B,2,0)</f>
        <v>200030311</v>
      </c>
      <c r="Q78" s="97">
        <f t="shared" si="15"/>
        <v>0</v>
      </c>
    </row>
    <row r="79" spans="1:17" s="59" customFormat="1" ht="26.25" customHeight="1">
      <c r="A79" s="48">
        <f t="shared" ref="A79:A104" si="16">+A78+1</f>
        <v>3</v>
      </c>
      <c r="B79" s="49" t="s">
        <v>107</v>
      </c>
      <c r="C79" s="50" t="s">
        <v>49</v>
      </c>
      <c r="D79" s="51"/>
      <c r="E79" s="51"/>
      <c r="F79" s="51"/>
      <c r="G79" s="52"/>
      <c r="H79" s="51"/>
      <c r="I79" s="53"/>
      <c r="J79" s="54"/>
      <c r="K79" s="55"/>
      <c r="L79" s="56"/>
      <c r="M79" s="51"/>
      <c r="N79" s="57"/>
      <c r="O79" s="58">
        <f t="shared" si="14"/>
        <v>0</v>
      </c>
      <c r="P79" s="59">
        <f>+VLOOKUP(B79,'[1]m codes'!$A:$B,2,0)</f>
        <v>200030310</v>
      </c>
      <c r="Q79" s="60">
        <f t="shared" si="15"/>
        <v>0</v>
      </c>
    </row>
    <row r="80" spans="1:17" s="59" customFormat="1" ht="26.25" customHeight="1">
      <c r="A80" s="48">
        <f t="shared" si="16"/>
        <v>4</v>
      </c>
      <c r="B80" s="49" t="s">
        <v>108</v>
      </c>
      <c r="C80" s="50" t="s">
        <v>49</v>
      </c>
      <c r="D80" s="51"/>
      <c r="E80" s="51"/>
      <c r="F80" s="51"/>
      <c r="G80" s="52"/>
      <c r="H80" s="51"/>
      <c r="I80" s="53">
        <v>4474</v>
      </c>
      <c r="J80" s="54"/>
      <c r="K80" s="55"/>
      <c r="L80" s="56"/>
      <c r="M80" s="51"/>
      <c r="N80" s="57"/>
      <c r="O80" s="58">
        <f t="shared" si="14"/>
        <v>0</v>
      </c>
      <c r="P80" s="59">
        <f>+VLOOKUP(B80,'[1]m codes'!$A:$B,2,0)</f>
        <v>200030314</v>
      </c>
      <c r="Q80" s="60">
        <f t="shared" si="15"/>
        <v>0</v>
      </c>
    </row>
    <row r="81" spans="1:17" s="59" customFormat="1" ht="26.25" customHeight="1">
      <c r="A81" s="48">
        <f t="shared" si="16"/>
        <v>5</v>
      </c>
      <c r="B81" s="49" t="s">
        <v>109</v>
      </c>
      <c r="C81" s="50" t="s">
        <v>49</v>
      </c>
      <c r="D81" s="51"/>
      <c r="E81" s="51"/>
      <c r="F81" s="51"/>
      <c r="G81" s="52"/>
      <c r="H81" s="51"/>
      <c r="I81" s="53"/>
      <c r="J81" s="54"/>
      <c r="K81" s="55"/>
      <c r="L81" s="56"/>
      <c r="M81" s="51"/>
      <c r="N81" s="57"/>
      <c r="O81" s="58">
        <f t="shared" si="14"/>
        <v>0</v>
      </c>
      <c r="P81" s="59">
        <f>+VLOOKUP(B81,'[1]m codes'!$A:$B,2,0)</f>
        <v>200030312</v>
      </c>
      <c r="Q81" s="60">
        <f t="shared" si="15"/>
        <v>0</v>
      </c>
    </row>
    <row r="82" spans="1:17" s="59" customFormat="1" ht="26.25" customHeight="1">
      <c r="A82" s="48">
        <f t="shared" si="16"/>
        <v>6</v>
      </c>
      <c r="B82" s="49" t="s">
        <v>110</v>
      </c>
      <c r="C82" s="50" t="s">
        <v>49</v>
      </c>
      <c r="D82" s="51"/>
      <c r="E82" s="51"/>
      <c r="F82" s="51"/>
      <c r="G82" s="52"/>
      <c r="H82" s="51"/>
      <c r="I82" s="53"/>
      <c r="J82" s="54"/>
      <c r="K82" s="55"/>
      <c r="L82" s="56"/>
      <c r="M82" s="51"/>
      <c r="N82" s="57"/>
      <c r="O82" s="58">
        <f t="shared" si="14"/>
        <v>0</v>
      </c>
      <c r="P82" s="59">
        <f>+VLOOKUP(B82,'[1]m codes'!$A:$B,2,0)</f>
        <v>200030313</v>
      </c>
      <c r="Q82" s="60">
        <f t="shared" si="15"/>
        <v>0</v>
      </c>
    </row>
    <row r="83" spans="1:17" s="59" customFormat="1" ht="26.25" customHeight="1">
      <c r="A83" s="48">
        <f t="shared" si="16"/>
        <v>7</v>
      </c>
      <c r="B83" s="49" t="s">
        <v>111</v>
      </c>
      <c r="C83" s="50" t="s">
        <v>49</v>
      </c>
      <c r="D83" s="51"/>
      <c r="E83" s="51"/>
      <c r="F83" s="51"/>
      <c r="G83" s="52"/>
      <c r="H83" s="51"/>
      <c r="I83" s="53">
        <v>4474</v>
      </c>
      <c r="J83" s="54"/>
      <c r="K83" s="55"/>
      <c r="L83" s="56"/>
      <c r="M83" s="51"/>
      <c r="N83" s="57"/>
      <c r="O83" s="58">
        <f t="shared" si="14"/>
        <v>0</v>
      </c>
      <c r="P83" s="59">
        <f>+VLOOKUP(B83,'[1]m codes'!$A:$B,2,0)</f>
        <v>200032241</v>
      </c>
      <c r="Q83" s="60">
        <f t="shared" si="15"/>
        <v>0</v>
      </c>
    </row>
    <row r="84" spans="1:17" s="59" customFormat="1" ht="26.25" customHeight="1">
      <c r="A84" s="48">
        <f t="shared" si="16"/>
        <v>8</v>
      </c>
      <c r="B84" s="49" t="s">
        <v>112</v>
      </c>
      <c r="C84" s="50" t="s">
        <v>49</v>
      </c>
      <c r="D84" s="51"/>
      <c r="E84" s="51"/>
      <c r="F84" s="51"/>
      <c r="G84" s="52"/>
      <c r="H84" s="51"/>
      <c r="I84" s="53"/>
      <c r="J84" s="54"/>
      <c r="K84" s="55"/>
      <c r="L84" s="56"/>
      <c r="M84" s="51"/>
      <c r="N84" s="57"/>
      <c r="O84" s="58">
        <f t="shared" si="14"/>
        <v>0</v>
      </c>
      <c r="P84" s="59">
        <f>+VLOOKUP(B84,'[1]m codes'!$A:$B,2,0)</f>
        <v>200032239</v>
      </c>
      <c r="Q84" s="60">
        <f t="shared" si="15"/>
        <v>0</v>
      </c>
    </row>
    <row r="85" spans="1:17" s="59" customFormat="1" ht="26.25" customHeight="1">
      <c r="A85" s="48">
        <f t="shared" si="16"/>
        <v>9</v>
      </c>
      <c r="B85" s="49" t="s">
        <v>113</v>
      </c>
      <c r="C85" s="50" t="s">
        <v>49</v>
      </c>
      <c r="D85" s="51"/>
      <c r="E85" s="51"/>
      <c r="F85" s="51"/>
      <c r="G85" s="52"/>
      <c r="H85" s="51"/>
      <c r="I85" s="53"/>
      <c r="J85" s="54"/>
      <c r="K85" s="55"/>
      <c r="L85" s="56"/>
      <c r="M85" s="51"/>
      <c r="N85" s="57"/>
      <c r="O85" s="58">
        <f t="shared" si="14"/>
        <v>0</v>
      </c>
      <c r="P85" s="59">
        <f>+VLOOKUP(B85,'[1]m codes'!$A:$B,2,0)</f>
        <v>200032240</v>
      </c>
      <c r="Q85" s="60">
        <f t="shared" si="15"/>
        <v>0</v>
      </c>
    </row>
    <row r="86" spans="1:17" s="59" customFormat="1" ht="26.25" customHeight="1">
      <c r="A86" s="48">
        <f t="shared" si="16"/>
        <v>10</v>
      </c>
      <c r="B86" s="49" t="s">
        <v>114</v>
      </c>
      <c r="C86" s="50" t="s">
        <v>49</v>
      </c>
      <c r="D86" s="51"/>
      <c r="E86" s="51"/>
      <c r="F86" s="51"/>
      <c r="G86" s="52"/>
      <c r="H86" s="51"/>
      <c r="I86" s="53">
        <v>4474</v>
      </c>
      <c r="J86" s="54"/>
      <c r="K86" s="55"/>
      <c r="L86" s="56"/>
      <c r="M86" s="51"/>
      <c r="N86" s="57"/>
      <c r="O86" s="58">
        <f t="shared" si="14"/>
        <v>0</v>
      </c>
      <c r="P86" s="59">
        <f>+VLOOKUP(B86,'[1]m codes'!$A:$B,2,0)</f>
        <v>200032242</v>
      </c>
      <c r="Q86" s="60">
        <f t="shared" si="15"/>
        <v>0</v>
      </c>
    </row>
    <row r="87" spans="1:17" s="59" customFormat="1" ht="26.25" customHeight="1">
      <c r="A87" s="48">
        <f t="shared" si="16"/>
        <v>11</v>
      </c>
      <c r="B87" s="49" t="s">
        <v>115</v>
      </c>
      <c r="C87" s="50" t="s">
        <v>49</v>
      </c>
      <c r="D87" s="51"/>
      <c r="E87" s="51"/>
      <c r="F87" s="51"/>
      <c r="G87" s="52"/>
      <c r="H87" s="51"/>
      <c r="I87" s="53"/>
      <c r="J87" s="54"/>
      <c r="K87" s="55"/>
      <c r="L87" s="56"/>
      <c r="M87" s="51"/>
      <c r="N87" s="57"/>
      <c r="O87" s="58">
        <f t="shared" si="14"/>
        <v>0</v>
      </c>
      <c r="P87" s="59">
        <f>+VLOOKUP(B87,'[1]m codes'!$A:$B,2,0)</f>
        <v>200030320</v>
      </c>
      <c r="Q87" s="60">
        <f t="shared" si="15"/>
        <v>0</v>
      </c>
    </row>
    <row r="88" spans="1:17" s="59" customFormat="1" ht="26.25" customHeight="1">
      <c r="A88" s="48">
        <f t="shared" si="16"/>
        <v>12</v>
      </c>
      <c r="B88" s="49" t="s">
        <v>116</v>
      </c>
      <c r="C88" s="50" t="s">
        <v>49</v>
      </c>
      <c r="D88" s="51"/>
      <c r="E88" s="51"/>
      <c r="F88" s="51"/>
      <c r="G88" s="52"/>
      <c r="H88" s="51"/>
      <c r="I88" s="53"/>
      <c r="J88" s="54"/>
      <c r="K88" s="55"/>
      <c r="L88" s="56"/>
      <c r="M88" s="51"/>
      <c r="N88" s="57"/>
      <c r="O88" s="58">
        <f t="shared" si="14"/>
        <v>0</v>
      </c>
      <c r="P88" s="59">
        <f>+VLOOKUP(B88,'[1]m codes'!$A:$B,2,0)</f>
        <v>200032243</v>
      </c>
      <c r="Q88" s="60">
        <f t="shared" si="15"/>
        <v>0</v>
      </c>
    </row>
    <row r="89" spans="1:17" s="59" customFormat="1" ht="26.25" customHeight="1">
      <c r="A89" s="48">
        <f t="shared" si="16"/>
        <v>13</v>
      </c>
      <c r="B89" s="49" t="s">
        <v>117</v>
      </c>
      <c r="C89" s="50" t="s">
        <v>49</v>
      </c>
      <c r="D89" s="51"/>
      <c r="E89" s="51"/>
      <c r="F89" s="51"/>
      <c r="G89" s="52"/>
      <c r="H89" s="51"/>
      <c r="I89" s="53">
        <v>4474</v>
      </c>
      <c r="J89" s="54"/>
      <c r="K89" s="55"/>
      <c r="L89" s="56"/>
      <c r="M89" s="51"/>
      <c r="N89" s="57"/>
      <c r="O89" s="58">
        <f t="shared" si="14"/>
        <v>0</v>
      </c>
      <c r="P89" s="59">
        <f>+VLOOKUP(B89,'[1]m codes'!$A:$B,2,0)</f>
        <v>200030317</v>
      </c>
      <c r="Q89" s="60">
        <f t="shared" si="15"/>
        <v>0</v>
      </c>
    </row>
    <row r="90" spans="1:17" s="59" customFormat="1" ht="26.25" customHeight="1">
      <c r="A90" s="48">
        <f t="shared" si="16"/>
        <v>14</v>
      </c>
      <c r="B90" s="49" t="s">
        <v>118</v>
      </c>
      <c r="C90" s="50" t="s">
        <v>49</v>
      </c>
      <c r="D90" s="51"/>
      <c r="E90" s="51"/>
      <c r="F90" s="51"/>
      <c r="G90" s="52"/>
      <c r="H90" s="51"/>
      <c r="I90" s="53"/>
      <c r="J90" s="54"/>
      <c r="K90" s="55"/>
      <c r="L90" s="56"/>
      <c r="M90" s="51"/>
      <c r="N90" s="57"/>
      <c r="O90" s="58">
        <f t="shared" si="14"/>
        <v>0</v>
      </c>
      <c r="P90" s="59">
        <f>+VLOOKUP(B90,'[1]m codes'!$A:$B,2,0)</f>
        <v>200030315</v>
      </c>
      <c r="Q90" s="60">
        <f t="shared" si="15"/>
        <v>0</v>
      </c>
    </row>
    <row r="91" spans="1:17" s="59" customFormat="1" ht="26.25" customHeight="1">
      <c r="A91" s="48">
        <f t="shared" si="16"/>
        <v>15</v>
      </c>
      <c r="B91" s="49" t="s">
        <v>119</v>
      </c>
      <c r="C91" s="50" t="s">
        <v>49</v>
      </c>
      <c r="D91" s="51"/>
      <c r="E91" s="51"/>
      <c r="F91" s="51"/>
      <c r="G91" s="52"/>
      <c r="H91" s="51"/>
      <c r="I91" s="53"/>
      <c r="J91" s="54"/>
      <c r="K91" s="55"/>
      <c r="L91" s="56"/>
      <c r="M91" s="51"/>
      <c r="N91" s="57"/>
      <c r="O91" s="58">
        <f t="shared" si="14"/>
        <v>0</v>
      </c>
      <c r="P91" s="59">
        <f>+VLOOKUP(B91,'[1]m codes'!$A:$B,2,0)</f>
        <v>200030316</v>
      </c>
      <c r="Q91" s="60">
        <f t="shared" si="15"/>
        <v>0</v>
      </c>
    </row>
    <row r="92" spans="1:17" s="59" customFormat="1" ht="26.25" customHeight="1">
      <c r="A92" s="48">
        <f t="shared" si="16"/>
        <v>16</v>
      </c>
      <c r="B92" s="49" t="s">
        <v>120</v>
      </c>
      <c r="C92" s="50" t="s">
        <v>49</v>
      </c>
      <c r="D92" s="51"/>
      <c r="E92" s="51"/>
      <c r="F92" s="51"/>
      <c r="G92" s="52"/>
      <c r="H92" s="51"/>
      <c r="I92" s="53">
        <v>4474</v>
      </c>
      <c r="J92" s="54"/>
      <c r="K92" s="55"/>
      <c r="L92" s="56"/>
      <c r="M92" s="51"/>
      <c r="N92" s="57"/>
      <c r="O92" s="58">
        <f t="shared" si="14"/>
        <v>0</v>
      </c>
      <c r="P92" s="59">
        <f>+VLOOKUP(B92,'[1]m codes'!$A:$B,2,0)</f>
        <v>200032247</v>
      </c>
      <c r="Q92" s="60">
        <f t="shared" si="15"/>
        <v>0</v>
      </c>
    </row>
    <row r="93" spans="1:17" s="59" customFormat="1" ht="26.25" customHeight="1">
      <c r="A93" s="48">
        <f t="shared" si="16"/>
        <v>17</v>
      </c>
      <c r="B93" s="49" t="s">
        <v>121</v>
      </c>
      <c r="C93" s="50" t="s">
        <v>49</v>
      </c>
      <c r="D93" s="51"/>
      <c r="E93" s="51"/>
      <c r="F93" s="51"/>
      <c r="G93" s="52"/>
      <c r="H93" s="51"/>
      <c r="I93" s="53"/>
      <c r="J93" s="54"/>
      <c r="K93" s="55"/>
      <c r="L93" s="56"/>
      <c r="M93" s="51"/>
      <c r="N93" s="57"/>
      <c r="O93" s="58">
        <f t="shared" si="14"/>
        <v>0</v>
      </c>
      <c r="P93" s="59">
        <f>+VLOOKUP(B93,'[1]m codes'!$A:$B,2,0)</f>
        <v>200032246</v>
      </c>
      <c r="Q93" s="60">
        <f t="shared" si="15"/>
        <v>0</v>
      </c>
    </row>
    <row r="94" spans="1:17" s="59" customFormat="1" ht="26.25" customHeight="1">
      <c r="A94" s="48">
        <f t="shared" si="16"/>
        <v>18</v>
      </c>
      <c r="B94" s="49" t="s">
        <v>122</v>
      </c>
      <c r="C94" s="50" t="s">
        <v>49</v>
      </c>
      <c r="D94" s="51"/>
      <c r="E94" s="51"/>
      <c r="F94" s="51"/>
      <c r="G94" s="52"/>
      <c r="H94" s="51"/>
      <c r="I94" s="53"/>
      <c r="J94" s="54"/>
      <c r="K94" s="55"/>
      <c r="L94" s="56"/>
      <c r="M94" s="51"/>
      <c r="N94" s="57"/>
      <c r="O94" s="58">
        <f t="shared" si="14"/>
        <v>0</v>
      </c>
      <c r="P94" s="59">
        <f>+VLOOKUP(B94,'[1]m codes'!$A:$B,2,0)</f>
        <v>200032245</v>
      </c>
      <c r="Q94" s="60">
        <f t="shared" si="15"/>
        <v>0</v>
      </c>
    </row>
    <row r="95" spans="1:17" s="59" customFormat="1" ht="26.25" customHeight="1">
      <c r="A95" s="48">
        <f t="shared" si="16"/>
        <v>19</v>
      </c>
      <c r="B95" s="49" t="s">
        <v>123</v>
      </c>
      <c r="C95" s="50" t="s">
        <v>49</v>
      </c>
      <c r="D95" s="51"/>
      <c r="E95" s="51"/>
      <c r="F95" s="51"/>
      <c r="G95" s="52"/>
      <c r="H95" s="51"/>
      <c r="I95" s="53">
        <v>4474</v>
      </c>
      <c r="J95" s="54"/>
      <c r="K95" s="55"/>
      <c r="L95" s="56"/>
      <c r="M95" s="51"/>
      <c r="N95" s="57"/>
      <c r="O95" s="58">
        <f t="shared" si="14"/>
        <v>0</v>
      </c>
      <c r="P95" s="59">
        <f>+VLOOKUP(B95,'[1]m codes'!$A:$B,2,0)</f>
        <v>200030319</v>
      </c>
      <c r="Q95" s="60">
        <f t="shared" si="15"/>
        <v>0</v>
      </c>
    </row>
    <row r="96" spans="1:17" s="59" customFormat="1" ht="26.25" customHeight="1">
      <c r="A96" s="48">
        <f t="shared" si="16"/>
        <v>20</v>
      </c>
      <c r="B96" s="49" t="s">
        <v>124</v>
      </c>
      <c r="C96" s="50" t="s">
        <v>49</v>
      </c>
      <c r="D96" s="51"/>
      <c r="E96" s="51"/>
      <c r="F96" s="51"/>
      <c r="G96" s="52"/>
      <c r="H96" s="51"/>
      <c r="I96" s="53"/>
      <c r="J96" s="54"/>
      <c r="K96" s="55"/>
      <c r="L96" s="56"/>
      <c r="M96" s="51"/>
      <c r="N96" s="57"/>
      <c r="O96" s="58">
        <f t="shared" si="14"/>
        <v>0</v>
      </c>
      <c r="P96" s="59">
        <f>+VLOOKUP(B96,'[1]m codes'!$A:$B,2,0)</f>
        <v>200032244</v>
      </c>
      <c r="Q96" s="60">
        <f t="shared" si="15"/>
        <v>0</v>
      </c>
    </row>
    <row r="97" spans="1:17" s="59" customFormat="1" ht="26.25" customHeight="1">
      <c r="A97" s="48">
        <f t="shared" si="16"/>
        <v>21</v>
      </c>
      <c r="B97" s="49" t="s">
        <v>125</v>
      </c>
      <c r="C97" s="50" t="s">
        <v>49</v>
      </c>
      <c r="D97" s="51"/>
      <c r="E97" s="51"/>
      <c r="F97" s="51"/>
      <c r="G97" s="52"/>
      <c r="H97" s="51"/>
      <c r="I97" s="53"/>
      <c r="J97" s="54"/>
      <c r="K97" s="55"/>
      <c r="L97" s="56"/>
      <c r="M97" s="51"/>
      <c r="N97" s="57"/>
      <c r="O97" s="58">
        <f t="shared" si="14"/>
        <v>0</v>
      </c>
      <c r="P97" s="59">
        <f>+VLOOKUP(B97,'[1]m codes'!$A:$B,2,0)</f>
        <v>200030318</v>
      </c>
      <c r="Q97" s="60">
        <f t="shared" si="15"/>
        <v>0</v>
      </c>
    </row>
    <row r="98" spans="1:17" s="59" customFormat="1" ht="26.25" customHeight="1">
      <c r="A98" s="48">
        <f t="shared" si="16"/>
        <v>22</v>
      </c>
      <c r="B98" s="49" t="s">
        <v>126</v>
      </c>
      <c r="C98" s="50" t="s">
        <v>49</v>
      </c>
      <c r="D98" s="51"/>
      <c r="E98" s="51"/>
      <c r="F98" s="51"/>
      <c r="G98" s="52"/>
      <c r="H98" s="51"/>
      <c r="I98" s="53">
        <v>4474</v>
      </c>
      <c r="J98" s="54"/>
      <c r="K98" s="55"/>
      <c r="L98" s="56"/>
      <c r="M98" s="51"/>
      <c r="N98" s="57"/>
      <c r="O98" s="58">
        <f t="shared" si="14"/>
        <v>0</v>
      </c>
      <c r="P98" s="59">
        <f>+VLOOKUP(B98,'[1]m codes'!$A:$B,2,0)</f>
        <v>200032249</v>
      </c>
      <c r="Q98" s="60">
        <f t="shared" si="15"/>
        <v>0</v>
      </c>
    </row>
    <row r="99" spans="1:17" s="59" customFormat="1" ht="26.25" customHeight="1">
      <c r="A99" s="48">
        <f t="shared" si="16"/>
        <v>23</v>
      </c>
      <c r="B99" s="49" t="s">
        <v>127</v>
      </c>
      <c r="C99" s="50" t="s">
        <v>49</v>
      </c>
      <c r="D99" s="51"/>
      <c r="E99" s="51"/>
      <c r="F99" s="51"/>
      <c r="G99" s="52"/>
      <c r="H99" s="51"/>
      <c r="I99" s="53"/>
      <c r="J99" s="54"/>
      <c r="K99" s="55"/>
      <c r="L99" s="56"/>
      <c r="M99" s="51"/>
      <c r="N99" s="57"/>
      <c r="O99" s="58">
        <f t="shared" si="14"/>
        <v>0</v>
      </c>
      <c r="P99" s="59">
        <f>+VLOOKUP(B99,'[1]m codes'!$A:$B,2,0)</f>
        <v>200030326</v>
      </c>
      <c r="Q99" s="60">
        <f t="shared" si="15"/>
        <v>0</v>
      </c>
    </row>
    <row r="100" spans="1:17" s="59" customFormat="1" ht="26.25" customHeight="1">
      <c r="A100" s="48">
        <f t="shared" si="16"/>
        <v>24</v>
      </c>
      <c r="B100" s="49" t="s">
        <v>128</v>
      </c>
      <c r="C100" s="50" t="s">
        <v>49</v>
      </c>
      <c r="D100" s="51"/>
      <c r="E100" s="51"/>
      <c r="F100" s="51"/>
      <c r="G100" s="52"/>
      <c r="H100" s="51"/>
      <c r="I100" s="53"/>
      <c r="J100" s="54"/>
      <c r="K100" s="55"/>
      <c r="L100" s="56"/>
      <c r="M100" s="51"/>
      <c r="N100" s="57"/>
      <c r="O100" s="58">
        <f t="shared" si="14"/>
        <v>0</v>
      </c>
      <c r="P100" s="59">
        <f>+VLOOKUP(B100,'[1]m codes'!$A:$B,2,0)</f>
        <v>200032248</v>
      </c>
      <c r="Q100" s="60">
        <f t="shared" si="15"/>
        <v>0</v>
      </c>
    </row>
    <row r="101" spans="1:17" s="59" customFormat="1" ht="26.25" customHeight="1">
      <c r="A101" s="48">
        <f t="shared" si="16"/>
        <v>25</v>
      </c>
      <c r="B101" s="49" t="s">
        <v>129</v>
      </c>
      <c r="C101" s="50" t="s">
        <v>49</v>
      </c>
      <c r="D101" s="51"/>
      <c r="E101" s="51"/>
      <c r="F101" s="51"/>
      <c r="G101" s="52"/>
      <c r="H101" s="51"/>
      <c r="I101" s="53">
        <v>4474</v>
      </c>
      <c r="J101" s="54"/>
      <c r="K101" s="55"/>
      <c r="L101" s="56"/>
      <c r="M101" s="51"/>
      <c r="N101" s="57"/>
      <c r="O101" s="58">
        <f t="shared" si="14"/>
        <v>0</v>
      </c>
      <c r="P101" s="59">
        <f>+VLOOKUP(B101,'[1]m codes'!$A:$B,2,0)</f>
        <v>200030325</v>
      </c>
      <c r="Q101" s="60">
        <f t="shared" si="15"/>
        <v>0</v>
      </c>
    </row>
    <row r="102" spans="1:17" s="59" customFormat="1" ht="26.25" customHeight="1">
      <c r="A102" s="48">
        <f t="shared" si="16"/>
        <v>26</v>
      </c>
      <c r="B102" s="49" t="s">
        <v>130</v>
      </c>
      <c r="C102" s="50" t="s">
        <v>49</v>
      </c>
      <c r="D102" s="51"/>
      <c r="E102" s="51"/>
      <c r="F102" s="51"/>
      <c r="G102" s="52"/>
      <c r="H102" s="51"/>
      <c r="I102" s="53"/>
      <c r="J102" s="54"/>
      <c r="K102" s="55"/>
      <c r="L102" s="56"/>
      <c r="M102" s="51"/>
      <c r="N102" s="57"/>
      <c r="O102" s="58">
        <f t="shared" si="14"/>
        <v>0</v>
      </c>
      <c r="P102" s="59">
        <f>+VLOOKUP(B102,'[1]m codes'!$A:$B,2,0)</f>
        <v>200030328</v>
      </c>
      <c r="Q102" s="60">
        <f t="shared" si="15"/>
        <v>0</v>
      </c>
    </row>
    <row r="103" spans="1:17" s="59" customFormat="1" ht="26.25" customHeight="1">
      <c r="A103" s="48">
        <f t="shared" si="16"/>
        <v>27</v>
      </c>
      <c r="B103" s="49" t="s">
        <v>131</v>
      </c>
      <c r="C103" s="50" t="s">
        <v>49</v>
      </c>
      <c r="D103" s="51"/>
      <c r="E103" s="51"/>
      <c r="F103" s="51"/>
      <c r="G103" s="52"/>
      <c r="H103" s="51"/>
      <c r="I103" s="53"/>
      <c r="J103" s="54"/>
      <c r="K103" s="55"/>
      <c r="L103" s="56"/>
      <c r="M103" s="51"/>
      <c r="N103" s="57"/>
      <c r="O103" s="58">
        <f t="shared" si="14"/>
        <v>0</v>
      </c>
      <c r="P103" s="59">
        <f>+VLOOKUP(B103,'[1]m codes'!$A:$B,2,0)</f>
        <v>200030327</v>
      </c>
      <c r="Q103" s="60">
        <f t="shared" si="15"/>
        <v>0</v>
      </c>
    </row>
    <row r="104" spans="1:17" s="59" customFormat="1" ht="26.25" customHeight="1">
      <c r="A104" s="48">
        <f t="shared" si="16"/>
        <v>28</v>
      </c>
      <c r="B104" s="49" t="s">
        <v>132</v>
      </c>
      <c r="C104" s="50" t="s">
        <v>49</v>
      </c>
      <c r="D104" s="51"/>
      <c r="E104" s="51"/>
      <c r="F104" s="51"/>
      <c r="G104" s="52"/>
      <c r="H104" s="51"/>
      <c r="I104" s="53">
        <v>4474</v>
      </c>
      <c r="J104" s="54"/>
      <c r="K104" s="55"/>
      <c r="L104" s="56"/>
      <c r="M104" s="51"/>
      <c r="N104" s="57"/>
      <c r="O104" s="58">
        <f t="shared" si="14"/>
        <v>0</v>
      </c>
      <c r="P104" s="59">
        <f>+VLOOKUP(B104,'[1]m codes'!$A:$B,2,0)</f>
        <v>200034192</v>
      </c>
      <c r="Q104" s="60">
        <f t="shared" si="15"/>
        <v>0</v>
      </c>
    </row>
    <row r="105" spans="1:17" s="73" customFormat="1" ht="26.25" customHeight="1">
      <c r="A105" s="62"/>
      <c r="B105" s="63" t="s">
        <v>102</v>
      </c>
      <c r="C105" s="63"/>
      <c r="D105" s="64"/>
      <c r="E105" s="64"/>
      <c r="F105" s="64"/>
      <c r="G105" s="65"/>
      <c r="H105" s="64"/>
      <c r="I105" s="66"/>
      <c r="J105" s="67"/>
      <c r="K105" s="68"/>
      <c r="L105" s="69"/>
      <c r="M105" s="70"/>
      <c r="N105" s="71"/>
      <c r="O105" s="72"/>
      <c r="Q105" s="74"/>
    </row>
    <row r="106" spans="1:17" ht="26.25" customHeight="1">
      <c r="A106" s="83" t="s">
        <v>133</v>
      </c>
      <c r="B106" s="84" t="s">
        <v>134</v>
      </c>
      <c r="C106" s="84"/>
      <c r="D106" s="85"/>
      <c r="E106" s="85"/>
      <c r="F106" s="85"/>
      <c r="G106" s="76"/>
      <c r="H106" s="99"/>
      <c r="I106" s="100"/>
      <c r="J106" s="87"/>
      <c r="K106" s="88"/>
      <c r="L106" s="89"/>
      <c r="M106" s="90"/>
      <c r="N106" s="91"/>
      <c r="O106" s="98"/>
      <c r="Q106" s="47"/>
    </row>
    <row r="107" spans="1:17" s="59" customFormat="1" ht="26.25" customHeight="1">
      <c r="A107" s="48">
        <v>1</v>
      </c>
      <c r="B107" s="49" t="s">
        <v>135</v>
      </c>
      <c r="C107" s="50" t="s">
        <v>49</v>
      </c>
      <c r="D107" s="51"/>
      <c r="E107" s="51"/>
      <c r="F107" s="51"/>
      <c r="G107" s="52"/>
      <c r="H107" s="51"/>
      <c r="I107" s="53">
        <v>4474</v>
      </c>
      <c r="J107" s="54"/>
      <c r="K107" s="55"/>
      <c r="L107" s="56"/>
      <c r="M107" s="51"/>
      <c r="N107" s="57"/>
      <c r="O107" s="58">
        <f t="shared" ref="O107:O114" si="17">SUM(K107:N107)</f>
        <v>0</v>
      </c>
      <c r="P107" s="59">
        <f>+VLOOKUP(B107,'[1]m codes'!$A:$B,2,0)</f>
        <v>200032193</v>
      </c>
      <c r="Q107" s="60">
        <f t="shared" ref="Q107:Q114" si="18">+O107-F107</f>
        <v>0</v>
      </c>
    </row>
    <row r="108" spans="1:17" s="59" customFormat="1" ht="26.25" customHeight="1">
      <c r="A108" s="48">
        <f>+A107+1</f>
        <v>2</v>
      </c>
      <c r="B108" s="49" t="s">
        <v>136</v>
      </c>
      <c r="C108" s="50" t="s">
        <v>49</v>
      </c>
      <c r="D108" s="51"/>
      <c r="E108" s="51"/>
      <c r="F108" s="51"/>
      <c r="G108" s="52"/>
      <c r="H108" s="51"/>
      <c r="I108" s="53"/>
      <c r="J108" s="54"/>
      <c r="K108" s="55"/>
      <c r="L108" s="56"/>
      <c r="M108" s="51"/>
      <c r="N108" s="57"/>
      <c r="O108" s="58">
        <f t="shared" si="17"/>
        <v>0</v>
      </c>
      <c r="P108" s="59">
        <f>+VLOOKUP(B108,'[1]m codes'!$A:$B,2,0)</f>
        <v>200032195</v>
      </c>
      <c r="Q108" s="60">
        <f t="shared" si="18"/>
        <v>0</v>
      </c>
    </row>
    <row r="109" spans="1:17" s="59" customFormat="1" ht="26.25" customHeight="1">
      <c r="A109" s="48">
        <f t="shared" ref="A109:A114" si="19">+A108+1</f>
        <v>3</v>
      </c>
      <c r="B109" s="49" t="s">
        <v>137</v>
      </c>
      <c r="C109" s="50" t="s">
        <v>49</v>
      </c>
      <c r="D109" s="51"/>
      <c r="E109" s="51"/>
      <c r="F109" s="51"/>
      <c r="G109" s="52"/>
      <c r="H109" s="51"/>
      <c r="I109" s="53"/>
      <c r="J109" s="54"/>
      <c r="K109" s="55"/>
      <c r="L109" s="56"/>
      <c r="M109" s="51"/>
      <c r="N109" s="57"/>
      <c r="O109" s="58">
        <f t="shared" si="17"/>
        <v>0</v>
      </c>
      <c r="P109" s="59">
        <f>+VLOOKUP(B109,'[1]m codes'!$A:$B,2,0)</f>
        <v>200032196</v>
      </c>
      <c r="Q109" s="60">
        <f t="shared" si="18"/>
        <v>0</v>
      </c>
    </row>
    <row r="110" spans="1:17" s="59" customFormat="1" ht="26.25" customHeight="1">
      <c r="A110" s="48">
        <f t="shared" si="19"/>
        <v>4</v>
      </c>
      <c r="B110" s="49" t="s">
        <v>138</v>
      </c>
      <c r="C110" s="50" t="s">
        <v>49</v>
      </c>
      <c r="D110" s="51"/>
      <c r="E110" s="51"/>
      <c r="F110" s="51"/>
      <c r="G110" s="52"/>
      <c r="H110" s="51"/>
      <c r="I110" s="53">
        <v>4474</v>
      </c>
      <c r="J110" s="54"/>
      <c r="K110" s="55"/>
      <c r="L110" s="56"/>
      <c r="M110" s="51"/>
      <c r="N110" s="57"/>
      <c r="O110" s="58">
        <f t="shared" si="17"/>
        <v>0</v>
      </c>
      <c r="P110" s="59">
        <f>+VLOOKUP(B110,'[1]m codes'!$A:$B,2,0)</f>
        <v>200032194</v>
      </c>
      <c r="Q110" s="60">
        <f t="shared" si="18"/>
        <v>0</v>
      </c>
    </row>
    <row r="111" spans="1:17" s="59" customFormat="1" ht="26.25" customHeight="1">
      <c r="A111" s="48">
        <f t="shared" si="19"/>
        <v>5</v>
      </c>
      <c r="B111" s="49" t="s">
        <v>139</v>
      </c>
      <c r="C111" s="50" t="s">
        <v>49</v>
      </c>
      <c r="D111" s="51"/>
      <c r="E111" s="51"/>
      <c r="F111" s="51"/>
      <c r="G111" s="52"/>
      <c r="H111" s="51"/>
      <c r="I111" s="53"/>
      <c r="J111" s="54"/>
      <c r="K111" s="55"/>
      <c r="L111" s="56"/>
      <c r="M111" s="51"/>
      <c r="N111" s="57"/>
      <c r="O111" s="58">
        <f t="shared" si="17"/>
        <v>0</v>
      </c>
      <c r="P111" s="59">
        <f>+VLOOKUP(B111,'[1]m codes'!$A:$B,2,0)</f>
        <v>200030270</v>
      </c>
      <c r="Q111" s="60">
        <f t="shared" si="18"/>
        <v>0</v>
      </c>
    </row>
    <row r="112" spans="1:17" s="59" customFormat="1" ht="26.25" customHeight="1">
      <c r="A112" s="48">
        <f t="shared" si="19"/>
        <v>6</v>
      </c>
      <c r="B112" s="49" t="s">
        <v>140</v>
      </c>
      <c r="C112" s="50" t="s">
        <v>49</v>
      </c>
      <c r="D112" s="51"/>
      <c r="E112" s="51"/>
      <c r="F112" s="51"/>
      <c r="G112" s="52"/>
      <c r="H112" s="51"/>
      <c r="I112" s="53"/>
      <c r="J112" s="54"/>
      <c r="K112" s="55"/>
      <c r="L112" s="56"/>
      <c r="M112" s="51"/>
      <c r="N112" s="57"/>
      <c r="O112" s="58">
        <f t="shared" si="17"/>
        <v>0</v>
      </c>
      <c r="P112" s="59">
        <f>+VLOOKUP(B112,'[1]m codes'!$A:$B,2,0)</f>
        <v>200032197</v>
      </c>
      <c r="Q112" s="60">
        <f t="shared" si="18"/>
        <v>0</v>
      </c>
    </row>
    <row r="113" spans="1:17" s="59" customFormat="1" ht="26.25" customHeight="1">
      <c r="A113" s="48">
        <f t="shared" si="19"/>
        <v>7</v>
      </c>
      <c r="B113" s="49" t="s">
        <v>141</v>
      </c>
      <c r="C113" s="50" t="s">
        <v>49</v>
      </c>
      <c r="D113" s="51"/>
      <c r="E113" s="51"/>
      <c r="F113" s="51"/>
      <c r="G113" s="52"/>
      <c r="H113" s="51"/>
      <c r="I113" s="53">
        <v>4474</v>
      </c>
      <c r="J113" s="54"/>
      <c r="K113" s="55"/>
      <c r="L113" s="56"/>
      <c r="M113" s="51"/>
      <c r="N113" s="57"/>
      <c r="O113" s="58">
        <f t="shared" si="17"/>
        <v>0</v>
      </c>
      <c r="P113" s="59">
        <f>+VLOOKUP(B113,'[1]m codes'!$A:$B,2,0)</f>
        <v>200030275</v>
      </c>
      <c r="Q113" s="60">
        <f t="shared" si="18"/>
        <v>0</v>
      </c>
    </row>
    <row r="114" spans="1:17" s="59" customFormat="1" ht="26.25" customHeight="1">
      <c r="A114" s="48">
        <f t="shared" si="19"/>
        <v>8</v>
      </c>
      <c r="B114" s="49" t="s">
        <v>142</v>
      </c>
      <c r="C114" s="50" t="s">
        <v>49</v>
      </c>
      <c r="D114" s="51"/>
      <c r="E114" s="51"/>
      <c r="F114" s="51"/>
      <c r="G114" s="52"/>
      <c r="H114" s="51"/>
      <c r="I114" s="53"/>
      <c r="J114" s="54"/>
      <c r="K114" s="55"/>
      <c r="L114" s="56"/>
      <c r="M114" s="51"/>
      <c r="N114" s="57"/>
      <c r="O114" s="58">
        <f t="shared" si="17"/>
        <v>0</v>
      </c>
      <c r="P114" s="59">
        <f>+VLOOKUP(B114,'[1]m codes'!$A:$B,2,0)</f>
        <v>200030276</v>
      </c>
      <c r="Q114" s="60">
        <f t="shared" si="18"/>
        <v>0</v>
      </c>
    </row>
    <row r="115" spans="1:17" s="73" customFormat="1" ht="26.25" customHeight="1">
      <c r="A115" s="62"/>
      <c r="B115" s="63" t="s">
        <v>102</v>
      </c>
      <c r="C115" s="63"/>
      <c r="D115" s="64"/>
      <c r="E115" s="64"/>
      <c r="F115" s="64"/>
      <c r="G115" s="65"/>
      <c r="H115" s="64"/>
      <c r="I115" s="66"/>
      <c r="J115" s="67"/>
      <c r="K115" s="68"/>
      <c r="L115" s="69"/>
      <c r="M115" s="70"/>
      <c r="N115" s="71"/>
      <c r="O115" s="72"/>
      <c r="Q115" s="74"/>
    </row>
    <row r="116" spans="1:17" ht="26.25" customHeight="1">
      <c r="A116" s="83" t="s">
        <v>143</v>
      </c>
      <c r="B116" s="84" t="s">
        <v>144</v>
      </c>
      <c r="C116" s="84"/>
      <c r="D116" s="85"/>
      <c r="E116" s="85"/>
      <c r="F116" s="85"/>
      <c r="G116" s="76"/>
      <c r="H116" s="85"/>
      <c r="I116" s="86"/>
      <c r="J116" s="87"/>
      <c r="K116" s="88"/>
      <c r="L116" s="89"/>
      <c r="M116" s="90"/>
      <c r="N116" s="91"/>
      <c r="O116" s="98"/>
      <c r="Q116" s="47"/>
    </row>
    <row r="117" spans="1:17" s="59" customFormat="1" ht="26.25" customHeight="1">
      <c r="A117" s="48">
        <v>1</v>
      </c>
      <c r="B117" s="49" t="s">
        <v>145</v>
      </c>
      <c r="C117" s="50" t="s">
        <v>49</v>
      </c>
      <c r="D117" s="51"/>
      <c r="E117" s="51"/>
      <c r="F117" s="51"/>
      <c r="G117" s="52"/>
      <c r="H117" s="51"/>
      <c r="I117" s="53">
        <v>4474</v>
      </c>
      <c r="J117" s="54"/>
      <c r="K117" s="55"/>
      <c r="L117" s="56"/>
      <c r="M117" s="51"/>
      <c r="N117" s="57"/>
      <c r="O117" s="58">
        <f t="shared" ref="O117:O123" si="20">SUM(K117:N117)</f>
        <v>0</v>
      </c>
      <c r="P117" s="59">
        <f>+VLOOKUP(B117,'[1]m codes'!$A:$B,2,0)</f>
        <v>200030266</v>
      </c>
      <c r="Q117" s="60">
        <f t="shared" ref="Q117:Q123" si="21">+O117-F117</f>
        <v>0</v>
      </c>
    </row>
    <row r="118" spans="1:17" s="59" customFormat="1" ht="26.25" customHeight="1">
      <c r="A118" s="48">
        <f>+A117+1</f>
        <v>2</v>
      </c>
      <c r="B118" s="49" t="s">
        <v>146</v>
      </c>
      <c r="C118" s="50" t="s">
        <v>49</v>
      </c>
      <c r="D118" s="51"/>
      <c r="E118" s="51"/>
      <c r="F118" s="51"/>
      <c r="G118" s="52"/>
      <c r="H118" s="51"/>
      <c r="I118" s="53"/>
      <c r="J118" s="54"/>
      <c r="K118" s="55"/>
      <c r="L118" s="56"/>
      <c r="M118" s="51"/>
      <c r="N118" s="57"/>
      <c r="O118" s="58">
        <f t="shared" si="20"/>
        <v>0</v>
      </c>
      <c r="P118" s="59">
        <f>+VLOOKUP(B118,'[1]m codes'!$A:$B,2,0)</f>
        <v>200030267</v>
      </c>
      <c r="Q118" s="60">
        <f t="shared" si="21"/>
        <v>0</v>
      </c>
    </row>
    <row r="119" spans="1:17" s="59" customFormat="1" ht="26.25" customHeight="1">
      <c r="A119" s="48">
        <f t="shared" ref="A119:A123" si="22">+A118+1</f>
        <v>3</v>
      </c>
      <c r="B119" s="49" t="s">
        <v>147</v>
      </c>
      <c r="C119" s="50" t="s">
        <v>49</v>
      </c>
      <c r="D119" s="51"/>
      <c r="E119" s="51"/>
      <c r="F119" s="51"/>
      <c r="G119" s="52"/>
      <c r="H119" s="51"/>
      <c r="I119" s="53"/>
      <c r="J119" s="54"/>
      <c r="K119" s="55"/>
      <c r="L119" s="56"/>
      <c r="M119" s="51"/>
      <c r="N119" s="57"/>
      <c r="O119" s="58">
        <f t="shared" si="20"/>
        <v>0</v>
      </c>
      <c r="P119" s="59">
        <f>+VLOOKUP(B119,'[1]m codes'!$A:$B,2,0)</f>
        <v>200030268</v>
      </c>
      <c r="Q119" s="60">
        <f t="shared" si="21"/>
        <v>0</v>
      </c>
    </row>
    <row r="120" spans="1:17" s="59" customFormat="1" ht="26.25" customHeight="1">
      <c r="A120" s="48">
        <f t="shared" si="22"/>
        <v>4</v>
      </c>
      <c r="B120" s="49" t="s">
        <v>148</v>
      </c>
      <c r="C120" s="50" t="s">
        <v>49</v>
      </c>
      <c r="D120" s="51"/>
      <c r="E120" s="51"/>
      <c r="F120" s="51"/>
      <c r="G120" s="52"/>
      <c r="H120" s="51"/>
      <c r="I120" s="53">
        <v>4474</v>
      </c>
      <c r="J120" s="54"/>
      <c r="K120" s="55"/>
      <c r="L120" s="56"/>
      <c r="M120" s="51"/>
      <c r="N120" s="57"/>
      <c r="O120" s="58">
        <f t="shared" si="20"/>
        <v>0</v>
      </c>
      <c r="P120" s="59">
        <f>+VLOOKUP(B120,'[1]m codes'!$A:$B,2,0)</f>
        <v>200030269</v>
      </c>
      <c r="Q120" s="60">
        <f t="shared" si="21"/>
        <v>0</v>
      </c>
    </row>
    <row r="121" spans="1:17" s="59" customFormat="1" ht="26.25" customHeight="1">
      <c r="A121" s="48">
        <f t="shared" si="22"/>
        <v>5</v>
      </c>
      <c r="B121" s="49" t="s">
        <v>149</v>
      </c>
      <c r="C121" s="50" t="s">
        <v>49</v>
      </c>
      <c r="D121" s="51"/>
      <c r="E121" s="51"/>
      <c r="F121" s="51"/>
      <c r="G121" s="52"/>
      <c r="H121" s="51"/>
      <c r="I121" s="53"/>
      <c r="J121" s="54"/>
      <c r="K121" s="55"/>
      <c r="L121" s="56"/>
      <c r="M121" s="51"/>
      <c r="N121" s="57"/>
      <c r="O121" s="58">
        <f t="shared" si="20"/>
        <v>0</v>
      </c>
      <c r="P121" s="59">
        <f>+VLOOKUP(B121,'[1]m codes'!$A:$B,2,0)</f>
        <v>200030271</v>
      </c>
      <c r="Q121" s="60">
        <f t="shared" si="21"/>
        <v>0</v>
      </c>
    </row>
    <row r="122" spans="1:17" s="59" customFormat="1" ht="26.25" customHeight="1">
      <c r="A122" s="48">
        <f t="shared" si="22"/>
        <v>6</v>
      </c>
      <c r="B122" s="49" t="s">
        <v>150</v>
      </c>
      <c r="C122" s="50" t="s">
        <v>49</v>
      </c>
      <c r="D122" s="51"/>
      <c r="E122" s="51"/>
      <c r="F122" s="51"/>
      <c r="G122" s="52"/>
      <c r="H122" s="51"/>
      <c r="I122" s="53"/>
      <c r="J122" s="54"/>
      <c r="K122" s="55"/>
      <c r="L122" s="56"/>
      <c r="M122" s="51"/>
      <c r="N122" s="57"/>
      <c r="O122" s="58">
        <f t="shared" si="20"/>
        <v>0</v>
      </c>
      <c r="P122" s="59">
        <f>+VLOOKUP(B122,'[1]m codes'!$A:$B,2,0)</f>
        <v>200030272</v>
      </c>
      <c r="Q122" s="60">
        <f t="shared" si="21"/>
        <v>0</v>
      </c>
    </row>
    <row r="123" spans="1:17" s="59" customFormat="1" ht="26.25" customHeight="1">
      <c r="A123" s="48">
        <f t="shared" si="22"/>
        <v>7</v>
      </c>
      <c r="B123" s="49" t="s">
        <v>151</v>
      </c>
      <c r="C123" s="50" t="s">
        <v>49</v>
      </c>
      <c r="D123" s="51"/>
      <c r="E123" s="51"/>
      <c r="F123" s="51"/>
      <c r="G123" s="52"/>
      <c r="H123" s="51"/>
      <c r="I123" s="53">
        <v>4474</v>
      </c>
      <c r="J123" s="54"/>
      <c r="K123" s="55"/>
      <c r="L123" s="56"/>
      <c r="M123" s="51"/>
      <c r="N123" s="57"/>
      <c r="O123" s="58">
        <f t="shared" si="20"/>
        <v>0</v>
      </c>
      <c r="P123" s="59">
        <f>+VLOOKUP(B123,'[1]m codes'!$A:$B,2,0)</f>
        <v>200030274</v>
      </c>
      <c r="Q123" s="60">
        <f t="shared" si="21"/>
        <v>0</v>
      </c>
    </row>
    <row r="124" spans="1:17" s="73" customFormat="1" ht="26.25" customHeight="1">
      <c r="A124" s="62"/>
      <c r="B124" s="63" t="s">
        <v>102</v>
      </c>
      <c r="C124" s="63"/>
      <c r="D124" s="64"/>
      <c r="E124" s="64"/>
      <c r="F124" s="64"/>
      <c r="G124" s="65"/>
      <c r="H124" s="64"/>
      <c r="I124" s="66"/>
      <c r="J124" s="67"/>
      <c r="K124" s="68"/>
      <c r="L124" s="69"/>
      <c r="M124" s="70"/>
      <c r="N124" s="71"/>
      <c r="O124" s="72"/>
      <c r="Q124" s="74"/>
    </row>
    <row r="125" spans="1:17" ht="26.25" customHeight="1">
      <c r="A125" s="83" t="s">
        <v>152</v>
      </c>
      <c r="B125" s="84" t="s">
        <v>153</v>
      </c>
      <c r="C125" s="84"/>
      <c r="D125" s="85"/>
      <c r="E125" s="85"/>
      <c r="F125" s="85"/>
      <c r="G125" s="76"/>
      <c r="H125" s="85"/>
      <c r="I125" s="86"/>
      <c r="J125" s="87"/>
      <c r="K125" s="88"/>
      <c r="L125" s="89"/>
      <c r="M125" s="90"/>
      <c r="N125" s="91"/>
      <c r="O125" s="98"/>
      <c r="Q125" s="47"/>
    </row>
    <row r="126" spans="1:17" s="102" customFormat="1" ht="26.25" customHeight="1">
      <c r="A126" s="101">
        <v>1</v>
      </c>
      <c r="B126" s="49" t="s">
        <v>154</v>
      </c>
      <c r="C126" s="50" t="s">
        <v>49</v>
      </c>
      <c r="D126" s="51">
        <v>50</v>
      </c>
      <c r="E126" s="51">
        <v>24</v>
      </c>
      <c r="F126" s="51"/>
      <c r="G126" s="52">
        <v>24</v>
      </c>
      <c r="H126" s="51"/>
      <c r="I126" s="53">
        <v>4474</v>
      </c>
      <c r="J126" s="54"/>
      <c r="K126" s="55"/>
      <c r="L126" s="56"/>
      <c r="M126" s="51"/>
      <c r="N126" s="57"/>
      <c r="O126" s="95">
        <f>SUM(K126:N126)</f>
        <v>0</v>
      </c>
      <c r="P126" s="102">
        <f>+VLOOKUP(B126,'[1]m codes'!$A:$B,2,0)</f>
        <v>200030277</v>
      </c>
      <c r="Q126" s="60">
        <f>+O126-F126</f>
        <v>0</v>
      </c>
    </row>
    <row r="127" spans="1:17" s="59" customFormat="1" ht="26.25" customHeight="1">
      <c r="A127" s="48">
        <f>+A126+1</f>
        <v>2</v>
      </c>
      <c r="B127" s="49" t="s">
        <v>155</v>
      </c>
      <c r="C127" s="50" t="s">
        <v>49</v>
      </c>
      <c r="D127" s="51"/>
      <c r="E127" s="51"/>
      <c r="F127" s="51"/>
      <c r="G127" s="52"/>
      <c r="H127" s="51"/>
      <c r="I127" s="53"/>
      <c r="J127" s="54"/>
      <c r="K127" s="55"/>
      <c r="L127" s="56"/>
      <c r="M127" s="51"/>
      <c r="N127" s="57"/>
      <c r="O127" s="58">
        <f>SUM(K127:N127)</f>
        <v>0</v>
      </c>
      <c r="P127" s="59">
        <f>+VLOOKUP(B127,'[1]m codes'!$A:$B,2,0)</f>
        <v>200030278</v>
      </c>
      <c r="Q127" s="60">
        <f>+O127-F127</f>
        <v>0</v>
      </c>
    </row>
    <row r="128" spans="1:17" s="59" customFormat="1" ht="26.25" customHeight="1">
      <c r="A128" s="48">
        <f t="shared" ref="A128:A130" si="23">+A127+1</f>
        <v>3</v>
      </c>
      <c r="B128" s="49" t="s">
        <v>156</v>
      </c>
      <c r="C128" s="50" t="s">
        <v>49</v>
      </c>
      <c r="D128" s="51"/>
      <c r="E128" s="51"/>
      <c r="F128" s="51"/>
      <c r="G128" s="52"/>
      <c r="H128" s="51"/>
      <c r="I128" s="53"/>
      <c r="J128" s="54"/>
      <c r="K128" s="55"/>
      <c r="L128" s="56"/>
      <c r="M128" s="51"/>
      <c r="N128" s="57"/>
      <c r="O128" s="58">
        <f>SUM(K128:N128)</f>
        <v>0</v>
      </c>
      <c r="P128" s="59">
        <f>+VLOOKUP(B128,'[1]m codes'!$A:$B,2,0)</f>
        <v>200030279</v>
      </c>
      <c r="Q128" s="60">
        <f>+O128-F128</f>
        <v>0</v>
      </c>
    </row>
    <row r="129" spans="1:17" s="59" customFormat="1" ht="26.25" customHeight="1">
      <c r="A129" s="48">
        <f t="shared" si="23"/>
        <v>4</v>
      </c>
      <c r="B129" s="49" t="s">
        <v>157</v>
      </c>
      <c r="C129" s="50" t="s">
        <v>49</v>
      </c>
      <c r="D129" s="51"/>
      <c r="E129" s="51"/>
      <c r="F129" s="51"/>
      <c r="G129" s="52"/>
      <c r="H129" s="51"/>
      <c r="I129" s="53">
        <v>4474</v>
      </c>
      <c r="J129" s="54"/>
      <c r="K129" s="55"/>
      <c r="L129" s="56"/>
      <c r="M129" s="51"/>
      <c r="N129" s="57"/>
      <c r="O129" s="58">
        <f>SUM(K129:N129)</f>
        <v>0</v>
      </c>
      <c r="P129" s="59">
        <f>+VLOOKUP(B129,'[1]m codes'!$A:$B,2,0)</f>
        <v>200030280</v>
      </c>
      <c r="Q129" s="60">
        <f>+O129-F129</f>
        <v>0</v>
      </c>
    </row>
    <row r="130" spans="1:17" s="59" customFormat="1" ht="26.25" customHeight="1">
      <c r="A130" s="48">
        <f t="shared" si="23"/>
        <v>5</v>
      </c>
      <c r="B130" s="49" t="s">
        <v>158</v>
      </c>
      <c r="C130" s="50" t="s">
        <v>49</v>
      </c>
      <c r="D130" s="51"/>
      <c r="E130" s="51"/>
      <c r="F130" s="51"/>
      <c r="G130" s="52"/>
      <c r="H130" s="51"/>
      <c r="I130" s="53"/>
      <c r="J130" s="54"/>
      <c r="K130" s="55"/>
      <c r="L130" s="56"/>
      <c r="M130" s="51"/>
      <c r="N130" s="57"/>
      <c r="O130" s="58">
        <f>SUM(K130:N130)</f>
        <v>0</v>
      </c>
      <c r="P130" s="59">
        <f>+VLOOKUP(B130,'[1]m codes'!$A:$B,2,0)</f>
        <v>200030282</v>
      </c>
      <c r="Q130" s="60">
        <f>+O130-F130</f>
        <v>0</v>
      </c>
    </row>
    <row r="131" spans="1:17" s="73" customFormat="1" ht="26.25" customHeight="1">
      <c r="A131" s="62"/>
      <c r="B131" s="63" t="s">
        <v>102</v>
      </c>
      <c r="C131" s="63"/>
      <c r="D131" s="64"/>
      <c r="E131" s="64"/>
      <c r="F131" s="64"/>
      <c r="G131" s="65"/>
      <c r="H131" s="64"/>
      <c r="I131" s="66"/>
      <c r="J131" s="67"/>
      <c r="K131" s="68"/>
      <c r="L131" s="69"/>
      <c r="M131" s="70"/>
      <c r="N131" s="71"/>
      <c r="O131" s="72"/>
      <c r="Q131" s="74"/>
    </row>
    <row r="132" spans="1:17" s="46" customFormat="1" ht="26.25" customHeight="1">
      <c r="A132" s="36">
        <v>1</v>
      </c>
      <c r="B132" s="37" t="s">
        <v>1</v>
      </c>
      <c r="C132" s="37"/>
      <c r="D132" s="38"/>
      <c r="E132" s="38"/>
      <c r="F132" s="38"/>
      <c r="G132" s="39"/>
      <c r="H132" s="38"/>
      <c r="I132" s="38"/>
      <c r="J132" s="103"/>
      <c r="K132" s="104"/>
      <c r="L132" s="105"/>
      <c r="M132" s="38"/>
      <c r="N132" s="106"/>
      <c r="O132" s="107"/>
      <c r="Q132" s="108"/>
    </row>
    <row r="133" spans="1:17" s="96" customFormat="1" ht="26.25" customHeight="1">
      <c r="A133" s="93">
        <v>1</v>
      </c>
      <c r="B133" s="94" t="s">
        <v>159</v>
      </c>
      <c r="C133" s="50" t="s">
        <v>34</v>
      </c>
      <c r="D133" s="51"/>
      <c r="E133" s="51"/>
      <c r="F133" s="51"/>
      <c r="G133" s="52"/>
      <c r="H133" s="51"/>
      <c r="I133" s="53">
        <v>4474</v>
      </c>
      <c r="J133" s="54"/>
      <c r="K133" s="51">
        <f>+K3</f>
        <v>0</v>
      </c>
      <c r="L133" s="51">
        <f>+L3</f>
        <v>0</v>
      </c>
      <c r="M133" s="51"/>
      <c r="N133" s="57"/>
      <c r="O133" s="95">
        <f t="shared" ref="O133:O154" si="24">SUM(K133:N133)</f>
        <v>0</v>
      </c>
      <c r="P133" s="96">
        <f>+VLOOKUP(B133,'[1]m codes'!$A:$B,2,0)</f>
        <v>1200000409</v>
      </c>
      <c r="Q133" s="51">
        <f t="shared" ref="Q133:Q154" si="25">+O133-F133</f>
        <v>0</v>
      </c>
    </row>
    <row r="134" spans="1:17" s="59" customFormat="1" ht="26.25" customHeight="1">
      <c r="A134" s="48">
        <f>+A133+1</f>
        <v>2</v>
      </c>
      <c r="B134" s="49" t="s">
        <v>160</v>
      </c>
      <c r="C134" s="50" t="s">
        <v>34</v>
      </c>
      <c r="D134" s="51"/>
      <c r="E134" s="51"/>
      <c r="F134" s="51"/>
      <c r="G134" s="52"/>
      <c r="H134" s="51"/>
      <c r="I134" s="53"/>
      <c r="J134" s="54"/>
      <c r="K134" s="51">
        <f>+K3*5</f>
        <v>0</v>
      </c>
      <c r="L134" s="51">
        <f>+L3*5</f>
        <v>0</v>
      </c>
      <c r="M134" s="51"/>
      <c r="N134" s="57"/>
      <c r="O134" s="58">
        <f t="shared" si="24"/>
        <v>0</v>
      </c>
      <c r="P134" s="59">
        <f>+VLOOKUP(B134,'[1]m codes'!$A:$B,2,0)</f>
        <v>1200000408</v>
      </c>
      <c r="Q134" s="60">
        <f t="shared" si="25"/>
        <v>0</v>
      </c>
    </row>
    <row r="135" spans="1:17" s="59" customFormat="1" ht="26.25" customHeight="1">
      <c r="A135" s="48">
        <f t="shared" ref="A135:A154" si="26">+A134+1</f>
        <v>3</v>
      </c>
      <c r="B135" s="49" t="s">
        <v>161</v>
      </c>
      <c r="C135" s="50" t="s">
        <v>49</v>
      </c>
      <c r="D135" s="51"/>
      <c r="E135" s="51"/>
      <c r="F135" s="51"/>
      <c r="G135" s="52"/>
      <c r="H135" s="51"/>
      <c r="I135" s="53">
        <v>4474</v>
      </c>
      <c r="J135" s="54"/>
      <c r="K135" s="51">
        <f>+K3</f>
        <v>0</v>
      </c>
      <c r="L135" s="51">
        <f>+L3</f>
        <v>0</v>
      </c>
      <c r="M135" s="51"/>
      <c r="N135" s="57"/>
      <c r="O135" s="58">
        <f t="shared" si="24"/>
        <v>0</v>
      </c>
      <c r="P135" s="59">
        <f>+VLOOKUP(B135,'[1]m codes'!$A:$B,2,0)</f>
        <v>1200000231</v>
      </c>
      <c r="Q135" s="60">
        <f t="shared" si="25"/>
        <v>0</v>
      </c>
    </row>
    <row r="136" spans="1:17" s="59" customFormat="1" ht="26.25" customHeight="1">
      <c r="A136" s="48">
        <f t="shared" si="26"/>
        <v>4</v>
      </c>
      <c r="B136" s="49" t="s">
        <v>162</v>
      </c>
      <c r="C136" s="50" t="s">
        <v>49</v>
      </c>
      <c r="D136" s="51"/>
      <c r="E136" s="51"/>
      <c r="F136" s="51"/>
      <c r="G136" s="52"/>
      <c r="H136" s="51"/>
      <c r="I136" s="53"/>
      <c r="J136" s="54"/>
      <c r="K136" s="51">
        <f>+ROUND(K3*0.9,0)</f>
        <v>0</v>
      </c>
      <c r="L136" s="51"/>
      <c r="M136" s="51"/>
      <c r="N136" s="57"/>
      <c r="O136" s="58">
        <f t="shared" si="24"/>
        <v>0</v>
      </c>
      <c r="P136" s="59">
        <f>+VLOOKUP(B136,'[1]m codes'!$A:$B,2,0)</f>
        <v>1200000410</v>
      </c>
      <c r="Q136" s="60">
        <f t="shared" si="25"/>
        <v>0</v>
      </c>
    </row>
    <row r="137" spans="1:17" s="59" customFormat="1" ht="26.25" customHeight="1">
      <c r="A137" s="48">
        <f t="shared" si="26"/>
        <v>5</v>
      </c>
      <c r="B137" s="49" t="s">
        <v>163</v>
      </c>
      <c r="C137" s="50" t="s">
        <v>49</v>
      </c>
      <c r="D137" s="51"/>
      <c r="E137" s="51"/>
      <c r="F137" s="51"/>
      <c r="G137" s="52"/>
      <c r="H137" s="51"/>
      <c r="I137" s="53"/>
      <c r="J137" s="54"/>
      <c r="K137" s="51"/>
      <c r="L137" s="51"/>
      <c r="M137" s="51"/>
      <c r="N137" s="57"/>
      <c r="O137" s="58">
        <f t="shared" si="24"/>
        <v>0</v>
      </c>
      <c r="P137" s="59">
        <f>+VLOOKUP(B137,'[1]m codes'!$A:$B,2,0)</f>
        <v>1200000425</v>
      </c>
      <c r="Q137" s="60">
        <f t="shared" si="25"/>
        <v>0</v>
      </c>
    </row>
    <row r="138" spans="1:17" s="59" customFormat="1" ht="26.25" customHeight="1">
      <c r="A138" s="48">
        <f t="shared" si="26"/>
        <v>6</v>
      </c>
      <c r="B138" s="109" t="s">
        <v>164</v>
      </c>
      <c r="C138" s="50" t="s">
        <v>49</v>
      </c>
      <c r="D138" s="51"/>
      <c r="E138" s="51"/>
      <c r="F138" s="51"/>
      <c r="G138" s="52"/>
      <c r="H138" s="51"/>
      <c r="I138" s="53">
        <v>4474</v>
      </c>
      <c r="J138" s="54"/>
      <c r="K138" s="51"/>
      <c r="L138" s="51"/>
      <c r="M138" s="51"/>
      <c r="N138" s="57"/>
      <c r="O138" s="58">
        <f t="shared" si="24"/>
        <v>0</v>
      </c>
      <c r="P138" s="59">
        <f>+VLOOKUP(B138,'[1]m codes'!$A:$B,2,0)</f>
        <v>1200000411</v>
      </c>
      <c r="Q138" s="60">
        <f t="shared" si="25"/>
        <v>0</v>
      </c>
    </row>
    <row r="139" spans="1:17" s="59" customFormat="1" ht="26.25" customHeight="1">
      <c r="A139" s="48">
        <f t="shared" si="26"/>
        <v>7</v>
      </c>
      <c r="B139" s="109" t="s">
        <v>165</v>
      </c>
      <c r="C139" s="50" t="s">
        <v>49</v>
      </c>
      <c r="D139" s="51"/>
      <c r="E139" s="51"/>
      <c r="F139" s="51"/>
      <c r="G139" s="52"/>
      <c r="H139" s="51"/>
      <c r="I139" s="53"/>
      <c r="J139" s="54"/>
      <c r="K139" s="51"/>
      <c r="L139" s="51"/>
      <c r="M139" s="51"/>
      <c r="N139" s="57"/>
      <c r="O139" s="58">
        <f t="shared" si="24"/>
        <v>0</v>
      </c>
      <c r="P139" s="59">
        <f>+VLOOKUP(B139,'[1]m codes'!$A:$B,2,0)</f>
        <v>900008156</v>
      </c>
      <c r="Q139" s="60">
        <f t="shared" si="25"/>
        <v>0</v>
      </c>
    </row>
    <row r="140" spans="1:17" s="59" customFormat="1" ht="26.25" customHeight="1">
      <c r="A140" s="48">
        <f t="shared" si="26"/>
        <v>8</v>
      </c>
      <c r="B140" s="109" t="s">
        <v>166</v>
      </c>
      <c r="C140" s="50" t="s">
        <v>49</v>
      </c>
      <c r="D140" s="51"/>
      <c r="E140" s="51"/>
      <c r="F140" s="51"/>
      <c r="G140" s="52"/>
      <c r="H140" s="51"/>
      <c r="I140" s="53"/>
      <c r="J140" s="54"/>
      <c r="K140" s="51"/>
      <c r="L140" s="51"/>
      <c r="M140" s="51"/>
      <c r="N140" s="57"/>
      <c r="O140" s="58">
        <f t="shared" si="24"/>
        <v>0</v>
      </c>
      <c r="P140" s="59">
        <f>+VLOOKUP(B140,'[1]m codes'!$A:$B,2,0)</f>
        <v>900008157</v>
      </c>
      <c r="Q140" s="60">
        <f t="shared" si="25"/>
        <v>0</v>
      </c>
    </row>
    <row r="141" spans="1:17" s="59" customFormat="1" ht="26.25" customHeight="1">
      <c r="A141" s="48">
        <f t="shared" si="26"/>
        <v>9</v>
      </c>
      <c r="B141" s="109" t="s">
        <v>167</v>
      </c>
      <c r="C141" s="50" t="s">
        <v>49</v>
      </c>
      <c r="D141" s="51"/>
      <c r="E141" s="51"/>
      <c r="F141" s="51"/>
      <c r="G141" s="52"/>
      <c r="H141" s="51"/>
      <c r="I141" s="53">
        <v>4474</v>
      </c>
      <c r="J141" s="54"/>
      <c r="K141" s="51"/>
      <c r="L141" s="51"/>
      <c r="M141" s="51"/>
      <c r="N141" s="57"/>
      <c r="O141" s="58">
        <f t="shared" si="24"/>
        <v>0</v>
      </c>
      <c r="P141" s="59">
        <f>+VLOOKUP(B141,'[1]m codes'!$A:$B,2,0)</f>
        <v>900008159</v>
      </c>
      <c r="Q141" s="60">
        <f t="shared" si="25"/>
        <v>0</v>
      </c>
    </row>
    <row r="142" spans="1:17" s="59" customFormat="1" ht="26.25" customHeight="1">
      <c r="A142" s="48">
        <f t="shared" si="26"/>
        <v>10</v>
      </c>
      <c r="B142" s="49" t="s">
        <v>168</v>
      </c>
      <c r="C142" s="50" t="s">
        <v>49</v>
      </c>
      <c r="D142" s="51"/>
      <c r="E142" s="51"/>
      <c r="F142" s="51"/>
      <c r="G142" s="52"/>
      <c r="H142" s="51"/>
      <c r="I142" s="53"/>
      <c r="J142" s="54"/>
      <c r="K142" s="51"/>
      <c r="L142" s="51"/>
      <c r="M142" s="51"/>
      <c r="N142" s="57"/>
      <c r="O142" s="58">
        <f t="shared" si="24"/>
        <v>0</v>
      </c>
      <c r="P142" s="59">
        <f>+VLOOKUP(B142,'[1]m codes'!$A:$B,2,0)</f>
        <v>900008617</v>
      </c>
      <c r="Q142" s="60">
        <f t="shared" si="25"/>
        <v>0</v>
      </c>
    </row>
    <row r="143" spans="1:17" s="59" customFormat="1" ht="26.25" customHeight="1">
      <c r="A143" s="48">
        <f t="shared" si="26"/>
        <v>11</v>
      </c>
      <c r="B143" s="49" t="s">
        <v>169</v>
      </c>
      <c r="C143" s="50" t="s">
        <v>49</v>
      </c>
      <c r="D143" s="51"/>
      <c r="E143" s="51"/>
      <c r="F143" s="51"/>
      <c r="G143" s="52"/>
      <c r="H143" s="51"/>
      <c r="I143" s="53"/>
      <c r="J143" s="54"/>
      <c r="K143" s="51"/>
      <c r="L143" s="51"/>
      <c r="M143" s="51"/>
      <c r="N143" s="57"/>
      <c r="O143" s="58">
        <f t="shared" si="24"/>
        <v>0</v>
      </c>
      <c r="P143" s="59">
        <f>+VLOOKUP(B143,'[1]m codes'!$A:$B,2,0)</f>
        <v>900007416</v>
      </c>
      <c r="Q143" s="60">
        <f t="shared" si="25"/>
        <v>0</v>
      </c>
    </row>
    <row r="144" spans="1:17" s="59" customFormat="1" ht="26.25" customHeight="1">
      <c r="A144" s="48">
        <f t="shared" si="26"/>
        <v>12</v>
      </c>
      <c r="B144" s="49" t="s">
        <v>170</v>
      </c>
      <c r="C144" s="50" t="s">
        <v>49</v>
      </c>
      <c r="D144" s="51"/>
      <c r="E144" s="51"/>
      <c r="F144" s="51"/>
      <c r="G144" s="52"/>
      <c r="H144" s="51"/>
      <c r="I144" s="53"/>
      <c r="J144" s="54"/>
      <c r="K144" s="51">
        <f>+K3*2</f>
        <v>0</v>
      </c>
      <c r="L144" s="51">
        <f>+L3*2</f>
        <v>0</v>
      </c>
      <c r="M144" s="51"/>
      <c r="N144" s="57"/>
      <c r="O144" s="58">
        <f t="shared" si="24"/>
        <v>0</v>
      </c>
      <c r="P144" s="59">
        <f>+VLOOKUP(B144,'[1]m codes'!$A:$B,2,0)</f>
        <v>1200000419</v>
      </c>
      <c r="Q144" s="60">
        <f t="shared" si="25"/>
        <v>0</v>
      </c>
    </row>
    <row r="145" spans="1:17" s="59" customFormat="1" ht="26.25" customHeight="1">
      <c r="A145" s="48">
        <f t="shared" si="26"/>
        <v>13</v>
      </c>
      <c r="B145" s="49" t="s">
        <v>171</v>
      </c>
      <c r="C145" s="50" t="s">
        <v>49</v>
      </c>
      <c r="D145" s="51"/>
      <c r="E145" s="51"/>
      <c r="F145" s="51"/>
      <c r="G145" s="52"/>
      <c r="H145" s="51"/>
      <c r="I145" s="53"/>
      <c r="J145" s="54"/>
      <c r="K145" s="51">
        <f>+K3</f>
        <v>0</v>
      </c>
      <c r="L145" s="51">
        <f>+L3</f>
        <v>0</v>
      </c>
      <c r="M145" s="51"/>
      <c r="N145" s="57"/>
      <c r="O145" s="58">
        <f t="shared" si="24"/>
        <v>0</v>
      </c>
      <c r="P145" s="59">
        <f>+VLOOKUP(B145,'[1]m codes'!$A:$B,2,0)</f>
        <v>1200000416</v>
      </c>
      <c r="Q145" s="60">
        <f t="shared" si="25"/>
        <v>0</v>
      </c>
    </row>
    <row r="146" spans="1:17" s="59" customFormat="1" ht="26.25" customHeight="1">
      <c r="A146" s="48">
        <f t="shared" si="26"/>
        <v>14</v>
      </c>
      <c r="B146" s="49" t="s">
        <v>172</v>
      </c>
      <c r="C146" s="50" t="s">
        <v>49</v>
      </c>
      <c r="D146" s="51"/>
      <c r="E146" s="51"/>
      <c r="F146" s="51"/>
      <c r="G146" s="52"/>
      <c r="H146" s="51"/>
      <c r="I146" s="53">
        <v>4474</v>
      </c>
      <c r="J146" s="54"/>
      <c r="K146" s="51"/>
      <c r="L146" s="51"/>
      <c r="M146" s="51"/>
      <c r="N146" s="57"/>
      <c r="O146" s="58">
        <f t="shared" si="24"/>
        <v>0</v>
      </c>
      <c r="P146" s="59">
        <f>+VLOOKUP(B146,'[1]m codes'!$A:$B,2,0)</f>
        <v>1200000418</v>
      </c>
      <c r="Q146" s="60">
        <f t="shared" si="25"/>
        <v>0</v>
      </c>
    </row>
    <row r="147" spans="1:17" s="59" customFormat="1" ht="26.25" customHeight="1">
      <c r="A147" s="48">
        <f t="shared" si="26"/>
        <v>15</v>
      </c>
      <c r="B147" s="49" t="s">
        <v>173</v>
      </c>
      <c r="C147" s="50" t="s">
        <v>49</v>
      </c>
      <c r="D147" s="51"/>
      <c r="E147" s="51"/>
      <c r="F147" s="51"/>
      <c r="G147" s="52"/>
      <c r="H147" s="51"/>
      <c r="I147" s="53"/>
      <c r="J147" s="54"/>
      <c r="K147" s="51">
        <f>+K3</f>
        <v>0</v>
      </c>
      <c r="L147" s="51">
        <f>+L3</f>
        <v>0</v>
      </c>
      <c r="M147" s="51"/>
      <c r="N147" s="57"/>
      <c r="O147" s="58">
        <f t="shared" si="24"/>
        <v>0</v>
      </c>
      <c r="P147" s="59">
        <f>+VLOOKUP(B147,'[1]m codes'!$A:$B,2,0)</f>
        <v>1200000450</v>
      </c>
      <c r="Q147" s="60">
        <f t="shared" si="25"/>
        <v>0</v>
      </c>
    </row>
    <row r="148" spans="1:17" s="59" customFormat="1" ht="26.25" customHeight="1">
      <c r="A148" s="48">
        <f t="shared" si="26"/>
        <v>16</v>
      </c>
      <c r="B148" s="49" t="s">
        <v>174</v>
      </c>
      <c r="C148" s="50" t="s">
        <v>49</v>
      </c>
      <c r="D148" s="51"/>
      <c r="E148" s="51"/>
      <c r="F148" s="51"/>
      <c r="G148" s="52"/>
      <c r="H148" s="51"/>
      <c r="I148" s="53"/>
      <c r="J148" s="54"/>
      <c r="K148" s="51">
        <f>+K3</f>
        <v>0</v>
      </c>
      <c r="L148" s="51">
        <f>+L3</f>
        <v>0</v>
      </c>
      <c r="M148" s="51"/>
      <c r="N148" s="57"/>
      <c r="O148" s="58">
        <f t="shared" si="24"/>
        <v>0</v>
      </c>
      <c r="P148" s="59">
        <f>+VLOOKUP(B148,'[1]m codes'!$A:$B,2,0)</f>
        <v>1200000451</v>
      </c>
      <c r="Q148" s="60">
        <f t="shared" si="25"/>
        <v>0</v>
      </c>
    </row>
    <row r="149" spans="1:17" s="59" customFormat="1" ht="26.25" customHeight="1">
      <c r="A149" s="48">
        <f t="shared" si="26"/>
        <v>17</v>
      </c>
      <c r="B149" s="49" t="s">
        <v>175</v>
      </c>
      <c r="C149" s="50" t="s">
        <v>49</v>
      </c>
      <c r="D149" s="51"/>
      <c r="E149" s="51"/>
      <c r="F149" s="51"/>
      <c r="G149" s="52"/>
      <c r="H149" s="51"/>
      <c r="I149" s="53"/>
      <c r="J149" s="54"/>
      <c r="K149" s="51">
        <f>+K3</f>
        <v>0</v>
      </c>
      <c r="L149" s="51">
        <f>+L3</f>
        <v>0</v>
      </c>
      <c r="M149" s="51"/>
      <c r="N149" s="57"/>
      <c r="O149" s="58">
        <f t="shared" si="24"/>
        <v>0</v>
      </c>
      <c r="P149" s="59">
        <f>+VLOOKUP(B149,'[1]m codes'!$A:$B,2,0)</f>
        <v>1200000448</v>
      </c>
      <c r="Q149" s="60">
        <f t="shared" si="25"/>
        <v>0</v>
      </c>
    </row>
    <row r="150" spans="1:17" s="59" customFormat="1" ht="26.25" customHeight="1">
      <c r="A150" s="48">
        <f t="shared" si="26"/>
        <v>18</v>
      </c>
      <c r="B150" s="49" t="s">
        <v>176</v>
      </c>
      <c r="C150" s="50" t="s">
        <v>49</v>
      </c>
      <c r="D150" s="51"/>
      <c r="E150" s="51"/>
      <c r="F150" s="51"/>
      <c r="G150" s="52"/>
      <c r="H150" s="51"/>
      <c r="I150" s="53">
        <v>4474</v>
      </c>
      <c r="J150" s="54"/>
      <c r="K150" s="51">
        <f>+K3</f>
        <v>0</v>
      </c>
      <c r="L150" s="51">
        <f>+L3</f>
        <v>0</v>
      </c>
      <c r="M150" s="51"/>
      <c r="N150" s="57"/>
      <c r="O150" s="58">
        <f t="shared" si="24"/>
        <v>0</v>
      </c>
      <c r="P150" s="59">
        <f>+VLOOKUP(B150,'[1]m codes'!$A:$B,2,0)</f>
        <v>1200000417</v>
      </c>
      <c r="Q150" s="60">
        <f t="shared" si="25"/>
        <v>0</v>
      </c>
    </row>
    <row r="151" spans="1:17" s="59" customFormat="1" ht="26.25" customHeight="1">
      <c r="A151" s="48">
        <f t="shared" si="26"/>
        <v>19</v>
      </c>
      <c r="B151" s="49" t="s">
        <v>177</v>
      </c>
      <c r="C151" s="50" t="s">
        <v>49</v>
      </c>
      <c r="D151" s="51"/>
      <c r="E151" s="51"/>
      <c r="F151" s="51"/>
      <c r="G151" s="52"/>
      <c r="H151" s="51"/>
      <c r="I151" s="53"/>
      <c r="J151" s="54"/>
      <c r="K151" s="51">
        <f>+K3</f>
        <v>0</v>
      </c>
      <c r="L151" s="51">
        <f>+L3</f>
        <v>0</v>
      </c>
      <c r="M151" s="51"/>
      <c r="N151" s="57"/>
      <c r="O151" s="58">
        <f t="shared" si="24"/>
        <v>0</v>
      </c>
      <c r="P151" s="59">
        <f>+VLOOKUP(B151,'[1]m codes'!$A:$B,2,0)</f>
        <v>1200000414</v>
      </c>
      <c r="Q151" s="60">
        <f t="shared" si="25"/>
        <v>0</v>
      </c>
    </row>
    <row r="152" spans="1:17" s="59" customFormat="1" ht="26.25" customHeight="1">
      <c r="A152" s="48">
        <f t="shared" si="26"/>
        <v>20</v>
      </c>
      <c r="B152" s="49" t="s">
        <v>178</v>
      </c>
      <c r="C152" s="50" t="s">
        <v>49</v>
      </c>
      <c r="D152" s="51"/>
      <c r="E152" s="51"/>
      <c r="F152" s="51"/>
      <c r="G152" s="52"/>
      <c r="H152" s="51"/>
      <c r="I152" s="53"/>
      <c r="J152" s="54"/>
      <c r="K152" s="55"/>
      <c r="L152" s="51"/>
      <c r="M152" s="51"/>
      <c r="N152" s="57"/>
      <c r="O152" s="58">
        <f t="shared" si="24"/>
        <v>0</v>
      </c>
      <c r="P152" s="59">
        <f>+VLOOKUP(B152,'[1]m codes'!$A:$B,2,0)</f>
        <v>1200000415</v>
      </c>
      <c r="Q152" s="60">
        <f t="shared" si="25"/>
        <v>0</v>
      </c>
    </row>
    <row r="153" spans="1:17" s="59" customFormat="1" ht="26.25" customHeight="1">
      <c r="A153" s="48">
        <f t="shared" si="26"/>
        <v>21</v>
      </c>
      <c r="B153" s="49" t="s">
        <v>179</v>
      </c>
      <c r="C153" s="50" t="s">
        <v>49</v>
      </c>
      <c r="D153" s="51"/>
      <c r="E153" s="51"/>
      <c r="F153" s="51"/>
      <c r="G153" s="52"/>
      <c r="H153" s="51"/>
      <c r="I153" s="53"/>
      <c r="J153" s="54"/>
      <c r="K153" s="55"/>
      <c r="L153" s="51"/>
      <c r="M153" s="51"/>
      <c r="N153" s="57"/>
      <c r="O153" s="58">
        <f t="shared" si="24"/>
        <v>0</v>
      </c>
      <c r="P153" s="59">
        <f>+VLOOKUP(B153,'[1]m codes'!$A:$B,2,0)</f>
        <v>200001364</v>
      </c>
      <c r="Q153" s="60">
        <f t="shared" si="25"/>
        <v>0</v>
      </c>
    </row>
    <row r="154" spans="1:17" s="59" customFormat="1" ht="26.25" customHeight="1">
      <c r="A154" s="110">
        <f t="shared" si="26"/>
        <v>22</v>
      </c>
      <c r="B154" s="111"/>
      <c r="C154" s="51"/>
      <c r="D154" s="51"/>
      <c r="E154" s="51"/>
      <c r="F154" s="51"/>
      <c r="G154" s="52"/>
      <c r="H154" s="51"/>
      <c r="I154" s="53"/>
      <c r="J154" s="54"/>
      <c r="K154" s="55"/>
      <c r="L154" s="56"/>
      <c r="M154" s="51"/>
      <c r="N154" s="57"/>
      <c r="O154" s="58">
        <f t="shared" si="24"/>
        <v>0</v>
      </c>
      <c r="P154" s="59" t="e">
        <f>+VLOOKUP(B154,'[1]m codes'!$A:$B,2,0)</f>
        <v>#N/A</v>
      </c>
      <c r="Q154" s="60">
        <f t="shared" si="25"/>
        <v>0</v>
      </c>
    </row>
    <row r="155" spans="1:17" s="73" customFormat="1" ht="26.25" customHeight="1">
      <c r="A155" s="112"/>
      <c r="B155" s="70" t="s">
        <v>102</v>
      </c>
      <c r="C155" s="70"/>
      <c r="D155" s="64"/>
      <c r="E155" s="64"/>
      <c r="F155" s="64"/>
      <c r="G155" s="65"/>
      <c r="H155" s="64"/>
      <c r="I155" s="66"/>
      <c r="J155" s="67"/>
      <c r="K155" s="68"/>
      <c r="L155" s="69"/>
      <c r="M155" s="70"/>
      <c r="N155" s="71"/>
      <c r="O155" s="72"/>
      <c r="Q155" s="74"/>
    </row>
    <row r="156" spans="1:17">
      <c r="A156" s="113"/>
      <c r="B156" s="114"/>
      <c r="C156" s="114"/>
      <c r="D156" s="113"/>
      <c r="E156" s="113"/>
      <c r="F156" s="113"/>
      <c r="G156" s="113"/>
      <c r="H156" s="113"/>
      <c r="I156" s="115"/>
      <c r="J156" s="114"/>
      <c r="K156" s="116"/>
      <c r="L156" s="117"/>
      <c r="M156" s="117"/>
      <c r="N156" s="118"/>
      <c r="O156" s="114"/>
      <c r="Q156" s="119"/>
    </row>
    <row r="157" spans="1:17">
      <c r="A157" s="113"/>
      <c r="B157" s="114"/>
      <c r="C157" s="114"/>
      <c r="D157" s="113"/>
      <c r="E157" s="113"/>
      <c r="F157" s="113"/>
      <c r="G157" s="113"/>
      <c r="H157" s="113"/>
      <c r="I157" s="115"/>
      <c r="J157" s="114"/>
      <c r="K157" s="116"/>
      <c r="L157" s="117"/>
      <c r="M157" s="117"/>
      <c r="N157" s="118"/>
      <c r="O157" s="114"/>
      <c r="Q157" s="119"/>
    </row>
    <row r="158" spans="1:17">
      <c r="A158" s="113"/>
      <c r="B158" s="114"/>
      <c r="C158" s="114"/>
      <c r="D158" s="113"/>
      <c r="E158" s="113"/>
      <c r="F158" s="113"/>
      <c r="G158" s="113"/>
      <c r="H158" s="113"/>
      <c r="I158" s="115"/>
      <c r="J158" s="114"/>
      <c r="K158" s="116"/>
      <c r="L158" s="117"/>
      <c r="M158" s="117"/>
      <c r="N158" s="118"/>
      <c r="O158" s="114"/>
      <c r="Q158" s="119"/>
    </row>
    <row r="159" spans="1:17" s="124" customFormat="1" ht="14.25">
      <c r="A159" s="206" t="s">
        <v>180</v>
      </c>
      <c r="B159" s="206"/>
      <c r="C159" s="206"/>
      <c r="D159" s="206"/>
      <c r="E159" s="206"/>
      <c r="F159" s="206"/>
      <c r="G159" s="206"/>
      <c r="H159" s="206"/>
      <c r="I159" s="206"/>
      <c r="J159" s="206"/>
      <c r="K159" s="120"/>
      <c r="L159" s="121"/>
      <c r="M159" s="121"/>
      <c r="N159" s="122"/>
      <c r="O159" s="123"/>
      <c r="Q159" s="125"/>
    </row>
    <row r="162" spans="2:17">
      <c r="B162" s="126"/>
      <c r="D162"/>
      <c r="E162"/>
      <c r="F162"/>
      <c r="G162"/>
      <c r="H162"/>
      <c r="I162"/>
      <c r="K162"/>
      <c r="L162"/>
      <c r="M162"/>
      <c r="N162"/>
      <c r="O162"/>
      <c r="Q162"/>
    </row>
    <row r="163" spans="2:17" ht="15.75">
      <c r="B163" s="127" t="s">
        <v>181</v>
      </c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>
      <c r="B164" s="126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>
      <c r="B165" s="126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>
      <c r="B166" s="126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>
      <c r="B167" s="126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>
      <c r="B168" s="126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>
      <c r="B169" s="126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>
      <c r="B170" s="126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>
      <c r="B171" s="126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>
      <c r="B172" s="126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>
      <c r="B173" s="126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>
      <c r="B174" s="126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>
      <c r="B175" s="126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>
      <c r="B176" s="126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>
      <c r="B177" s="126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>
      <c r="B178" s="126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>
      <c r="B179" s="126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>
      <c r="B180" s="126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>
      <c r="B181" s="126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>
      <c r="B182" s="126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>
      <c r="B183" s="126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>
      <c r="B184" s="126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>
      <c r="B185" s="126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>
      <c r="B186" s="126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>
      <c r="B187" s="126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>
      <c r="B188" s="126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>
      <c r="B189" s="126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>
      <c r="B190" s="126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>
      <c r="B191" s="126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>
      <c r="B192" s="126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>
      <c r="B193" s="126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>
      <c r="B194" s="126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>
      <c r="B195" s="126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>
      <c r="B196" s="126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>
      <c r="B197" s="126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>
      <c r="B198" s="126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>
      <c r="B199" s="126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>
      <c r="B200" s="126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>
      <c r="B201" s="126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>
      <c r="B202" s="126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>
      <c r="B203" s="126"/>
      <c r="D203"/>
      <c r="E203"/>
      <c r="F203"/>
      <c r="G203"/>
      <c r="H203"/>
      <c r="I203"/>
      <c r="K203"/>
      <c r="L203"/>
      <c r="M203"/>
      <c r="N203"/>
      <c r="O203"/>
      <c r="Q203"/>
    </row>
  </sheetData>
  <mergeCells count="13">
    <mergeCell ref="J6:J7"/>
    <mergeCell ref="K6:O6"/>
    <mergeCell ref="A159:J159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4:G154 H1:I3 I10:I13 H10:H18 I153:I154 H6:I9 C153:F153">
    <cfRule type="cellIs" dxfId="56" priority="44" operator="lessThan">
      <formula>0</formula>
    </cfRule>
  </conditionalFormatting>
  <conditionalFormatting sqref="C14:E16 C18:F18 I18 I14:I16">
    <cfRule type="cellIs" dxfId="55" priority="41" operator="lessThan">
      <formula>0</formula>
    </cfRule>
  </conditionalFormatting>
  <conditionalFormatting sqref="C23:F29 I22:I29 C22 E22:F22">
    <cfRule type="cellIs" dxfId="54" priority="40" operator="lessThan">
      <formula>0</formula>
    </cfRule>
  </conditionalFormatting>
  <conditionalFormatting sqref="C32:F58 I32:I58">
    <cfRule type="cellIs" dxfId="53" priority="39" operator="lessThan">
      <formula>0</formula>
    </cfRule>
  </conditionalFormatting>
  <conditionalFormatting sqref="C67:F74 I67:I74">
    <cfRule type="cellIs" dxfId="52" priority="38" operator="lessThan">
      <formula>0</formula>
    </cfRule>
  </conditionalFormatting>
  <conditionalFormatting sqref="C77:F104 I77:I104">
    <cfRule type="cellIs" dxfId="51" priority="37" operator="lessThan">
      <formula>0</formula>
    </cfRule>
  </conditionalFormatting>
  <conditionalFormatting sqref="C107:F114 I107:I114">
    <cfRule type="cellIs" dxfId="50" priority="36" operator="lessThan">
      <formula>0</formula>
    </cfRule>
  </conditionalFormatting>
  <conditionalFormatting sqref="C117:F123 I117:I123">
    <cfRule type="cellIs" dxfId="49" priority="34" operator="lessThan">
      <formula>0</formula>
    </cfRule>
  </conditionalFormatting>
  <conditionalFormatting sqref="C126:F130 I126:I130">
    <cfRule type="cellIs" dxfId="48" priority="35" operator="lessThan">
      <formula>0</formula>
    </cfRule>
  </conditionalFormatting>
  <conditionalFormatting sqref="C133:F151 I133:I151">
    <cfRule type="cellIs" dxfId="47" priority="33" operator="lessThan">
      <formula>0</formula>
    </cfRule>
  </conditionalFormatting>
  <conditionalFormatting sqref="H20:I21 I59:I65 H66:I66 H75:I76 I105 H106:I106 I115 H116:I116 H125:I125 I131 I19 C9:E13 H10:H18 G9:H9">
    <cfRule type="cellIs" dxfId="46" priority="46" operator="lessThan">
      <formula>0</formula>
    </cfRule>
  </conditionalFormatting>
  <conditionalFormatting sqref="H31:I31 I30">
    <cfRule type="cellIs" dxfId="45" priority="45" operator="lessThan">
      <formula>0</formula>
    </cfRule>
  </conditionalFormatting>
  <conditionalFormatting sqref="H155:I1048576">
    <cfRule type="cellIs" dxfId="44" priority="42" operator="lessThan">
      <formula>0</formula>
    </cfRule>
  </conditionalFormatting>
  <conditionalFormatting sqref="I124">
    <cfRule type="cellIs" dxfId="43" priority="43" operator="lessThan">
      <formula>0</formula>
    </cfRule>
  </conditionalFormatting>
  <conditionalFormatting sqref="C152:F152 I152">
    <cfRule type="cellIs" dxfId="42" priority="32" operator="lessThan">
      <formula>0</formula>
    </cfRule>
  </conditionalFormatting>
  <conditionalFormatting sqref="C17:F17 I17">
    <cfRule type="cellIs" dxfId="41" priority="31" operator="lessThan">
      <formula>0</formula>
    </cfRule>
  </conditionalFormatting>
  <conditionalFormatting sqref="K3:K5">
    <cfRule type="cellIs" dxfId="40" priority="30" operator="lessThan">
      <formula>0</formula>
    </cfRule>
  </conditionalFormatting>
  <conditionalFormatting sqref="H22:H29">
    <cfRule type="cellIs" dxfId="39" priority="28" operator="lessThan">
      <formula>0</formula>
    </cfRule>
  </conditionalFormatting>
  <conditionalFormatting sqref="H22:H29">
    <cfRule type="cellIs" dxfId="38" priority="29" operator="lessThan">
      <formula>0</formula>
    </cfRule>
  </conditionalFormatting>
  <conditionalFormatting sqref="H32:H64">
    <cfRule type="cellIs" dxfId="37" priority="26" operator="lessThan">
      <formula>0</formula>
    </cfRule>
  </conditionalFormatting>
  <conditionalFormatting sqref="H32:H64">
    <cfRule type="cellIs" dxfId="36" priority="27" operator="lessThan">
      <formula>0</formula>
    </cfRule>
  </conditionalFormatting>
  <conditionalFormatting sqref="H67:H68 H70:H74">
    <cfRule type="cellIs" dxfId="35" priority="24" operator="lessThan">
      <formula>0</formula>
    </cfRule>
  </conditionalFormatting>
  <conditionalFormatting sqref="H67:H68 H70:H74">
    <cfRule type="cellIs" dxfId="34" priority="25" operator="lessThan">
      <formula>0</formula>
    </cfRule>
  </conditionalFormatting>
  <conditionalFormatting sqref="H69">
    <cfRule type="cellIs" dxfId="33" priority="22" operator="lessThan">
      <formula>0</formula>
    </cfRule>
  </conditionalFormatting>
  <conditionalFormatting sqref="H69">
    <cfRule type="cellIs" dxfId="32" priority="23" operator="lessThan">
      <formula>0</formula>
    </cfRule>
  </conditionalFormatting>
  <conditionalFormatting sqref="H77:H104">
    <cfRule type="cellIs" dxfId="31" priority="20" operator="lessThan">
      <formula>0</formula>
    </cfRule>
  </conditionalFormatting>
  <conditionalFormatting sqref="H77:H104">
    <cfRule type="cellIs" dxfId="30" priority="21" operator="lessThan">
      <formula>0</formula>
    </cfRule>
  </conditionalFormatting>
  <conditionalFormatting sqref="H107:H114">
    <cfRule type="cellIs" dxfId="29" priority="18" operator="lessThan">
      <formula>0</formula>
    </cfRule>
  </conditionalFormatting>
  <conditionalFormatting sqref="H107:H114">
    <cfRule type="cellIs" dxfId="28" priority="19" operator="lessThan">
      <formula>0</formula>
    </cfRule>
  </conditionalFormatting>
  <conditionalFormatting sqref="H117:H123">
    <cfRule type="cellIs" dxfId="27" priority="16" operator="lessThan">
      <formula>0</formula>
    </cfRule>
  </conditionalFormatting>
  <conditionalFormatting sqref="H117:H123">
    <cfRule type="cellIs" dxfId="26" priority="17" operator="lessThan">
      <formula>0</formula>
    </cfRule>
  </conditionalFormatting>
  <conditionalFormatting sqref="H126:H130">
    <cfRule type="cellIs" dxfId="25" priority="14" operator="lessThan">
      <formula>0</formula>
    </cfRule>
  </conditionalFormatting>
  <conditionalFormatting sqref="H126:H130">
    <cfRule type="cellIs" dxfId="24" priority="15" operator="lessThan">
      <formula>0</formula>
    </cfRule>
  </conditionalFormatting>
  <conditionalFormatting sqref="H133:H154">
    <cfRule type="cellIs" dxfId="23" priority="12" operator="lessThan">
      <formula>0</formula>
    </cfRule>
  </conditionalFormatting>
  <conditionalFormatting sqref="H133:H154">
    <cfRule type="cellIs" dxfId="22" priority="13" operator="lessThan">
      <formula>0</formula>
    </cfRule>
  </conditionalFormatting>
  <conditionalFormatting sqref="G10:G18">
    <cfRule type="cellIs" dxfId="21" priority="11" operator="lessThan">
      <formula>0</formula>
    </cfRule>
  </conditionalFormatting>
  <conditionalFormatting sqref="G22:G29">
    <cfRule type="cellIs" dxfId="20" priority="10" operator="lessThan">
      <formula>0</formula>
    </cfRule>
  </conditionalFormatting>
  <conditionalFormatting sqref="G32:G64">
    <cfRule type="cellIs" dxfId="19" priority="9" operator="lessThan">
      <formula>0</formula>
    </cfRule>
  </conditionalFormatting>
  <conditionalFormatting sqref="G67:G74">
    <cfRule type="cellIs" dxfId="18" priority="8" operator="lessThan">
      <formula>0</formula>
    </cfRule>
  </conditionalFormatting>
  <conditionalFormatting sqref="G77:G104">
    <cfRule type="cellIs" dxfId="17" priority="7" operator="lessThan">
      <formula>0</formula>
    </cfRule>
  </conditionalFormatting>
  <conditionalFormatting sqref="G107:G114">
    <cfRule type="cellIs" dxfId="16" priority="6" operator="lessThan">
      <formula>0</formula>
    </cfRule>
  </conditionalFormatting>
  <conditionalFormatting sqref="G117:G123">
    <cfRule type="cellIs" dxfId="15" priority="5" operator="lessThan">
      <formula>0</formula>
    </cfRule>
  </conditionalFormatting>
  <conditionalFormatting sqref="G126:G130">
    <cfRule type="cellIs" dxfId="14" priority="4" operator="lessThan">
      <formula>0</formula>
    </cfRule>
  </conditionalFormatting>
  <conditionalFormatting sqref="G133:G153">
    <cfRule type="cellIs" dxfId="13" priority="3" operator="lessThan">
      <formula>0</formula>
    </cfRule>
  </conditionalFormatting>
  <conditionalFormatting sqref="F14:F16">
    <cfRule type="cellIs" dxfId="12" priority="1" operator="lessThan">
      <formula>0</formula>
    </cfRule>
  </conditionalFormatting>
  <conditionalFormatting sqref="F9:F13">
    <cfRule type="cellIs" dxfId="11" priority="2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topLeftCell="A97" zoomScaleNormal="100" zoomScaleSheetLayoutView="100" workbookViewId="0">
      <selection activeCell="D109" sqref="D109:H109"/>
    </sheetView>
  </sheetViews>
  <sheetFormatPr defaultRowHeight="15"/>
  <cols>
    <col min="1" max="1" width="8.7109375" customWidth="1"/>
    <col min="2" max="2" width="53.42578125" customWidth="1"/>
    <col min="3" max="3" width="6.5703125" customWidth="1"/>
    <col min="4" max="4" width="13.7109375" style="128" bestFit="1" customWidth="1"/>
    <col min="5" max="5" width="15.85546875" style="128" customWidth="1"/>
    <col min="6" max="7" width="14.140625" style="128" customWidth="1"/>
    <col min="8" max="8" width="32.85546875" style="128" customWidth="1"/>
    <col min="9" max="9" width="12.28515625" style="129" customWidth="1"/>
    <col min="10" max="10" width="12" customWidth="1"/>
    <col min="11" max="11" width="12.5703125" style="130" hidden="1" customWidth="1"/>
    <col min="12" max="12" width="9.28515625" style="131" hidden="1" customWidth="1"/>
    <col min="13" max="13" width="11.140625" style="131" hidden="1" customWidth="1"/>
    <col min="14" max="14" width="7.5703125" style="132" hidden="1" customWidth="1"/>
    <col min="15" max="15" width="15.28515625" style="133" hidden="1" customWidth="1"/>
    <col min="16" max="16" width="12" hidden="1" customWidth="1"/>
    <col min="17" max="17" width="14" style="134" hidden="1" customWidth="1"/>
  </cols>
  <sheetData>
    <row r="1" spans="1:21" s="7" customFormat="1" ht="22.5" customHeight="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1" s="7" customFormat="1" ht="18.75" customHeight="1">
      <c r="A2" s="208" t="s">
        <v>2</v>
      </c>
      <c r="B2" s="208"/>
      <c r="C2" s="208"/>
      <c r="D2" s="208"/>
      <c r="E2" s="208"/>
      <c r="F2" s="208"/>
      <c r="G2" s="208"/>
      <c r="H2" s="208"/>
      <c r="I2" s="208"/>
      <c r="J2" s="208"/>
      <c r="K2" s="8"/>
      <c r="L2" s="9"/>
      <c r="M2" s="9"/>
      <c r="N2" s="10"/>
      <c r="O2" s="11"/>
      <c r="P2" s="12"/>
      <c r="Q2" s="13"/>
      <c r="R2" s="12"/>
      <c r="S2" s="12"/>
    </row>
    <row r="3" spans="1:21" s="7" customFormat="1" ht="21.75" customHeight="1">
      <c r="A3" s="208" t="s">
        <v>3</v>
      </c>
      <c r="B3" s="208"/>
      <c r="C3" s="208"/>
      <c r="D3" s="208"/>
      <c r="E3" s="208"/>
      <c r="F3" s="208"/>
      <c r="G3" s="208"/>
      <c r="H3" s="208"/>
      <c r="I3" s="208"/>
      <c r="J3" s="208"/>
      <c r="K3" s="14"/>
      <c r="L3" s="15"/>
      <c r="M3" s="9"/>
      <c r="N3" s="10"/>
      <c r="O3" s="11"/>
      <c r="P3" s="12"/>
      <c r="Q3" s="13"/>
      <c r="R3" s="12"/>
      <c r="S3" s="12"/>
    </row>
    <row r="4" spans="1:21" s="7" customFormat="1" ht="27.75" customHeight="1">
      <c r="A4" s="16"/>
      <c r="B4" s="17" t="s">
        <v>4</v>
      </c>
      <c r="C4" s="16"/>
      <c r="D4" s="19" t="s">
        <v>5</v>
      </c>
      <c r="E4" s="16" t="s">
        <v>6</v>
      </c>
      <c r="F4" s="19" t="s">
        <v>7</v>
      </c>
      <c r="G4" s="219" t="s">
        <v>8</v>
      </c>
      <c r="H4" s="219"/>
      <c r="I4" s="219"/>
      <c r="J4" s="219"/>
      <c r="K4" s="21"/>
      <c r="L4" s="15"/>
      <c r="M4" s="9"/>
      <c r="N4" s="10"/>
      <c r="O4" s="11"/>
      <c r="P4" s="12"/>
      <c r="Q4" s="13"/>
      <c r="R4" s="12"/>
      <c r="S4" s="12"/>
    </row>
    <row r="5" spans="1:21" s="7" customFormat="1" ht="27.75" customHeight="1">
      <c r="A5" s="16"/>
      <c r="B5" s="17" t="s">
        <v>9</v>
      </c>
      <c r="C5" s="135"/>
      <c r="D5" s="19" t="s">
        <v>10</v>
      </c>
      <c r="E5" s="135"/>
      <c r="F5" s="19" t="s">
        <v>11</v>
      </c>
      <c r="G5" s="219" t="s">
        <v>12</v>
      </c>
      <c r="H5" s="219"/>
      <c r="I5" s="219"/>
      <c r="J5" s="219"/>
      <c r="K5" s="21"/>
      <c r="L5" s="15"/>
      <c r="M5" s="9"/>
      <c r="N5" s="9"/>
      <c r="O5" s="11"/>
      <c r="P5" s="12"/>
      <c r="Q5" s="13"/>
      <c r="R5" s="12"/>
      <c r="S5" s="12"/>
    </row>
    <row r="6" spans="1:21" s="26" customFormat="1" ht="15" customHeight="1">
      <c r="A6" s="212" t="s">
        <v>13</v>
      </c>
      <c r="B6" s="213" t="s">
        <v>14</v>
      </c>
      <c r="C6" s="213" t="s">
        <v>15</v>
      </c>
      <c r="D6" s="212" t="s">
        <v>182</v>
      </c>
      <c r="E6" s="212"/>
      <c r="F6" s="212"/>
      <c r="G6" s="212"/>
      <c r="H6" s="212"/>
      <c r="I6" s="220" t="s">
        <v>183</v>
      </c>
      <c r="J6" s="212" t="s">
        <v>18</v>
      </c>
      <c r="K6" s="205" t="s">
        <v>19</v>
      </c>
      <c r="L6" s="205"/>
      <c r="M6" s="205"/>
      <c r="N6" s="205"/>
      <c r="O6" s="205"/>
      <c r="Q6" s="27"/>
    </row>
    <row r="7" spans="1:21" s="26" customFormat="1" ht="42" customHeight="1">
      <c r="A7" s="212"/>
      <c r="B7" s="213"/>
      <c r="C7" s="213"/>
      <c r="D7" s="212"/>
      <c r="E7" s="212"/>
      <c r="F7" s="212"/>
      <c r="G7" s="212"/>
      <c r="H7" s="212"/>
      <c r="I7" s="221"/>
      <c r="J7" s="212"/>
      <c r="K7" s="136" t="s">
        <v>24</v>
      </c>
      <c r="L7" s="31" t="s">
        <v>24</v>
      </c>
      <c r="M7" s="32" t="s">
        <v>24</v>
      </c>
      <c r="N7" s="33" t="s">
        <v>24</v>
      </c>
      <c r="O7" s="34" t="s">
        <v>25</v>
      </c>
      <c r="Q7" s="35" t="s">
        <v>26</v>
      </c>
      <c r="R7" s="26" t="s">
        <v>27</v>
      </c>
      <c r="S7" s="26" t="s">
        <v>28</v>
      </c>
      <c r="U7" s="26" t="s">
        <v>29</v>
      </c>
    </row>
    <row r="8" spans="1:21" s="82" customFormat="1">
      <c r="A8" s="36" t="s">
        <v>45</v>
      </c>
      <c r="B8" s="37" t="s">
        <v>46</v>
      </c>
      <c r="C8" s="37"/>
      <c r="D8" s="75"/>
      <c r="E8" s="75"/>
      <c r="F8" s="75"/>
      <c r="G8" s="75"/>
      <c r="H8" s="75"/>
      <c r="I8" s="40"/>
      <c r="J8" s="79"/>
      <c r="K8" s="78"/>
      <c r="L8" s="78"/>
      <c r="M8" s="79"/>
      <c r="N8" s="80"/>
      <c r="O8" s="81"/>
      <c r="Q8" s="47"/>
    </row>
    <row r="9" spans="1:21" s="92" customFormat="1" ht="14.25">
      <c r="A9" s="83"/>
      <c r="B9" s="84" t="s">
        <v>47</v>
      </c>
      <c r="C9" s="84"/>
      <c r="D9" s="85"/>
      <c r="E9" s="85"/>
      <c r="F9" s="85"/>
      <c r="G9" s="85"/>
      <c r="H9" s="85"/>
      <c r="I9" s="86"/>
      <c r="J9" s="90"/>
      <c r="K9" s="89"/>
      <c r="L9" s="89"/>
      <c r="M9" s="90"/>
      <c r="N9" s="91"/>
      <c r="O9" s="58">
        <f t="shared" ref="O9:O17" si="0">SUM(K9:N9)</f>
        <v>0</v>
      </c>
      <c r="Q9" s="60">
        <f t="shared" ref="Q9:Q60" si="1">+O9-F9</f>
        <v>0</v>
      </c>
    </row>
    <row r="10" spans="1:21" s="96" customFormat="1" ht="53.25" customHeight="1">
      <c r="A10" s="93">
        <v>1</v>
      </c>
      <c r="B10" s="94" t="s">
        <v>48</v>
      </c>
      <c r="C10" s="50" t="s">
        <v>49</v>
      </c>
      <c r="D10" s="218" t="s">
        <v>240</v>
      </c>
      <c r="E10" s="218"/>
      <c r="F10" s="218"/>
      <c r="G10" s="218"/>
      <c r="H10" s="218"/>
      <c r="I10" s="53">
        <f>LEN(D10)-LEN(SUBSTITUTE(D10,",",""))</f>
        <v>41</v>
      </c>
      <c r="J10" s="51"/>
      <c r="K10" s="56"/>
      <c r="L10" s="56"/>
      <c r="M10" s="51"/>
      <c r="N10" s="57"/>
      <c r="O10" s="95">
        <f t="shared" si="0"/>
        <v>0</v>
      </c>
      <c r="P10" s="96">
        <f>+VLOOKUP(B10,'[1]m codes'!$A:$B,2,0)</f>
        <v>200030286</v>
      </c>
      <c r="Q10" s="51">
        <f t="shared" si="1"/>
        <v>0</v>
      </c>
      <c r="R10" s="96">
        <v>10</v>
      </c>
      <c r="S10" s="96">
        <v>5</v>
      </c>
      <c r="U10" s="96">
        <f>+R10+S10</f>
        <v>15</v>
      </c>
    </row>
    <row r="11" spans="1:21" s="59" customFormat="1" ht="28.5">
      <c r="A11" s="48">
        <f>+A10+1</f>
        <v>2</v>
      </c>
      <c r="B11" s="49" t="s">
        <v>50</v>
      </c>
      <c r="C11" s="50" t="s">
        <v>49</v>
      </c>
      <c r="D11" s="218"/>
      <c r="E11" s="218"/>
      <c r="F11" s="218"/>
      <c r="G11" s="218"/>
      <c r="H11" s="218"/>
      <c r="I11" s="53">
        <f t="shared" ref="I11:I74" si="2">LEN(D11)-LEN(SUBSTITUTE(D11,",",""))</f>
        <v>0</v>
      </c>
      <c r="J11" s="51"/>
      <c r="K11" s="56"/>
      <c r="L11" s="56"/>
      <c r="M11" s="51"/>
      <c r="N11" s="57"/>
      <c r="O11" s="58">
        <f t="shared" si="0"/>
        <v>0</v>
      </c>
      <c r="P11" s="59">
        <f>+VLOOKUP(B11,'[1]m codes'!$A:$B,2,0)</f>
        <v>200030287</v>
      </c>
      <c r="Q11" s="97">
        <f t="shared" si="1"/>
        <v>0</v>
      </c>
      <c r="U11" s="96">
        <f t="shared" ref="U11:U17" si="3">+R11+S11</f>
        <v>0</v>
      </c>
    </row>
    <row r="12" spans="1:21" s="59" customFormat="1" ht="28.5">
      <c r="A12" s="48">
        <f t="shared" ref="A12:A17" si="4">+A11+1</f>
        <v>3</v>
      </c>
      <c r="B12" s="49" t="s">
        <v>51</v>
      </c>
      <c r="C12" s="50" t="s">
        <v>49</v>
      </c>
      <c r="D12" s="218"/>
      <c r="E12" s="218"/>
      <c r="F12" s="218"/>
      <c r="G12" s="218"/>
      <c r="H12" s="218"/>
      <c r="I12" s="53">
        <f t="shared" si="2"/>
        <v>0</v>
      </c>
      <c r="J12" s="51"/>
      <c r="K12" s="56"/>
      <c r="L12" s="56"/>
      <c r="M12" s="51"/>
      <c r="N12" s="57"/>
      <c r="O12" s="58">
        <f t="shared" si="0"/>
        <v>0</v>
      </c>
      <c r="P12" s="59">
        <f>+VLOOKUP(B12,'[1]m codes'!$A:$B,2,0)</f>
        <v>200030288</v>
      </c>
      <c r="Q12" s="97">
        <f t="shared" si="1"/>
        <v>0</v>
      </c>
      <c r="U12" s="96">
        <f t="shared" si="3"/>
        <v>0</v>
      </c>
    </row>
    <row r="13" spans="1:21" s="59" customFormat="1" ht="28.5">
      <c r="A13" s="48">
        <f t="shared" si="4"/>
        <v>4</v>
      </c>
      <c r="B13" s="49" t="s">
        <v>52</v>
      </c>
      <c r="C13" s="50" t="s">
        <v>49</v>
      </c>
      <c r="D13" s="218"/>
      <c r="E13" s="218"/>
      <c r="F13" s="218"/>
      <c r="G13" s="218"/>
      <c r="H13" s="218"/>
      <c r="I13" s="53">
        <f t="shared" si="2"/>
        <v>0</v>
      </c>
      <c r="J13" s="51"/>
      <c r="K13" s="56"/>
      <c r="L13" s="56"/>
      <c r="M13" s="51"/>
      <c r="N13" s="57"/>
      <c r="O13" s="58">
        <f t="shared" si="0"/>
        <v>0</v>
      </c>
      <c r="P13" s="59">
        <f>+VLOOKUP(B13,'[1]m codes'!$A:$B,2,0)</f>
        <v>200030289</v>
      </c>
      <c r="Q13" s="97">
        <f t="shared" si="1"/>
        <v>0</v>
      </c>
      <c r="U13" s="96">
        <f t="shared" si="3"/>
        <v>0</v>
      </c>
    </row>
    <row r="14" spans="1:21" s="59" customFormat="1" ht="28.5">
      <c r="A14" s="48">
        <f t="shared" si="4"/>
        <v>5</v>
      </c>
      <c r="B14" s="49" t="s">
        <v>53</v>
      </c>
      <c r="C14" s="50" t="s">
        <v>49</v>
      </c>
      <c r="D14" s="218"/>
      <c r="E14" s="218"/>
      <c r="F14" s="218"/>
      <c r="G14" s="218"/>
      <c r="H14" s="218"/>
      <c r="I14" s="53">
        <f t="shared" si="2"/>
        <v>0</v>
      </c>
      <c r="J14" s="51"/>
      <c r="K14" s="56"/>
      <c r="L14" s="56"/>
      <c r="M14" s="51"/>
      <c r="N14" s="57"/>
      <c r="O14" s="58">
        <f t="shared" si="0"/>
        <v>0</v>
      </c>
      <c r="P14" s="59">
        <f>+VLOOKUP(B14,'[1]m codes'!$A:$B,2,0)</f>
        <v>200032212</v>
      </c>
      <c r="Q14" s="97">
        <f t="shared" si="1"/>
        <v>0</v>
      </c>
      <c r="U14" s="96">
        <f t="shared" si="3"/>
        <v>0</v>
      </c>
    </row>
    <row r="15" spans="1:21" s="59" customFormat="1" ht="28.5">
      <c r="A15" s="48">
        <f t="shared" si="4"/>
        <v>6</v>
      </c>
      <c r="B15" s="49" t="s">
        <v>54</v>
      </c>
      <c r="C15" s="50" t="s">
        <v>49</v>
      </c>
      <c r="D15" s="218"/>
      <c r="E15" s="218"/>
      <c r="F15" s="218"/>
      <c r="G15" s="218"/>
      <c r="H15" s="218"/>
      <c r="I15" s="53">
        <f t="shared" si="2"/>
        <v>0</v>
      </c>
      <c r="J15" s="51"/>
      <c r="K15" s="56"/>
      <c r="L15" s="56"/>
      <c r="M15" s="51"/>
      <c r="N15" s="57"/>
      <c r="O15" s="58">
        <f t="shared" si="0"/>
        <v>0</v>
      </c>
      <c r="P15" s="59">
        <f>+VLOOKUP(B15,'[1]m codes'!$A:$B,2,0)</f>
        <v>200030291</v>
      </c>
      <c r="Q15" s="97">
        <f t="shared" si="1"/>
        <v>0</v>
      </c>
      <c r="U15" s="96">
        <f t="shared" si="3"/>
        <v>0</v>
      </c>
    </row>
    <row r="16" spans="1:21" s="59" customFormat="1" ht="28.5">
      <c r="A16" s="48">
        <f t="shared" si="4"/>
        <v>7</v>
      </c>
      <c r="B16" s="49" t="s">
        <v>55</v>
      </c>
      <c r="C16" s="50" t="s">
        <v>49</v>
      </c>
      <c r="D16" s="218"/>
      <c r="E16" s="218"/>
      <c r="F16" s="218"/>
      <c r="G16" s="218"/>
      <c r="H16" s="218"/>
      <c r="I16" s="53">
        <f t="shared" si="2"/>
        <v>0</v>
      </c>
      <c r="J16" s="51"/>
      <c r="K16" s="56"/>
      <c r="L16" s="56"/>
      <c r="M16" s="51"/>
      <c r="N16" s="57"/>
      <c r="O16" s="58">
        <f t="shared" si="0"/>
        <v>0</v>
      </c>
      <c r="P16" s="59">
        <f>+VLOOKUP(B16,'[1]m codes'!$A:$B,2,0)</f>
        <v>200030293</v>
      </c>
      <c r="Q16" s="97">
        <f t="shared" si="1"/>
        <v>0</v>
      </c>
      <c r="U16" s="96">
        <f t="shared" si="3"/>
        <v>0</v>
      </c>
    </row>
    <row r="17" spans="1:21" s="59" customFormat="1" ht="14.25">
      <c r="A17" s="48">
        <f t="shared" si="4"/>
        <v>8</v>
      </c>
      <c r="B17" s="49" t="s">
        <v>56</v>
      </c>
      <c r="C17" s="50" t="s">
        <v>49</v>
      </c>
      <c r="D17" s="218"/>
      <c r="E17" s="218"/>
      <c r="F17" s="218"/>
      <c r="G17" s="218"/>
      <c r="H17" s="218"/>
      <c r="I17" s="53">
        <f t="shared" si="2"/>
        <v>0</v>
      </c>
      <c r="J17" s="51"/>
      <c r="K17" s="56"/>
      <c r="L17" s="56"/>
      <c r="M17" s="51"/>
      <c r="N17" s="57"/>
      <c r="O17" s="58">
        <f t="shared" si="0"/>
        <v>0</v>
      </c>
      <c r="P17" s="59">
        <f>+VLOOKUP(B17,'[1]m codes'!$A:$B,2,0)</f>
        <v>200030300</v>
      </c>
      <c r="Q17" s="60">
        <f t="shared" si="1"/>
        <v>0</v>
      </c>
      <c r="U17" s="96">
        <f t="shared" si="3"/>
        <v>0</v>
      </c>
    </row>
    <row r="18" spans="1:21">
      <c r="A18" s="83" t="s">
        <v>57</v>
      </c>
      <c r="B18" s="84" t="s">
        <v>58</v>
      </c>
      <c r="C18" s="84"/>
      <c r="D18" s="218"/>
      <c r="E18" s="218"/>
      <c r="F18" s="218"/>
      <c r="G18" s="218"/>
      <c r="H18" s="218"/>
      <c r="I18" s="53">
        <f t="shared" si="2"/>
        <v>0</v>
      </c>
      <c r="J18" s="90"/>
      <c r="K18" s="89"/>
      <c r="L18" s="89"/>
      <c r="M18" s="90"/>
      <c r="N18" s="91"/>
      <c r="O18" s="98"/>
      <c r="Q18" s="60">
        <f t="shared" si="1"/>
        <v>0</v>
      </c>
    </row>
    <row r="19" spans="1:21" s="59" customFormat="1" ht="14.25">
      <c r="A19" s="48">
        <v>1</v>
      </c>
      <c r="B19" s="49" t="s">
        <v>59</v>
      </c>
      <c r="C19" s="50" t="s">
        <v>49</v>
      </c>
      <c r="D19" s="218"/>
      <c r="E19" s="218"/>
      <c r="F19" s="218"/>
      <c r="G19" s="218"/>
      <c r="H19" s="218"/>
      <c r="I19" s="53">
        <f t="shared" si="2"/>
        <v>0</v>
      </c>
      <c r="J19" s="51"/>
      <c r="K19" s="56"/>
      <c r="L19" s="56"/>
      <c r="M19" s="51"/>
      <c r="N19" s="57"/>
      <c r="O19" s="58">
        <f t="shared" ref="O19:O51" si="5">SUM(K19:N19)</f>
        <v>0</v>
      </c>
      <c r="P19" s="59">
        <f>+VLOOKUP(B19,'[1]m codes'!$A:$B,2,0)</f>
        <v>200032593</v>
      </c>
      <c r="Q19" s="60">
        <f t="shared" si="1"/>
        <v>0</v>
      </c>
    </row>
    <row r="20" spans="1:21" s="59" customFormat="1" ht="14.25">
      <c r="A20" s="48">
        <f>+A19+1</f>
        <v>2</v>
      </c>
      <c r="B20" s="49" t="s">
        <v>60</v>
      </c>
      <c r="C20" s="50" t="s">
        <v>49</v>
      </c>
      <c r="D20" s="218"/>
      <c r="E20" s="218"/>
      <c r="F20" s="218"/>
      <c r="G20" s="218"/>
      <c r="H20" s="218"/>
      <c r="I20" s="53">
        <f t="shared" si="2"/>
        <v>0</v>
      </c>
      <c r="J20" s="51"/>
      <c r="K20" s="56"/>
      <c r="L20" s="56"/>
      <c r="M20" s="51"/>
      <c r="N20" s="57"/>
      <c r="O20" s="58">
        <f t="shared" si="5"/>
        <v>0</v>
      </c>
      <c r="P20" s="59">
        <f>+VLOOKUP(B20,'[1]m codes'!$A:$B,2,0)</f>
        <v>200032575</v>
      </c>
      <c r="Q20" s="60">
        <f t="shared" si="1"/>
        <v>0</v>
      </c>
    </row>
    <row r="21" spans="1:21" s="59" customFormat="1" ht="14.25">
      <c r="A21" s="48">
        <f t="shared" ref="A21:A51" si="6">+A20+1</f>
        <v>3</v>
      </c>
      <c r="B21" s="49" t="s">
        <v>61</v>
      </c>
      <c r="C21" s="50" t="s">
        <v>49</v>
      </c>
      <c r="D21" s="218"/>
      <c r="E21" s="218"/>
      <c r="F21" s="218"/>
      <c r="G21" s="218"/>
      <c r="H21" s="218"/>
      <c r="I21" s="53">
        <f t="shared" si="2"/>
        <v>0</v>
      </c>
      <c r="J21" s="51"/>
      <c r="K21" s="56"/>
      <c r="L21" s="56"/>
      <c r="M21" s="51"/>
      <c r="N21" s="57"/>
      <c r="O21" s="58">
        <f t="shared" si="5"/>
        <v>0</v>
      </c>
      <c r="P21" s="59">
        <f>+VLOOKUP(B21,'[1]m codes'!$A:$B,2,0)</f>
        <v>200032202</v>
      </c>
      <c r="Q21" s="60">
        <f t="shared" si="1"/>
        <v>0</v>
      </c>
    </row>
    <row r="22" spans="1:21" s="59" customFormat="1" ht="14.25">
      <c r="A22" s="48">
        <f t="shared" si="6"/>
        <v>4</v>
      </c>
      <c r="B22" s="49" t="s">
        <v>62</v>
      </c>
      <c r="C22" s="50" t="s">
        <v>49</v>
      </c>
      <c r="D22" s="218"/>
      <c r="E22" s="218"/>
      <c r="F22" s="218"/>
      <c r="G22" s="218"/>
      <c r="H22" s="218"/>
      <c r="I22" s="53">
        <f t="shared" si="2"/>
        <v>0</v>
      </c>
      <c r="J22" s="51"/>
      <c r="K22" s="56"/>
      <c r="L22" s="56"/>
      <c r="M22" s="51"/>
      <c r="N22" s="57"/>
      <c r="O22" s="58">
        <f t="shared" si="5"/>
        <v>0</v>
      </c>
      <c r="P22" s="59">
        <f>+VLOOKUP(B22,'[1]m codes'!$A:$B,2,0)</f>
        <v>200032233</v>
      </c>
      <c r="Q22" s="60">
        <f t="shared" si="1"/>
        <v>0</v>
      </c>
    </row>
    <row r="23" spans="1:21" s="59" customFormat="1" ht="28.5">
      <c r="A23" s="48">
        <f t="shared" si="6"/>
        <v>5</v>
      </c>
      <c r="B23" s="49" t="s">
        <v>63</v>
      </c>
      <c r="C23" s="50" t="s">
        <v>49</v>
      </c>
      <c r="D23" s="218"/>
      <c r="E23" s="218"/>
      <c r="F23" s="218"/>
      <c r="G23" s="218"/>
      <c r="H23" s="218"/>
      <c r="I23" s="53">
        <f t="shared" si="2"/>
        <v>0</v>
      </c>
      <c r="J23" s="51"/>
      <c r="K23" s="56"/>
      <c r="L23" s="56"/>
      <c r="M23" s="51"/>
      <c r="N23" s="57"/>
      <c r="O23" s="58">
        <f t="shared" si="5"/>
        <v>0</v>
      </c>
      <c r="P23" s="59">
        <f>+VLOOKUP(B23,'[1]m codes'!$A:$B,2,0)</f>
        <v>200032203</v>
      </c>
      <c r="Q23" s="60">
        <f t="shared" si="1"/>
        <v>0</v>
      </c>
    </row>
    <row r="24" spans="1:21" s="59" customFormat="1" ht="14.25">
      <c r="A24" s="48">
        <f t="shared" si="6"/>
        <v>6</v>
      </c>
      <c r="B24" s="49" t="s">
        <v>64</v>
      </c>
      <c r="C24" s="50" t="s">
        <v>49</v>
      </c>
      <c r="D24" s="218"/>
      <c r="E24" s="218"/>
      <c r="F24" s="218"/>
      <c r="G24" s="218"/>
      <c r="H24" s="218"/>
      <c r="I24" s="53">
        <f t="shared" si="2"/>
        <v>0</v>
      </c>
      <c r="J24" s="51"/>
      <c r="K24" s="56"/>
      <c r="L24" s="56"/>
      <c r="M24" s="51"/>
      <c r="N24" s="57"/>
      <c r="O24" s="58">
        <f t="shared" si="5"/>
        <v>0</v>
      </c>
      <c r="P24" s="59">
        <f>+VLOOKUP(B24,'[1]m codes'!$A:$B,2,0)</f>
        <v>200032204</v>
      </c>
      <c r="Q24" s="60">
        <f t="shared" si="1"/>
        <v>0</v>
      </c>
    </row>
    <row r="25" spans="1:21" s="59" customFormat="1" ht="28.5">
      <c r="A25" s="48">
        <f t="shared" si="6"/>
        <v>7</v>
      </c>
      <c r="B25" s="49" t="s">
        <v>65</v>
      </c>
      <c r="C25" s="50" t="s">
        <v>49</v>
      </c>
      <c r="D25" s="218"/>
      <c r="E25" s="218"/>
      <c r="F25" s="218"/>
      <c r="G25" s="218"/>
      <c r="H25" s="218"/>
      <c r="I25" s="53">
        <f t="shared" si="2"/>
        <v>0</v>
      </c>
      <c r="J25" s="51"/>
      <c r="K25" s="56"/>
      <c r="L25" s="56"/>
      <c r="M25" s="51"/>
      <c r="N25" s="57"/>
      <c r="O25" s="58">
        <f t="shared" si="5"/>
        <v>0</v>
      </c>
      <c r="P25" s="59">
        <f>+VLOOKUP(B25,'[1]m codes'!$A:$B,2,0)</f>
        <v>200032234</v>
      </c>
      <c r="Q25" s="60">
        <f t="shared" si="1"/>
        <v>0</v>
      </c>
    </row>
    <row r="26" spans="1:21" s="59" customFormat="1" ht="28.5">
      <c r="A26" s="48">
        <f t="shared" si="6"/>
        <v>8</v>
      </c>
      <c r="B26" s="49" t="s">
        <v>66</v>
      </c>
      <c r="C26" s="50" t="s">
        <v>49</v>
      </c>
      <c r="D26" s="218"/>
      <c r="E26" s="218"/>
      <c r="F26" s="218"/>
      <c r="G26" s="218"/>
      <c r="H26" s="218"/>
      <c r="I26" s="53">
        <f t="shared" si="2"/>
        <v>0</v>
      </c>
      <c r="J26" s="51"/>
      <c r="K26" s="56"/>
      <c r="L26" s="56"/>
      <c r="M26" s="51"/>
      <c r="N26" s="57"/>
      <c r="O26" s="58">
        <f t="shared" si="5"/>
        <v>0</v>
      </c>
      <c r="P26" s="59">
        <f>+VLOOKUP(B26,'[1]m codes'!$A:$B,2,0)</f>
        <v>200032205</v>
      </c>
      <c r="Q26" s="60">
        <f t="shared" si="1"/>
        <v>0</v>
      </c>
    </row>
    <row r="27" spans="1:21" s="59" customFormat="1" ht="28.5">
      <c r="A27" s="48">
        <f t="shared" si="6"/>
        <v>9</v>
      </c>
      <c r="B27" s="49" t="s">
        <v>67</v>
      </c>
      <c r="C27" s="50" t="s">
        <v>49</v>
      </c>
      <c r="D27" s="218"/>
      <c r="E27" s="218"/>
      <c r="F27" s="218"/>
      <c r="G27" s="218"/>
      <c r="H27" s="218"/>
      <c r="I27" s="53">
        <f t="shared" si="2"/>
        <v>0</v>
      </c>
      <c r="J27" s="51"/>
      <c r="K27" s="56"/>
      <c r="L27" s="56"/>
      <c r="M27" s="51"/>
      <c r="N27" s="57"/>
      <c r="O27" s="58">
        <f t="shared" si="5"/>
        <v>0</v>
      </c>
      <c r="P27" s="59">
        <f>+VLOOKUP(B27,'[1]m codes'!$A:$B,2,0)</f>
        <v>200032206</v>
      </c>
      <c r="Q27" s="60">
        <f t="shared" si="1"/>
        <v>0</v>
      </c>
    </row>
    <row r="28" spans="1:21" s="59" customFormat="1" ht="28.5">
      <c r="A28" s="48">
        <f t="shared" si="6"/>
        <v>10</v>
      </c>
      <c r="B28" s="49" t="s">
        <v>68</v>
      </c>
      <c r="C28" s="50" t="s">
        <v>49</v>
      </c>
      <c r="D28" s="218"/>
      <c r="E28" s="218"/>
      <c r="F28" s="218"/>
      <c r="G28" s="218"/>
      <c r="H28" s="218"/>
      <c r="I28" s="53">
        <f t="shared" si="2"/>
        <v>0</v>
      </c>
      <c r="J28" s="51"/>
      <c r="K28" s="56"/>
      <c r="L28" s="56"/>
      <c r="M28" s="51"/>
      <c r="N28" s="57"/>
      <c r="O28" s="58">
        <f t="shared" si="5"/>
        <v>0</v>
      </c>
      <c r="P28" s="59">
        <f>+VLOOKUP(B28,'[1]m codes'!$A:$B,2,0)</f>
        <v>200032207</v>
      </c>
      <c r="Q28" s="60">
        <f t="shared" si="1"/>
        <v>0</v>
      </c>
    </row>
    <row r="29" spans="1:21" s="59" customFormat="1" ht="28.5">
      <c r="A29" s="48">
        <f t="shared" si="6"/>
        <v>11</v>
      </c>
      <c r="B29" s="49" t="s">
        <v>69</v>
      </c>
      <c r="C29" s="50" t="s">
        <v>49</v>
      </c>
      <c r="D29" s="218"/>
      <c r="E29" s="218"/>
      <c r="F29" s="218"/>
      <c r="G29" s="218"/>
      <c r="H29" s="218"/>
      <c r="I29" s="53">
        <f t="shared" si="2"/>
        <v>0</v>
      </c>
      <c r="J29" s="51"/>
      <c r="K29" s="56"/>
      <c r="L29" s="56"/>
      <c r="M29" s="51"/>
      <c r="N29" s="57"/>
      <c r="O29" s="58">
        <f t="shared" si="5"/>
        <v>0</v>
      </c>
      <c r="P29" s="59">
        <f>+VLOOKUP(B29,'[1]m codes'!$A:$B,2,0)</f>
        <v>200032235</v>
      </c>
      <c r="Q29" s="60">
        <f t="shared" si="1"/>
        <v>0</v>
      </c>
    </row>
    <row r="30" spans="1:21" s="59" customFormat="1" ht="28.5">
      <c r="A30" s="48">
        <f t="shared" si="6"/>
        <v>12</v>
      </c>
      <c r="B30" s="49" t="s">
        <v>70</v>
      </c>
      <c r="C30" s="50" t="s">
        <v>49</v>
      </c>
      <c r="D30" s="218"/>
      <c r="E30" s="218"/>
      <c r="F30" s="218"/>
      <c r="G30" s="218"/>
      <c r="H30" s="218"/>
      <c r="I30" s="53">
        <f t="shared" si="2"/>
        <v>0</v>
      </c>
      <c r="J30" s="51"/>
      <c r="K30" s="56"/>
      <c r="L30" s="56"/>
      <c r="M30" s="51"/>
      <c r="N30" s="57"/>
      <c r="O30" s="58">
        <f t="shared" si="5"/>
        <v>0</v>
      </c>
      <c r="P30" s="59">
        <f>+VLOOKUP(B30,'[1]m codes'!$A:$B,2,0)</f>
        <v>200032208</v>
      </c>
      <c r="Q30" s="60">
        <f t="shared" si="1"/>
        <v>0</v>
      </c>
    </row>
    <row r="31" spans="1:21" s="59" customFormat="1" ht="28.5">
      <c r="A31" s="48">
        <f t="shared" si="6"/>
        <v>13</v>
      </c>
      <c r="B31" s="49" t="s">
        <v>71</v>
      </c>
      <c r="C31" s="50" t="s">
        <v>49</v>
      </c>
      <c r="D31" s="218"/>
      <c r="E31" s="218"/>
      <c r="F31" s="218"/>
      <c r="G31" s="218"/>
      <c r="H31" s="218"/>
      <c r="I31" s="53">
        <f t="shared" si="2"/>
        <v>0</v>
      </c>
      <c r="J31" s="51"/>
      <c r="K31" s="56"/>
      <c r="L31" s="56"/>
      <c r="M31" s="51"/>
      <c r="N31" s="57"/>
      <c r="O31" s="58">
        <f t="shared" si="5"/>
        <v>0</v>
      </c>
      <c r="P31" s="59">
        <f>+VLOOKUP(B31,'[1]m codes'!$A:$B,2,0)</f>
        <v>200032209</v>
      </c>
      <c r="Q31" s="60">
        <f t="shared" si="1"/>
        <v>0</v>
      </c>
    </row>
    <row r="32" spans="1:21" s="59" customFormat="1" ht="28.5">
      <c r="A32" s="48">
        <f t="shared" si="6"/>
        <v>14</v>
      </c>
      <c r="B32" s="49" t="s">
        <v>72</v>
      </c>
      <c r="C32" s="50" t="s">
        <v>49</v>
      </c>
      <c r="D32" s="218"/>
      <c r="E32" s="218"/>
      <c r="F32" s="218"/>
      <c r="G32" s="218"/>
      <c r="H32" s="218"/>
      <c r="I32" s="53">
        <f t="shared" si="2"/>
        <v>0</v>
      </c>
      <c r="J32" s="51"/>
      <c r="K32" s="56"/>
      <c r="L32" s="56"/>
      <c r="M32" s="51"/>
      <c r="N32" s="57"/>
      <c r="O32" s="58">
        <f t="shared" si="5"/>
        <v>0</v>
      </c>
      <c r="P32" s="59">
        <f>+VLOOKUP(B32,'[1]m codes'!$A:$B,2,0)</f>
        <v>200032210</v>
      </c>
      <c r="Q32" s="60">
        <f t="shared" si="1"/>
        <v>0</v>
      </c>
    </row>
    <row r="33" spans="1:17" s="59" customFormat="1" ht="28.5">
      <c r="A33" s="48">
        <f t="shared" si="6"/>
        <v>15</v>
      </c>
      <c r="B33" s="49" t="s">
        <v>73</v>
      </c>
      <c r="C33" s="50" t="s">
        <v>49</v>
      </c>
      <c r="D33" s="218"/>
      <c r="E33" s="218"/>
      <c r="F33" s="218"/>
      <c r="G33" s="218"/>
      <c r="H33" s="218"/>
      <c r="I33" s="53">
        <f t="shared" si="2"/>
        <v>0</v>
      </c>
      <c r="J33" s="51"/>
      <c r="K33" s="56"/>
      <c r="L33" s="56"/>
      <c r="M33" s="51"/>
      <c r="N33" s="57"/>
      <c r="O33" s="58">
        <f t="shared" si="5"/>
        <v>0</v>
      </c>
      <c r="P33" s="59">
        <f>+VLOOKUP(B33,'[1]m codes'!$A:$B,2,0)</f>
        <v>200032211</v>
      </c>
      <c r="Q33" s="60">
        <f t="shared" si="1"/>
        <v>0</v>
      </c>
    </row>
    <row r="34" spans="1:17" s="59" customFormat="1" ht="14.25">
      <c r="A34" s="48">
        <f t="shared" si="6"/>
        <v>16</v>
      </c>
      <c r="B34" s="49" t="s">
        <v>74</v>
      </c>
      <c r="C34" s="50" t="s">
        <v>49</v>
      </c>
      <c r="D34" s="218"/>
      <c r="E34" s="218"/>
      <c r="F34" s="218"/>
      <c r="G34" s="218"/>
      <c r="H34" s="218"/>
      <c r="I34" s="53">
        <f t="shared" si="2"/>
        <v>0</v>
      </c>
      <c r="J34" s="51"/>
      <c r="K34" s="56"/>
      <c r="L34" s="56"/>
      <c r="M34" s="51"/>
      <c r="N34" s="57"/>
      <c r="O34" s="58">
        <f t="shared" si="5"/>
        <v>0</v>
      </c>
      <c r="P34" s="59">
        <f>+VLOOKUP(B34,'[1]m codes'!$A:$B,2,0)</f>
        <v>200032236</v>
      </c>
      <c r="Q34" s="60">
        <f t="shared" si="1"/>
        <v>0</v>
      </c>
    </row>
    <row r="35" spans="1:17" s="59" customFormat="1" ht="28.5">
      <c r="A35" s="48">
        <f t="shared" si="6"/>
        <v>17</v>
      </c>
      <c r="B35" s="49" t="s">
        <v>75</v>
      </c>
      <c r="C35" s="50" t="s">
        <v>49</v>
      </c>
      <c r="D35" s="218"/>
      <c r="E35" s="218"/>
      <c r="F35" s="218"/>
      <c r="G35" s="218"/>
      <c r="H35" s="218"/>
      <c r="I35" s="53">
        <f t="shared" si="2"/>
        <v>0</v>
      </c>
      <c r="J35" s="51"/>
      <c r="K35" s="56"/>
      <c r="L35" s="56"/>
      <c r="M35" s="51"/>
      <c r="N35" s="57"/>
      <c r="O35" s="58">
        <f t="shared" si="5"/>
        <v>0</v>
      </c>
      <c r="P35" s="59">
        <f>+VLOOKUP(B35,'[1]m codes'!$A:$B,2,0)</f>
        <v>200032213</v>
      </c>
      <c r="Q35" s="97">
        <f t="shared" si="1"/>
        <v>0</v>
      </c>
    </row>
    <row r="36" spans="1:17" s="59" customFormat="1" ht="28.5">
      <c r="A36" s="48">
        <f t="shared" si="6"/>
        <v>18</v>
      </c>
      <c r="B36" s="49" t="s">
        <v>76</v>
      </c>
      <c r="C36" s="50" t="s">
        <v>49</v>
      </c>
      <c r="D36" s="218"/>
      <c r="E36" s="218"/>
      <c r="F36" s="218"/>
      <c r="G36" s="218"/>
      <c r="H36" s="218"/>
      <c r="I36" s="53">
        <f t="shared" si="2"/>
        <v>0</v>
      </c>
      <c r="J36" s="51"/>
      <c r="K36" s="56"/>
      <c r="L36" s="56"/>
      <c r="M36" s="51"/>
      <c r="N36" s="57"/>
      <c r="O36" s="58">
        <f t="shared" si="5"/>
        <v>0</v>
      </c>
      <c r="P36" s="59">
        <f>+VLOOKUP(B36,'[1]m codes'!$A:$B,2,0)</f>
        <v>200032214</v>
      </c>
      <c r="Q36" s="60">
        <f t="shared" si="1"/>
        <v>0</v>
      </c>
    </row>
    <row r="37" spans="1:17" s="59" customFormat="1" ht="28.5">
      <c r="A37" s="48">
        <f t="shared" si="6"/>
        <v>19</v>
      </c>
      <c r="B37" s="49" t="s">
        <v>77</v>
      </c>
      <c r="C37" s="50" t="s">
        <v>49</v>
      </c>
      <c r="D37" s="218"/>
      <c r="E37" s="218"/>
      <c r="F37" s="218"/>
      <c r="G37" s="218"/>
      <c r="H37" s="218"/>
      <c r="I37" s="53">
        <f t="shared" si="2"/>
        <v>0</v>
      </c>
      <c r="J37" s="51"/>
      <c r="K37" s="56"/>
      <c r="L37" s="56"/>
      <c r="M37" s="51"/>
      <c r="N37" s="57"/>
      <c r="O37" s="58">
        <f t="shared" si="5"/>
        <v>0</v>
      </c>
      <c r="P37" s="59">
        <f>+VLOOKUP(B37,'[1]m codes'!$A:$B,2,0)</f>
        <v>200032215</v>
      </c>
      <c r="Q37" s="60">
        <f t="shared" si="1"/>
        <v>0</v>
      </c>
    </row>
    <row r="38" spans="1:17" s="59" customFormat="1" ht="14.25">
      <c r="A38" s="48">
        <f t="shared" si="6"/>
        <v>20</v>
      </c>
      <c r="B38" s="49" t="s">
        <v>78</v>
      </c>
      <c r="C38" s="50" t="s">
        <v>49</v>
      </c>
      <c r="D38" s="218"/>
      <c r="E38" s="218"/>
      <c r="F38" s="218"/>
      <c r="G38" s="218"/>
      <c r="H38" s="218"/>
      <c r="I38" s="53">
        <f t="shared" si="2"/>
        <v>0</v>
      </c>
      <c r="J38" s="51"/>
      <c r="K38" s="56"/>
      <c r="L38" s="56"/>
      <c r="M38" s="51"/>
      <c r="N38" s="57"/>
      <c r="O38" s="58">
        <f t="shared" si="5"/>
        <v>0</v>
      </c>
      <c r="P38" s="59">
        <f>+VLOOKUP(B38,'[1]m codes'!$A:$B,2,0)</f>
        <v>200032216</v>
      </c>
      <c r="Q38" s="60">
        <f t="shared" si="1"/>
        <v>0</v>
      </c>
    </row>
    <row r="39" spans="1:17" s="59" customFormat="1" ht="14.25">
      <c r="A39" s="48">
        <f t="shared" si="6"/>
        <v>21</v>
      </c>
      <c r="B39" s="49" t="s">
        <v>79</v>
      </c>
      <c r="C39" s="50" t="s">
        <v>49</v>
      </c>
      <c r="D39" s="218"/>
      <c r="E39" s="218"/>
      <c r="F39" s="218"/>
      <c r="G39" s="218"/>
      <c r="H39" s="218"/>
      <c r="I39" s="53">
        <f t="shared" si="2"/>
        <v>0</v>
      </c>
      <c r="J39" s="51"/>
      <c r="K39" s="56"/>
      <c r="L39" s="56"/>
      <c r="M39" s="51"/>
      <c r="N39" s="57"/>
      <c r="O39" s="58">
        <f t="shared" si="5"/>
        <v>0</v>
      </c>
      <c r="P39" s="59">
        <f>+VLOOKUP(B39,'[1]m codes'!$A:$B,2,0)</f>
        <v>200030290</v>
      </c>
      <c r="Q39" s="60">
        <f t="shared" si="1"/>
        <v>0</v>
      </c>
    </row>
    <row r="40" spans="1:17" s="59" customFormat="1" ht="28.5">
      <c r="A40" s="48">
        <f t="shared" si="6"/>
        <v>22</v>
      </c>
      <c r="B40" s="49" t="s">
        <v>80</v>
      </c>
      <c r="C40" s="50" t="s">
        <v>49</v>
      </c>
      <c r="D40" s="218"/>
      <c r="E40" s="218"/>
      <c r="F40" s="218"/>
      <c r="G40" s="218"/>
      <c r="H40" s="218"/>
      <c r="I40" s="53">
        <f t="shared" si="2"/>
        <v>0</v>
      </c>
      <c r="J40" s="51"/>
      <c r="K40" s="56"/>
      <c r="L40" s="56"/>
      <c r="M40" s="51"/>
      <c r="N40" s="57"/>
      <c r="O40" s="58">
        <f t="shared" si="5"/>
        <v>0</v>
      </c>
      <c r="P40" s="59">
        <f>+VLOOKUP(B40,'[1]m codes'!$A:$B,2,0)</f>
        <v>200032237</v>
      </c>
      <c r="Q40" s="60">
        <f t="shared" si="1"/>
        <v>0</v>
      </c>
    </row>
    <row r="41" spans="1:17" s="59" customFormat="1" ht="28.5">
      <c r="A41" s="48">
        <f t="shared" si="6"/>
        <v>23</v>
      </c>
      <c r="B41" s="49" t="s">
        <v>81</v>
      </c>
      <c r="C41" s="50" t="s">
        <v>49</v>
      </c>
      <c r="D41" s="218"/>
      <c r="E41" s="218"/>
      <c r="F41" s="218"/>
      <c r="G41" s="218"/>
      <c r="H41" s="218"/>
      <c r="I41" s="53">
        <f t="shared" si="2"/>
        <v>0</v>
      </c>
      <c r="J41" s="51"/>
      <c r="K41" s="56"/>
      <c r="L41" s="56"/>
      <c r="M41" s="51"/>
      <c r="N41" s="57"/>
      <c r="O41" s="58">
        <f t="shared" si="5"/>
        <v>0</v>
      </c>
      <c r="P41" s="59">
        <f>+VLOOKUP(B41,'[1]m codes'!$A:$B,2,0)</f>
        <v>200032217</v>
      </c>
      <c r="Q41" s="60">
        <f t="shared" si="1"/>
        <v>0</v>
      </c>
    </row>
    <row r="42" spans="1:17" s="59" customFormat="1" ht="28.5">
      <c r="A42" s="48">
        <f t="shared" si="6"/>
        <v>24</v>
      </c>
      <c r="B42" s="49" t="s">
        <v>82</v>
      </c>
      <c r="C42" s="50" t="s">
        <v>49</v>
      </c>
      <c r="D42" s="218"/>
      <c r="E42" s="218"/>
      <c r="F42" s="218"/>
      <c r="G42" s="218"/>
      <c r="H42" s="218"/>
      <c r="I42" s="53">
        <f t="shared" si="2"/>
        <v>0</v>
      </c>
      <c r="J42" s="51"/>
      <c r="K42" s="56"/>
      <c r="L42" s="56"/>
      <c r="M42" s="51"/>
      <c r="N42" s="57"/>
      <c r="O42" s="58">
        <f t="shared" si="5"/>
        <v>0</v>
      </c>
      <c r="P42" s="59">
        <f>+VLOOKUP(B42,'[1]m codes'!$A:$B,2,0)</f>
        <v>200032218</v>
      </c>
      <c r="Q42" s="60">
        <f t="shared" si="1"/>
        <v>0</v>
      </c>
    </row>
    <row r="43" spans="1:17" s="59" customFormat="1" ht="28.5">
      <c r="A43" s="48">
        <f t="shared" si="6"/>
        <v>25</v>
      </c>
      <c r="B43" s="49" t="s">
        <v>83</v>
      </c>
      <c r="C43" s="50" t="s">
        <v>49</v>
      </c>
      <c r="D43" s="218"/>
      <c r="E43" s="218"/>
      <c r="F43" s="218"/>
      <c r="G43" s="218"/>
      <c r="H43" s="218"/>
      <c r="I43" s="53">
        <f t="shared" si="2"/>
        <v>0</v>
      </c>
      <c r="J43" s="51"/>
      <c r="K43" s="56"/>
      <c r="L43" s="56"/>
      <c r="M43" s="51"/>
      <c r="N43" s="57"/>
      <c r="O43" s="58">
        <f t="shared" si="5"/>
        <v>0</v>
      </c>
      <c r="P43" s="59">
        <f>+VLOOKUP(B43,'[1]m codes'!$A:$B,2,0)</f>
        <v>200032219</v>
      </c>
      <c r="Q43" s="60">
        <f t="shared" si="1"/>
        <v>0</v>
      </c>
    </row>
    <row r="44" spans="1:17" s="59" customFormat="1" ht="28.5">
      <c r="A44" s="48">
        <f t="shared" si="6"/>
        <v>26</v>
      </c>
      <c r="B44" s="49" t="s">
        <v>84</v>
      </c>
      <c r="C44" s="50" t="s">
        <v>49</v>
      </c>
      <c r="D44" s="218"/>
      <c r="E44" s="218"/>
      <c r="F44" s="218"/>
      <c r="G44" s="218"/>
      <c r="H44" s="218"/>
      <c r="I44" s="53">
        <f t="shared" si="2"/>
        <v>0</v>
      </c>
      <c r="J44" s="51"/>
      <c r="K44" s="56"/>
      <c r="L44" s="56"/>
      <c r="M44" s="51"/>
      <c r="N44" s="57"/>
      <c r="O44" s="58">
        <f t="shared" si="5"/>
        <v>0</v>
      </c>
      <c r="P44" s="59">
        <f>+VLOOKUP(B44,'[1]m codes'!$A:$B,2,0)</f>
        <v>200030292</v>
      </c>
      <c r="Q44" s="60">
        <f t="shared" si="1"/>
        <v>0</v>
      </c>
    </row>
    <row r="45" spans="1:17" s="59" customFormat="1" ht="28.5">
      <c r="A45" s="48">
        <f t="shared" si="6"/>
        <v>27</v>
      </c>
      <c r="B45" s="49" t="s">
        <v>85</v>
      </c>
      <c r="C45" s="50" t="s">
        <v>49</v>
      </c>
      <c r="D45" s="218"/>
      <c r="E45" s="218"/>
      <c r="F45" s="218"/>
      <c r="G45" s="218"/>
      <c r="H45" s="218"/>
      <c r="I45" s="53">
        <f t="shared" si="2"/>
        <v>0</v>
      </c>
      <c r="J45" s="51"/>
      <c r="K45" s="56"/>
      <c r="L45" s="56"/>
      <c r="M45" s="51"/>
      <c r="N45" s="57"/>
      <c r="O45" s="58">
        <f t="shared" si="5"/>
        <v>0</v>
      </c>
      <c r="P45" s="59">
        <f>+VLOOKUP(B45,'[1]m codes'!$A:$B,2,0)</f>
        <v>200032220</v>
      </c>
      <c r="Q45" s="60">
        <f t="shared" si="1"/>
        <v>0</v>
      </c>
    </row>
    <row r="46" spans="1:17" s="59" customFormat="1" ht="28.5">
      <c r="A46" s="48">
        <f t="shared" si="6"/>
        <v>28</v>
      </c>
      <c r="B46" s="49" t="s">
        <v>86</v>
      </c>
      <c r="C46" s="50" t="s">
        <v>49</v>
      </c>
      <c r="D46" s="218"/>
      <c r="E46" s="218"/>
      <c r="F46" s="218"/>
      <c r="G46" s="218"/>
      <c r="H46" s="218"/>
      <c r="I46" s="53">
        <f t="shared" si="2"/>
        <v>0</v>
      </c>
      <c r="J46" s="51"/>
      <c r="K46" s="56"/>
      <c r="L46" s="56"/>
      <c r="M46" s="51"/>
      <c r="N46" s="57"/>
      <c r="O46" s="58">
        <f t="shared" si="5"/>
        <v>0</v>
      </c>
      <c r="P46" s="59">
        <f>+VLOOKUP(B46,'[1]m codes'!$A:$B,2,0)</f>
        <v>200032222</v>
      </c>
      <c r="Q46" s="60">
        <f t="shared" si="1"/>
        <v>0</v>
      </c>
    </row>
    <row r="47" spans="1:17" s="59" customFormat="1" ht="14.25">
      <c r="A47" s="48">
        <f t="shared" si="6"/>
        <v>29</v>
      </c>
      <c r="B47" s="49" t="s">
        <v>87</v>
      </c>
      <c r="C47" s="50" t="s">
        <v>49</v>
      </c>
      <c r="D47" s="218"/>
      <c r="E47" s="218"/>
      <c r="F47" s="218"/>
      <c r="G47" s="218"/>
      <c r="H47" s="218"/>
      <c r="I47" s="53">
        <f t="shared" si="2"/>
        <v>0</v>
      </c>
      <c r="J47" s="51"/>
      <c r="K47" s="56"/>
      <c r="L47" s="56"/>
      <c r="M47" s="51"/>
      <c r="N47" s="57"/>
      <c r="O47" s="58">
        <f t="shared" si="5"/>
        <v>0</v>
      </c>
      <c r="P47" s="59">
        <f>+VLOOKUP(B47,'[1]m codes'!$A:$B,2,0)</f>
        <v>200030297</v>
      </c>
      <c r="Q47" s="60">
        <f t="shared" si="1"/>
        <v>0</v>
      </c>
    </row>
    <row r="48" spans="1:17" s="59" customFormat="1" ht="14.25">
      <c r="A48" s="48">
        <f t="shared" si="6"/>
        <v>30</v>
      </c>
      <c r="B48" s="49" t="s">
        <v>88</v>
      </c>
      <c r="C48" s="50" t="s">
        <v>49</v>
      </c>
      <c r="D48" s="218"/>
      <c r="E48" s="218"/>
      <c r="F48" s="218"/>
      <c r="G48" s="218"/>
      <c r="H48" s="218"/>
      <c r="I48" s="53">
        <f t="shared" si="2"/>
        <v>0</v>
      </c>
      <c r="J48" s="51"/>
      <c r="K48" s="56"/>
      <c r="L48" s="56"/>
      <c r="M48" s="51"/>
      <c r="N48" s="57"/>
      <c r="O48" s="58">
        <f t="shared" si="5"/>
        <v>0</v>
      </c>
      <c r="P48" s="59">
        <f>+VLOOKUP(B48,'[1]m codes'!$A:$B,2,0)</f>
        <v>200030298</v>
      </c>
      <c r="Q48" s="60">
        <f t="shared" si="1"/>
        <v>0</v>
      </c>
    </row>
    <row r="49" spans="1:17" s="59" customFormat="1" ht="28.5">
      <c r="A49" s="48">
        <f t="shared" si="6"/>
        <v>31</v>
      </c>
      <c r="B49" s="49" t="s">
        <v>89</v>
      </c>
      <c r="C49" s="50" t="s">
        <v>49</v>
      </c>
      <c r="D49" s="218"/>
      <c r="E49" s="218"/>
      <c r="F49" s="218"/>
      <c r="G49" s="218"/>
      <c r="H49" s="218"/>
      <c r="I49" s="53">
        <f t="shared" si="2"/>
        <v>0</v>
      </c>
      <c r="J49" s="51"/>
      <c r="K49" s="56"/>
      <c r="L49" s="56"/>
      <c r="M49" s="51"/>
      <c r="N49" s="57"/>
      <c r="O49" s="58">
        <f t="shared" si="5"/>
        <v>0</v>
      </c>
      <c r="P49" s="59">
        <f>+VLOOKUP(B49,'[1]m codes'!$A:$B,2,0)</f>
        <v>200032223</v>
      </c>
      <c r="Q49" s="60">
        <f t="shared" si="1"/>
        <v>0</v>
      </c>
    </row>
    <row r="50" spans="1:17" s="59" customFormat="1" ht="28.5">
      <c r="A50" s="48">
        <f t="shared" si="6"/>
        <v>32</v>
      </c>
      <c r="B50" s="49" t="s">
        <v>90</v>
      </c>
      <c r="C50" s="50" t="s">
        <v>49</v>
      </c>
      <c r="D50" s="218"/>
      <c r="E50" s="218"/>
      <c r="F50" s="218"/>
      <c r="G50" s="218"/>
      <c r="H50" s="218"/>
      <c r="I50" s="53">
        <f t="shared" si="2"/>
        <v>0</v>
      </c>
      <c r="J50" s="51"/>
      <c r="K50" s="56"/>
      <c r="L50" s="56"/>
      <c r="M50" s="51"/>
      <c r="N50" s="57"/>
      <c r="O50" s="58">
        <f t="shared" si="5"/>
        <v>0</v>
      </c>
      <c r="P50" s="59">
        <f>+VLOOKUP(B50,'[1]m codes'!$A:$B,2,0)</f>
        <v>200032225</v>
      </c>
      <c r="Q50" s="60">
        <f t="shared" si="1"/>
        <v>0</v>
      </c>
    </row>
    <row r="51" spans="1:17" s="59" customFormat="1" ht="28.5">
      <c r="A51" s="48">
        <f t="shared" si="6"/>
        <v>33</v>
      </c>
      <c r="B51" s="49" t="s">
        <v>91</v>
      </c>
      <c r="C51" s="50" t="s">
        <v>49</v>
      </c>
      <c r="D51" s="218"/>
      <c r="E51" s="218"/>
      <c r="F51" s="218"/>
      <c r="G51" s="218"/>
      <c r="H51" s="218"/>
      <c r="I51" s="53">
        <f t="shared" si="2"/>
        <v>0</v>
      </c>
      <c r="J51" s="51"/>
      <c r="K51" s="56"/>
      <c r="L51" s="56"/>
      <c r="M51" s="51"/>
      <c r="N51" s="57"/>
      <c r="O51" s="58">
        <f t="shared" si="5"/>
        <v>0</v>
      </c>
      <c r="P51" s="59">
        <f>+VLOOKUP(B51,'[1]m codes'!$A:$B,2,0)</f>
        <v>200032228</v>
      </c>
      <c r="Q51" s="60">
        <f t="shared" si="1"/>
        <v>0</v>
      </c>
    </row>
    <row r="52" spans="1:17">
      <c r="A52" s="83" t="s">
        <v>92</v>
      </c>
      <c r="B52" s="84" t="s">
        <v>93</v>
      </c>
      <c r="C52" s="84"/>
      <c r="D52" s="218"/>
      <c r="E52" s="218"/>
      <c r="F52" s="218"/>
      <c r="G52" s="218"/>
      <c r="H52" s="218"/>
      <c r="I52" s="53">
        <f t="shared" si="2"/>
        <v>0</v>
      </c>
      <c r="J52" s="90"/>
      <c r="K52" s="89"/>
      <c r="L52" s="89"/>
      <c r="M52" s="90"/>
      <c r="N52" s="91"/>
      <c r="O52" s="98"/>
      <c r="P52" s="59"/>
      <c r="Q52" s="60">
        <f t="shared" si="1"/>
        <v>0</v>
      </c>
    </row>
    <row r="53" spans="1:17" s="59" customFormat="1" ht="14.25">
      <c r="A53" s="48">
        <v>1</v>
      </c>
      <c r="B53" s="49" t="s">
        <v>94</v>
      </c>
      <c r="C53" s="50" t="s">
        <v>49</v>
      </c>
      <c r="D53" s="218"/>
      <c r="E53" s="218"/>
      <c r="F53" s="218"/>
      <c r="G53" s="218"/>
      <c r="H53" s="218"/>
      <c r="I53" s="53">
        <f t="shared" si="2"/>
        <v>0</v>
      </c>
      <c r="J53" s="51"/>
      <c r="K53" s="56"/>
      <c r="L53" s="56"/>
      <c r="M53" s="51"/>
      <c r="N53" s="57"/>
      <c r="O53" s="58">
        <f t="shared" ref="O53:O60" si="7">SUM(K53:N53)</f>
        <v>0</v>
      </c>
      <c r="P53" s="59">
        <f>+VLOOKUP(B53,'[1]m codes'!$A:$B,2,0)</f>
        <v>200030301</v>
      </c>
      <c r="Q53" s="60">
        <f t="shared" si="1"/>
        <v>0</v>
      </c>
    </row>
    <row r="54" spans="1:17" s="59" customFormat="1" ht="14.25">
      <c r="A54" s="48">
        <f>+A53+1</f>
        <v>2</v>
      </c>
      <c r="B54" s="49" t="s">
        <v>95</v>
      </c>
      <c r="C54" s="50" t="s">
        <v>49</v>
      </c>
      <c r="D54" s="218"/>
      <c r="E54" s="218"/>
      <c r="F54" s="218"/>
      <c r="G54" s="218"/>
      <c r="H54" s="218"/>
      <c r="I54" s="53">
        <f t="shared" si="2"/>
        <v>0</v>
      </c>
      <c r="J54" s="51"/>
      <c r="K54" s="56"/>
      <c r="L54" s="56"/>
      <c r="M54" s="51"/>
      <c r="N54" s="57"/>
      <c r="O54" s="58">
        <f t="shared" si="7"/>
        <v>0</v>
      </c>
      <c r="P54" s="59">
        <f>+VLOOKUP(B54,'[1]m codes'!$A:$B,2,0)</f>
        <v>200030302</v>
      </c>
      <c r="Q54" s="60">
        <f t="shared" si="1"/>
        <v>0</v>
      </c>
    </row>
    <row r="55" spans="1:17" s="59" customFormat="1" ht="14.25">
      <c r="A55" s="48">
        <f t="shared" ref="A55:A60" si="8">+A54+1</f>
        <v>3</v>
      </c>
      <c r="B55" s="49" t="s">
        <v>96</v>
      </c>
      <c r="C55" s="50" t="s">
        <v>49</v>
      </c>
      <c r="D55" s="218"/>
      <c r="E55" s="218"/>
      <c r="F55" s="218"/>
      <c r="G55" s="218"/>
      <c r="H55" s="218"/>
      <c r="I55" s="53">
        <f t="shared" si="2"/>
        <v>0</v>
      </c>
      <c r="J55" s="51"/>
      <c r="K55" s="56"/>
      <c r="L55" s="56"/>
      <c r="M55" s="51"/>
      <c r="N55" s="57"/>
      <c r="O55" s="58">
        <f t="shared" si="7"/>
        <v>0</v>
      </c>
      <c r="P55" s="59">
        <f>+VLOOKUP(B55,'[1]m codes'!$A:$B,2,0)</f>
        <v>200030303</v>
      </c>
      <c r="Q55" s="60">
        <f t="shared" si="1"/>
        <v>0</v>
      </c>
    </row>
    <row r="56" spans="1:17" s="59" customFormat="1" ht="14.25">
      <c r="A56" s="48">
        <f t="shared" si="8"/>
        <v>4</v>
      </c>
      <c r="B56" s="49" t="s">
        <v>97</v>
      </c>
      <c r="C56" s="50" t="s">
        <v>49</v>
      </c>
      <c r="D56" s="218"/>
      <c r="E56" s="218"/>
      <c r="F56" s="218"/>
      <c r="G56" s="218"/>
      <c r="H56" s="218"/>
      <c r="I56" s="53">
        <f t="shared" si="2"/>
        <v>0</v>
      </c>
      <c r="J56" s="51"/>
      <c r="K56" s="56"/>
      <c r="L56" s="56"/>
      <c r="M56" s="51"/>
      <c r="N56" s="57"/>
      <c r="O56" s="58">
        <f t="shared" si="7"/>
        <v>0</v>
      </c>
      <c r="P56" s="59">
        <f>+VLOOKUP(B56,'[1]m codes'!$A:$B,2,0)</f>
        <v>200030304</v>
      </c>
      <c r="Q56" s="60">
        <f t="shared" si="1"/>
        <v>0</v>
      </c>
    </row>
    <row r="57" spans="1:17" s="59" customFormat="1" ht="28.5">
      <c r="A57" s="48">
        <f t="shared" si="8"/>
        <v>5</v>
      </c>
      <c r="B57" s="49" t="s">
        <v>98</v>
      </c>
      <c r="C57" s="50" t="s">
        <v>49</v>
      </c>
      <c r="D57" s="218"/>
      <c r="E57" s="218"/>
      <c r="F57" s="218"/>
      <c r="G57" s="218"/>
      <c r="H57" s="218"/>
      <c r="I57" s="53">
        <f t="shared" si="2"/>
        <v>0</v>
      </c>
      <c r="J57" s="51"/>
      <c r="K57" s="56"/>
      <c r="L57" s="56"/>
      <c r="M57" s="51"/>
      <c r="N57" s="57"/>
      <c r="O57" s="58">
        <f t="shared" si="7"/>
        <v>0</v>
      </c>
      <c r="P57" s="59">
        <f>+VLOOKUP(B57,'[1]m codes'!$A:$B,2,0)</f>
        <v>200032584</v>
      </c>
      <c r="Q57" s="60">
        <f t="shared" si="1"/>
        <v>0</v>
      </c>
    </row>
    <row r="58" spans="1:17" s="59" customFormat="1" ht="14.25">
      <c r="A58" s="48">
        <f t="shared" si="8"/>
        <v>6</v>
      </c>
      <c r="B58" s="49" t="s">
        <v>99</v>
      </c>
      <c r="C58" s="50" t="s">
        <v>49</v>
      </c>
      <c r="D58" s="218"/>
      <c r="E58" s="218"/>
      <c r="F58" s="218"/>
      <c r="G58" s="218"/>
      <c r="H58" s="218"/>
      <c r="I58" s="53">
        <f t="shared" si="2"/>
        <v>0</v>
      </c>
      <c r="J58" s="51"/>
      <c r="K58" s="56"/>
      <c r="L58" s="56"/>
      <c r="M58" s="51"/>
      <c r="N58" s="57"/>
      <c r="O58" s="58">
        <f t="shared" si="7"/>
        <v>0</v>
      </c>
      <c r="P58" s="59">
        <f>+VLOOKUP(B58,'[1]m codes'!$A:$B,2,0)</f>
        <v>200030305</v>
      </c>
      <c r="Q58" s="60">
        <f t="shared" si="1"/>
        <v>0</v>
      </c>
    </row>
    <row r="59" spans="1:17" s="59" customFormat="1" ht="14.25">
      <c r="A59" s="48">
        <f t="shared" si="8"/>
        <v>7</v>
      </c>
      <c r="B59" s="49" t="s">
        <v>100</v>
      </c>
      <c r="C59" s="50" t="s">
        <v>49</v>
      </c>
      <c r="D59" s="218"/>
      <c r="E59" s="218"/>
      <c r="F59" s="218"/>
      <c r="G59" s="218"/>
      <c r="H59" s="218"/>
      <c r="I59" s="53">
        <f t="shared" si="2"/>
        <v>0</v>
      </c>
      <c r="J59" s="51"/>
      <c r="K59" s="56"/>
      <c r="L59" s="56"/>
      <c r="M59" s="51"/>
      <c r="N59" s="57"/>
      <c r="O59" s="58">
        <f t="shared" si="7"/>
        <v>0</v>
      </c>
      <c r="P59" s="59">
        <f>+VLOOKUP(B59,'[1]m codes'!$A:$B,2,0)</f>
        <v>200030306</v>
      </c>
      <c r="Q59" s="60">
        <f t="shared" si="1"/>
        <v>0</v>
      </c>
    </row>
    <row r="60" spans="1:17" s="59" customFormat="1" ht="14.25">
      <c r="A60" s="48">
        <f t="shared" si="8"/>
        <v>8</v>
      </c>
      <c r="B60" s="49" t="s">
        <v>101</v>
      </c>
      <c r="C60" s="50" t="s">
        <v>49</v>
      </c>
      <c r="D60" s="218"/>
      <c r="E60" s="218"/>
      <c r="F60" s="218"/>
      <c r="G60" s="218"/>
      <c r="H60" s="218"/>
      <c r="I60" s="53">
        <f t="shared" si="2"/>
        <v>0</v>
      </c>
      <c r="J60" s="51"/>
      <c r="K60" s="56"/>
      <c r="L60" s="56"/>
      <c r="M60" s="51"/>
      <c r="N60" s="57"/>
      <c r="O60" s="58">
        <f t="shared" si="7"/>
        <v>0</v>
      </c>
      <c r="P60" s="59">
        <f>+VLOOKUP(B60,'[1]m codes'!$A:$B,2,0)</f>
        <v>200030308</v>
      </c>
      <c r="Q60" s="60">
        <f t="shared" si="1"/>
        <v>0</v>
      </c>
    </row>
    <row r="61" spans="1:17">
      <c r="A61" s="83" t="s">
        <v>103</v>
      </c>
      <c r="B61" s="84" t="s">
        <v>104</v>
      </c>
      <c r="C61" s="84"/>
      <c r="D61" s="218"/>
      <c r="E61" s="218"/>
      <c r="F61" s="218"/>
      <c r="G61" s="218"/>
      <c r="H61" s="218"/>
      <c r="I61" s="53">
        <f t="shared" si="2"/>
        <v>0</v>
      </c>
      <c r="J61" s="90"/>
      <c r="K61" s="89"/>
      <c r="L61" s="89"/>
      <c r="M61" s="90"/>
      <c r="N61" s="91"/>
      <c r="O61" s="98"/>
      <c r="Q61" s="47"/>
    </row>
    <row r="62" spans="1:17" s="59" customFormat="1" ht="28.5">
      <c r="A62" s="48">
        <v>1</v>
      </c>
      <c r="B62" s="49" t="s">
        <v>105</v>
      </c>
      <c r="C62" s="50" t="s">
        <v>49</v>
      </c>
      <c r="D62" s="218"/>
      <c r="E62" s="218"/>
      <c r="F62" s="218"/>
      <c r="G62" s="218"/>
      <c r="H62" s="218"/>
      <c r="I62" s="53">
        <f t="shared" si="2"/>
        <v>0</v>
      </c>
      <c r="J62" s="51"/>
      <c r="K62" s="56"/>
      <c r="L62" s="56"/>
      <c r="M62" s="51"/>
      <c r="N62" s="57"/>
      <c r="O62" s="58">
        <f t="shared" ref="O62:O89" si="9">SUM(K62:N62)</f>
        <v>0</v>
      </c>
      <c r="P62" s="59">
        <f>+VLOOKUP(B62,'[1]m codes'!$A:$B,2,0)</f>
        <v>200030309</v>
      </c>
      <c r="Q62" s="60">
        <f t="shared" ref="Q62:Q89" si="10">+O62-F62</f>
        <v>0</v>
      </c>
    </row>
    <row r="63" spans="1:17" s="59" customFormat="1" ht="28.5">
      <c r="A63" s="48">
        <f>+A62+1</f>
        <v>2</v>
      </c>
      <c r="B63" s="49" t="s">
        <v>106</v>
      </c>
      <c r="C63" s="50" t="s">
        <v>49</v>
      </c>
      <c r="D63" s="218"/>
      <c r="E63" s="218"/>
      <c r="F63" s="218"/>
      <c r="G63" s="218"/>
      <c r="H63" s="218"/>
      <c r="I63" s="53">
        <f t="shared" si="2"/>
        <v>0</v>
      </c>
      <c r="J63" s="51"/>
      <c r="K63" s="56"/>
      <c r="L63" s="56"/>
      <c r="M63" s="51"/>
      <c r="N63" s="57"/>
      <c r="O63" s="58">
        <f t="shared" si="9"/>
        <v>0</v>
      </c>
      <c r="P63" s="59">
        <f>+VLOOKUP(B63,'[1]m codes'!$A:$B,2,0)</f>
        <v>200030311</v>
      </c>
      <c r="Q63" s="97">
        <f t="shared" si="10"/>
        <v>0</v>
      </c>
    </row>
    <row r="64" spans="1:17" s="59" customFormat="1" ht="28.5">
      <c r="A64" s="48">
        <f t="shared" ref="A64:A89" si="11">+A63+1</f>
        <v>3</v>
      </c>
      <c r="B64" s="49" t="s">
        <v>107</v>
      </c>
      <c r="C64" s="50" t="s">
        <v>49</v>
      </c>
      <c r="D64" s="218"/>
      <c r="E64" s="218"/>
      <c r="F64" s="218"/>
      <c r="G64" s="218"/>
      <c r="H64" s="218"/>
      <c r="I64" s="53">
        <f t="shared" si="2"/>
        <v>0</v>
      </c>
      <c r="J64" s="51"/>
      <c r="K64" s="56"/>
      <c r="L64" s="56"/>
      <c r="M64" s="51"/>
      <c r="N64" s="57"/>
      <c r="O64" s="58">
        <f t="shared" si="9"/>
        <v>0</v>
      </c>
      <c r="P64" s="59">
        <f>+VLOOKUP(B64,'[1]m codes'!$A:$B,2,0)</f>
        <v>200030310</v>
      </c>
      <c r="Q64" s="60">
        <f t="shared" si="10"/>
        <v>0</v>
      </c>
    </row>
    <row r="65" spans="1:17" s="59" customFormat="1" ht="28.5">
      <c r="A65" s="48">
        <f t="shared" si="11"/>
        <v>4</v>
      </c>
      <c r="B65" s="49" t="s">
        <v>108</v>
      </c>
      <c r="C65" s="50" t="s">
        <v>49</v>
      </c>
      <c r="D65" s="218"/>
      <c r="E65" s="218"/>
      <c r="F65" s="218"/>
      <c r="G65" s="218"/>
      <c r="H65" s="218"/>
      <c r="I65" s="53">
        <f t="shared" si="2"/>
        <v>0</v>
      </c>
      <c r="J65" s="51"/>
      <c r="K65" s="56"/>
      <c r="L65" s="56"/>
      <c r="M65" s="51"/>
      <c r="N65" s="57"/>
      <c r="O65" s="58">
        <f t="shared" si="9"/>
        <v>0</v>
      </c>
      <c r="P65" s="59">
        <f>+VLOOKUP(B65,'[1]m codes'!$A:$B,2,0)</f>
        <v>200030314</v>
      </c>
      <c r="Q65" s="60">
        <f t="shared" si="10"/>
        <v>0</v>
      </c>
    </row>
    <row r="66" spans="1:17" s="59" customFormat="1" ht="28.5">
      <c r="A66" s="48">
        <f t="shared" si="11"/>
        <v>5</v>
      </c>
      <c r="B66" s="49" t="s">
        <v>109</v>
      </c>
      <c r="C66" s="50" t="s">
        <v>49</v>
      </c>
      <c r="D66" s="218"/>
      <c r="E66" s="218"/>
      <c r="F66" s="218"/>
      <c r="G66" s="218"/>
      <c r="H66" s="218"/>
      <c r="I66" s="53">
        <f t="shared" si="2"/>
        <v>0</v>
      </c>
      <c r="J66" s="51"/>
      <c r="K66" s="56"/>
      <c r="L66" s="56"/>
      <c r="M66" s="51"/>
      <c r="N66" s="57"/>
      <c r="O66" s="58">
        <f t="shared" si="9"/>
        <v>0</v>
      </c>
      <c r="P66" s="59">
        <f>+VLOOKUP(B66,'[1]m codes'!$A:$B,2,0)</f>
        <v>200030312</v>
      </c>
      <c r="Q66" s="60">
        <f t="shared" si="10"/>
        <v>0</v>
      </c>
    </row>
    <row r="67" spans="1:17" s="59" customFormat="1" ht="28.5">
      <c r="A67" s="48">
        <f t="shared" si="11"/>
        <v>6</v>
      </c>
      <c r="B67" s="49" t="s">
        <v>110</v>
      </c>
      <c r="C67" s="50" t="s">
        <v>49</v>
      </c>
      <c r="D67" s="218"/>
      <c r="E67" s="218"/>
      <c r="F67" s="218"/>
      <c r="G67" s="218"/>
      <c r="H67" s="218"/>
      <c r="I67" s="53">
        <f t="shared" si="2"/>
        <v>0</v>
      </c>
      <c r="J67" s="51"/>
      <c r="K67" s="56"/>
      <c r="L67" s="56"/>
      <c r="M67" s="51"/>
      <c r="N67" s="57"/>
      <c r="O67" s="58">
        <f t="shared" si="9"/>
        <v>0</v>
      </c>
      <c r="P67" s="59">
        <f>+VLOOKUP(B67,'[1]m codes'!$A:$B,2,0)</f>
        <v>200030313</v>
      </c>
      <c r="Q67" s="60">
        <f t="shared" si="10"/>
        <v>0</v>
      </c>
    </row>
    <row r="68" spans="1:17" s="59" customFormat="1" ht="14.25">
      <c r="A68" s="48">
        <f t="shared" si="11"/>
        <v>7</v>
      </c>
      <c r="B68" s="49" t="s">
        <v>111</v>
      </c>
      <c r="C68" s="50" t="s">
        <v>49</v>
      </c>
      <c r="D68" s="218"/>
      <c r="E68" s="218"/>
      <c r="F68" s="218"/>
      <c r="G68" s="218"/>
      <c r="H68" s="218"/>
      <c r="I68" s="53">
        <f t="shared" si="2"/>
        <v>0</v>
      </c>
      <c r="J68" s="51"/>
      <c r="K68" s="56"/>
      <c r="L68" s="56"/>
      <c r="M68" s="51"/>
      <c r="N68" s="57"/>
      <c r="O68" s="58">
        <f t="shared" si="9"/>
        <v>0</v>
      </c>
      <c r="P68" s="59">
        <f>+VLOOKUP(B68,'[1]m codes'!$A:$B,2,0)</f>
        <v>200032241</v>
      </c>
      <c r="Q68" s="60">
        <f t="shared" si="10"/>
        <v>0</v>
      </c>
    </row>
    <row r="69" spans="1:17" s="59" customFormat="1" ht="14.25">
      <c r="A69" s="48">
        <f t="shared" si="11"/>
        <v>8</v>
      </c>
      <c r="B69" s="49" t="s">
        <v>112</v>
      </c>
      <c r="C69" s="50" t="s">
        <v>49</v>
      </c>
      <c r="D69" s="218"/>
      <c r="E69" s="218"/>
      <c r="F69" s="218"/>
      <c r="G69" s="218"/>
      <c r="H69" s="218"/>
      <c r="I69" s="53">
        <f t="shared" si="2"/>
        <v>0</v>
      </c>
      <c r="J69" s="51"/>
      <c r="K69" s="56"/>
      <c r="L69" s="56"/>
      <c r="M69" s="51"/>
      <c r="N69" s="57"/>
      <c r="O69" s="58">
        <f t="shared" si="9"/>
        <v>0</v>
      </c>
      <c r="P69" s="59">
        <f>+VLOOKUP(B69,'[1]m codes'!$A:$B,2,0)</f>
        <v>200032239</v>
      </c>
      <c r="Q69" s="60">
        <f t="shared" si="10"/>
        <v>0</v>
      </c>
    </row>
    <row r="70" spans="1:17" s="59" customFormat="1" ht="14.25">
      <c r="A70" s="48">
        <f t="shared" si="11"/>
        <v>9</v>
      </c>
      <c r="B70" s="49" t="s">
        <v>113</v>
      </c>
      <c r="C70" s="50" t="s">
        <v>49</v>
      </c>
      <c r="D70" s="218"/>
      <c r="E70" s="218"/>
      <c r="F70" s="218"/>
      <c r="G70" s="218"/>
      <c r="H70" s="218"/>
      <c r="I70" s="53">
        <f t="shared" si="2"/>
        <v>0</v>
      </c>
      <c r="J70" s="51"/>
      <c r="K70" s="56"/>
      <c r="L70" s="56"/>
      <c r="M70" s="51"/>
      <c r="N70" s="57"/>
      <c r="O70" s="58">
        <f t="shared" si="9"/>
        <v>0</v>
      </c>
      <c r="P70" s="59">
        <f>+VLOOKUP(B70,'[1]m codes'!$A:$B,2,0)</f>
        <v>200032240</v>
      </c>
      <c r="Q70" s="60">
        <f t="shared" si="10"/>
        <v>0</v>
      </c>
    </row>
    <row r="71" spans="1:17" s="59" customFormat="1" ht="14.25">
      <c r="A71" s="48">
        <f t="shared" si="11"/>
        <v>10</v>
      </c>
      <c r="B71" s="49" t="s">
        <v>114</v>
      </c>
      <c r="C71" s="50" t="s">
        <v>49</v>
      </c>
      <c r="D71" s="218"/>
      <c r="E71" s="218"/>
      <c r="F71" s="218"/>
      <c r="G71" s="218"/>
      <c r="H71" s="218"/>
      <c r="I71" s="53">
        <f t="shared" si="2"/>
        <v>0</v>
      </c>
      <c r="J71" s="51"/>
      <c r="K71" s="56"/>
      <c r="L71" s="56"/>
      <c r="M71" s="51"/>
      <c r="N71" s="57"/>
      <c r="O71" s="58">
        <f t="shared" si="9"/>
        <v>0</v>
      </c>
      <c r="P71" s="59">
        <f>+VLOOKUP(B71,'[1]m codes'!$A:$B,2,0)</f>
        <v>200032242</v>
      </c>
      <c r="Q71" s="60">
        <f t="shared" si="10"/>
        <v>0</v>
      </c>
    </row>
    <row r="72" spans="1:17" s="59" customFormat="1" ht="14.25">
      <c r="A72" s="48">
        <f t="shared" si="11"/>
        <v>11</v>
      </c>
      <c r="B72" s="49" t="s">
        <v>115</v>
      </c>
      <c r="C72" s="50" t="s">
        <v>49</v>
      </c>
      <c r="D72" s="218"/>
      <c r="E72" s="218"/>
      <c r="F72" s="218"/>
      <c r="G72" s="218"/>
      <c r="H72" s="218"/>
      <c r="I72" s="53">
        <f t="shared" si="2"/>
        <v>0</v>
      </c>
      <c r="J72" s="51"/>
      <c r="K72" s="56"/>
      <c r="L72" s="56"/>
      <c r="M72" s="51"/>
      <c r="N72" s="57"/>
      <c r="O72" s="58">
        <f t="shared" si="9"/>
        <v>0</v>
      </c>
      <c r="P72" s="59">
        <f>+VLOOKUP(B72,'[1]m codes'!$A:$B,2,0)</f>
        <v>200030320</v>
      </c>
      <c r="Q72" s="60">
        <f t="shared" si="10"/>
        <v>0</v>
      </c>
    </row>
    <row r="73" spans="1:17" s="59" customFormat="1" ht="14.25">
      <c r="A73" s="48">
        <f t="shared" si="11"/>
        <v>12</v>
      </c>
      <c r="B73" s="49" t="s">
        <v>116</v>
      </c>
      <c r="C73" s="50" t="s">
        <v>49</v>
      </c>
      <c r="D73" s="218"/>
      <c r="E73" s="218"/>
      <c r="F73" s="218"/>
      <c r="G73" s="218"/>
      <c r="H73" s="218"/>
      <c r="I73" s="53">
        <f t="shared" si="2"/>
        <v>0</v>
      </c>
      <c r="J73" s="51"/>
      <c r="K73" s="56"/>
      <c r="L73" s="56"/>
      <c r="M73" s="51"/>
      <c r="N73" s="57"/>
      <c r="O73" s="58">
        <f t="shared" si="9"/>
        <v>0</v>
      </c>
      <c r="P73" s="59">
        <f>+VLOOKUP(B73,'[1]m codes'!$A:$B,2,0)</f>
        <v>200032243</v>
      </c>
      <c r="Q73" s="60">
        <f t="shared" si="10"/>
        <v>0</v>
      </c>
    </row>
    <row r="74" spans="1:17" s="59" customFormat="1" ht="14.25">
      <c r="A74" s="48">
        <f t="shared" si="11"/>
        <v>13</v>
      </c>
      <c r="B74" s="49" t="s">
        <v>117</v>
      </c>
      <c r="C74" s="50" t="s">
        <v>49</v>
      </c>
      <c r="D74" s="218"/>
      <c r="E74" s="218"/>
      <c r="F74" s="218"/>
      <c r="G74" s="218"/>
      <c r="H74" s="218"/>
      <c r="I74" s="53">
        <f t="shared" si="2"/>
        <v>0</v>
      </c>
      <c r="J74" s="51"/>
      <c r="K74" s="56"/>
      <c r="L74" s="56"/>
      <c r="M74" s="51"/>
      <c r="N74" s="57"/>
      <c r="O74" s="58">
        <f t="shared" si="9"/>
        <v>0</v>
      </c>
      <c r="P74" s="59">
        <f>+VLOOKUP(B74,'[1]m codes'!$A:$B,2,0)</f>
        <v>200030317</v>
      </c>
      <c r="Q74" s="60">
        <f t="shared" si="10"/>
        <v>0</v>
      </c>
    </row>
    <row r="75" spans="1:17" s="59" customFormat="1" ht="28.5">
      <c r="A75" s="48">
        <f t="shared" si="11"/>
        <v>14</v>
      </c>
      <c r="B75" s="49" t="s">
        <v>118</v>
      </c>
      <c r="C75" s="50" t="s">
        <v>49</v>
      </c>
      <c r="D75" s="218"/>
      <c r="E75" s="218"/>
      <c r="F75" s="218"/>
      <c r="G75" s="218"/>
      <c r="H75" s="218"/>
      <c r="I75" s="53">
        <f t="shared" ref="I75:I112" si="12">LEN(D75)-LEN(SUBSTITUTE(D75,",",""))</f>
        <v>0</v>
      </c>
      <c r="J75" s="51"/>
      <c r="K75" s="56"/>
      <c r="L75" s="56"/>
      <c r="M75" s="51"/>
      <c r="N75" s="57"/>
      <c r="O75" s="58">
        <f t="shared" si="9"/>
        <v>0</v>
      </c>
      <c r="P75" s="59">
        <f>+VLOOKUP(B75,'[1]m codes'!$A:$B,2,0)</f>
        <v>200030315</v>
      </c>
      <c r="Q75" s="60">
        <f t="shared" si="10"/>
        <v>0</v>
      </c>
    </row>
    <row r="76" spans="1:17" s="59" customFormat="1" ht="28.5">
      <c r="A76" s="48">
        <f t="shared" si="11"/>
        <v>15</v>
      </c>
      <c r="B76" s="49" t="s">
        <v>119</v>
      </c>
      <c r="C76" s="50" t="s">
        <v>49</v>
      </c>
      <c r="D76" s="218"/>
      <c r="E76" s="218"/>
      <c r="F76" s="218"/>
      <c r="G76" s="218"/>
      <c r="H76" s="218"/>
      <c r="I76" s="53">
        <f t="shared" si="12"/>
        <v>0</v>
      </c>
      <c r="J76" s="51"/>
      <c r="K76" s="56"/>
      <c r="L76" s="56"/>
      <c r="M76" s="51"/>
      <c r="N76" s="57"/>
      <c r="O76" s="58">
        <f t="shared" si="9"/>
        <v>0</v>
      </c>
      <c r="P76" s="59">
        <f>+VLOOKUP(B76,'[1]m codes'!$A:$B,2,0)</f>
        <v>200030316</v>
      </c>
      <c r="Q76" s="60">
        <f t="shared" si="10"/>
        <v>0</v>
      </c>
    </row>
    <row r="77" spans="1:17" s="59" customFormat="1" ht="14.25">
      <c r="A77" s="48">
        <f t="shared" si="11"/>
        <v>16</v>
      </c>
      <c r="B77" s="49" t="s">
        <v>120</v>
      </c>
      <c r="C77" s="50" t="s">
        <v>49</v>
      </c>
      <c r="D77" s="218"/>
      <c r="E77" s="218"/>
      <c r="F77" s="218"/>
      <c r="G77" s="218"/>
      <c r="H77" s="218"/>
      <c r="I77" s="53">
        <f t="shared" si="12"/>
        <v>0</v>
      </c>
      <c r="J77" s="51"/>
      <c r="K77" s="56"/>
      <c r="L77" s="56"/>
      <c r="M77" s="51"/>
      <c r="N77" s="57"/>
      <c r="O77" s="58">
        <f t="shared" si="9"/>
        <v>0</v>
      </c>
      <c r="P77" s="59">
        <f>+VLOOKUP(B77,'[1]m codes'!$A:$B,2,0)</f>
        <v>200032247</v>
      </c>
      <c r="Q77" s="60">
        <f t="shared" si="10"/>
        <v>0</v>
      </c>
    </row>
    <row r="78" spans="1:17" s="59" customFormat="1" ht="14.25">
      <c r="A78" s="48">
        <f t="shared" si="11"/>
        <v>17</v>
      </c>
      <c r="B78" s="49" t="s">
        <v>121</v>
      </c>
      <c r="C78" s="50" t="s">
        <v>49</v>
      </c>
      <c r="D78" s="218"/>
      <c r="E78" s="218"/>
      <c r="F78" s="218"/>
      <c r="G78" s="218"/>
      <c r="H78" s="218"/>
      <c r="I78" s="53">
        <f t="shared" si="12"/>
        <v>0</v>
      </c>
      <c r="J78" s="51"/>
      <c r="K78" s="56"/>
      <c r="L78" s="56"/>
      <c r="M78" s="51"/>
      <c r="N78" s="57"/>
      <c r="O78" s="58">
        <f t="shared" si="9"/>
        <v>0</v>
      </c>
      <c r="P78" s="59">
        <f>+VLOOKUP(B78,'[1]m codes'!$A:$B,2,0)</f>
        <v>200032246</v>
      </c>
      <c r="Q78" s="60">
        <f t="shared" si="10"/>
        <v>0</v>
      </c>
    </row>
    <row r="79" spans="1:17" s="59" customFormat="1" ht="14.25">
      <c r="A79" s="48">
        <f t="shared" si="11"/>
        <v>18</v>
      </c>
      <c r="B79" s="49" t="s">
        <v>122</v>
      </c>
      <c r="C79" s="50" t="s">
        <v>49</v>
      </c>
      <c r="D79" s="218"/>
      <c r="E79" s="218"/>
      <c r="F79" s="218"/>
      <c r="G79" s="218"/>
      <c r="H79" s="218"/>
      <c r="I79" s="53">
        <f t="shared" si="12"/>
        <v>0</v>
      </c>
      <c r="J79" s="51"/>
      <c r="K79" s="56"/>
      <c r="L79" s="56"/>
      <c r="M79" s="51"/>
      <c r="N79" s="57"/>
      <c r="O79" s="58">
        <f t="shared" si="9"/>
        <v>0</v>
      </c>
      <c r="P79" s="59">
        <f>+VLOOKUP(B79,'[1]m codes'!$A:$B,2,0)</f>
        <v>200032245</v>
      </c>
      <c r="Q79" s="60">
        <f t="shared" si="10"/>
        <v>0</v>
      </c>
    </row>
    <row r="80" spans="1:17" s="59" customFormat="1" ht="28.5">
      <c r="A80" s="48">
        <f t="shared" si="11"/>
        <v>19</v>
      </c>
      <c r="B80" s="49" t="s">
        <v>123</v>
      </c>
      <c r="C80" s="50" t="s">
        <v>49</v>
      </c>
      <c r="D80" s="218"/>
      <c r="E80" s="218"/>
      <c r="F80" s="218"/>
      <c r="G80" s="218"/>
      <c r="H80" s="218"/>
      <c r="I80" s="53">
        <f t="shared" si="12"/>
        <v>0</v>
      </c>
      <c r="J80" s="51"/>
      <c r="K80" s="56"/>
      <c r="L80" s="56"/>
      <c r="M80" s="51"/>
      <c r="N80" s="57"/>
      <c r="O80" s="58">
        <f t="shared" si="9"/>
        <v>0</v>
      </c>
      <c r="P80" s="59">
        <f>+VLOOKUP(B80,'[1]m codes'!$A:$B,2,0)</f>
        <v>200030319</v>
      </c>
      <c r="Q80" s="60">
        <f t="shared" si="10"/>
        <v>0</v>
      </c>
    </row>
    <row r="81" spans="1:17" s="59" customFormat="1" ht="14.25">
      <c r="A81" s="48">
        <f t="shared" si="11"/>
        <v>20</v>
      </c>
      <c r="B81" s="49" t="s">
        <v>124</v>
      </c>
      <c r="C81" s="50" t="s">
        <v>49</v>
      </c>
      <c r="D81" s="218"/>
      <c r="E81" s="218"/>
      <c r="F81" s="218"/>
      <c r="G81" s="218"/>
      <c r="H81" s="218"/>
      <c r="I81" s="53">
        <f t="shared" si="12"/>
        <v>0</v>
      </c>
      <c r="J81" s="51"/>
      <c r="K81" s="56"/>
      <c r="L81" s="56"/>
      <c r="M81" s="51"/>
      <c r="N81" s="57"/>
      <c r="O81" s="58">
        <f t="shared" si="9"/>
        <v>0</v>
      </c>
      <c r="P81" s="59">
        <f>+VLOOKUP(B81,'[1]m codes'!$A:$B,2,0)</f>
        <v>200032244</v>
      </c>
      <c r="Q81" s="60">
        <f t="shared" si="10"/>
        <v>0</v>
      </c>
    </row>
    <row r="82" spans="1:17" s="59" customFormat="1" ht="28.5">
      <c r="A82" s="48">
        <f t="shared" si="11"/>
        <v>21</v>
      </c>
      <c r="B82" s="49" t="s">
        <v>125</v>
      </c>
      <c r="C82" s="50" t="s">
        <v>49</v>
      </c>
      <c r="D82" s="218"/>
      <c r="E82" s="218"/>
      <c r="F82" s="218"/>
      <c r="G82" s="218"/>
      <c r="H82" s="218"/>
      <c r="I82" s="53">
        <f t="shared" si="12"/>
        <v>0</v>
      </c>
      <c r="J82" s="51"/>
      <c r="K82" s="56"/>
      <c r="L82" s="56"/>
      <c r="M82" s="51"/>
      <c r="N82" s="57"/>
      <c r="O82" s="58">
        <f t="shared" si="9"/>
        <v>0</v>
      </c>
      <c r="P82" s="59">
        <f>+VLOOKUP(B82,'[1]m codes'!$A:$B,2,0)</f>
        <v>200030318</v>
      </c>
      <c r="Q82" s="60">
        <f t="shared" si="10"/>
        <v>0</v>
      </c>
    </row>
    <row r="83" spans="1:17" s="59" customFormat="1" ht="14.25">
      <c r="A83" s="48">
        <f t="shared" si="11"/>
        <v>22</v>
      </c>
      <c r="B83" s="49" t="s">
        <v>126</v>
      </c>
      <c r="C83" s="50" t="s">
        <v>49</v>
      </c>
      <c r="D83" s="218"/>
      <c r="E83" s="218"/>
      <c r="F83" s="218"/>
      <c r="G83" s="218"/>
      <c r="H83" s="218"/>
      <c r="I83" s="53">
        <f t="shared" si="12"/>
        <v>0</v>
      </c>
      <c r="J83" s="51"/>
      <c r="K83" s="56"/>
      <c r="L83" s="56"/>
      <c r="M83" s="51"/>
      <c r="N83" s="57"/>
      <c r="O83" s="58">
        <f t="shared" si="9"/>
        <v>0</v>
      </c>
      <c r="P83" s="59">
        <f>+VLOOKUP(B83,'[1]m codes'!$A:$B,2,0)</f>
        <v>200032249</v>
      </c>
      <c r="Q83" s="60">
        <f t="shared" si="10"/>
        <v>0</v>
      </c>
    </row>
    <row r="84" spans="1:17" s="59" customFormat="1" ht="28.5">
      <c r="A84" s="48">
        <f t="shared" si="11"/>
        <v>23</v>
      </c>
      <c r="B84" s="49" t="s">
        <v>127</v>
      </c>
      <c r="C84" s="50" t="s">
        <v>49</v>
      </c>
      <c r="D84" s="218"/>
      <c r="E84" s="218"/>
      <c r="F84" s="218"/>
      <c r="G84" s="218"/>
      <c r="H84" s="218"/>
      <c r="I84" s="53">
        <f t="shared" si="12"/>
        <v>0</v>
      </c>
      <c r="J84" s="51"/>
      <c r="K84" s="56"/>
      <c r="L84" s="56"/>
      <c r="M84" s="51"/>
      <c r="N84" s="57"/>
      <c r="O84" s="58">
        <f t="shared" si="9"/>
        <v>0</v>
      </c>
      <c r="P84" s="59">
        <f>+VLOOKUP(B84,'[1]m codes'!$A:$B,2,0)</f>
        <v>200030326</v>
      </c>
      <c r="Q84" s="60">
        <f t="shared" si="10"/>
        <v>0</v>
      </c>
    </row>
    <row r="85" spans="1:17" s="59" customFormat="1" ht="14.25">
      <c r="A85" s="48">
        <f t="shared" si="11"/>
        <v>24</v>
      </c>
      <c r="B85" s="49" t="s">
        <v>128</v>
      </c>
      <c r="C85" s="50" t="s">
        <v>49</v>
      </c>
      <c r="D85" s="218"/>
      <c r="E85" s="218"/>
      <c r="F85" s="218"/>
      <c r="G85" s="218"/>
      <c r="H85" s="218"/>
      <c r="I85" s="53">
        <f t="shared" si="12"/>
        <v>0</v>
      </c>
      <c r="J85" s="51"/>
      <c r="K85" s="56"/>
      <c r="L85" s="56"/>
      <c r="M85" s="51"/>
      <c r="N85" s="57"/>
      <c r="O85" s="58">
        <f t="shared" si="9"/>
        <v>0</v>
      </c>
      <c r="P85" s="59">
        <f>+VLOOKUP(B85,'[1]m codes'!$A:$B,2,0)</f>
        <v>200032248</v>
      </c>
      <c r="Q85" s="60">
        <f t="shared" si="10"/>
        <v>0</v>
      </c>
    </row>
    <row r="86" spans="1:17" s="59" customFormat="1" ht="28.5">
      <c r="A86" s="48">
        <f t="shared" si="11"/>
        <v>25</v>
      </c>
      <c r="B86" s="49" t="s">
        <v>129</v>
      </c>
      <c r="C86" s="50" t="s">
        <v>49</v>
      </c>
      <c r="D86" s="218"/>
      <c r="E86" s="218"/>
      <c r="F86" s="218"/>
      <c r="G86" s="218"/>
      <c r="H86" s="218"/>
      <c r="I86" s="53">
        <f t="shared" si="12"/>
        <v>0</v>
      </c>
      <c r="J86" s="51"/>
      <c r="K86" s="56"/>
      <c r="L86" s="56"/>
      <c r="M86" s="51"/>
      <c r="N86" s="57"/>
      <c r="O86" s="58">
        <f t="shared" si="9"/>
        <v>0</v>
      </c>
      <c r="P86" s="59">
        <f>+VLOOKUP(B86,'[1]m codes'!$A:$B,2,0)</f>
        <v>200030325</v>
      </c>
      <c r="Q86" s="60">
        <f t="shared" si="10"/>
        <v>0</v>
      </c>
    </row>
    <row r="87" spans="1:17" s="59" customFormat="1" ht="28.5">
      <c r="A87" s="48">
        <f t="shared" si="11"/>
        <v>26</v>
      </c>
      <c r="B87" s="49" t="s">
        <v>130</v>
      </c>
      <c r="C87" s="50" t="s">
        <v>49</v>
      </c>
      <c r="D87" s="218"/>
      <c r="E87" s="218"/>
      <c r="F87" s="218"/>
      <c r="G87" s="218"/>
      <c r="H87" s="218"/>
      <c r="I87" s="53">
        <f t="shared" si="12"/>
        <v>0</v>
      </c>
      <c r="J87" s="51"/>
      <c r="K87" s="56"/>
      <c r="L87" s="56"/>
      <c r="M87" s="51"/>
      <c r="N87" s="57"/>
      <c r="O87" s="58">
        <f t="shared" si="9"/>
        <v>0</v>
      </c>
      <c r="P87" s="59">
        <f>+VLOOKUP(B87,'[1]m codes'!$A:$B,2,0)</f>
        <v>200030328</v>
      </c>
      <c r="Q87" s="60">
        <f t="shared" si="10"/>
        <v>0</v>
      </c>
    </row>
    <row r="88" spans="1:17" s="59" customFormat="1" ht="28.5">
      <c r="A88" s="48">
        <f t="shared" si="11"/>
        <v>27</v>
      </c>
      <c r="B88" s="49" t="s">
        <v>131</v>
      </c>
      <c r="C88" s="50" t="s">
        <v>49</v>
      </c>
      <c r="D88" s="218"/>
      <c r="E88" s="218"/>
      <c r="F88" s="218"/>
      <c r="G88" s="218"/>
      <c r="H88" s="218"/>
      <c r="I88" s="53">
        <f t="shared" si="12"/>
        <v>0</v>
      </c>
      <c r="J88" s="51"/>
      <c r="K88" s="56"/>
      <c r="L88" s="56"/>
      <c r="M88" s="51"/>
      <c r="N88" s="57"/>
      <c r="O88" s="58">
        <f t="shared" si="9"/>
        <v>0</v>
      </c>
      <c r="P88" s="59">
        <f>+VLOOKUP(B88,'[1]m codes'!$A:$B,2,0)</f>
        <v>200030327</v>
      </c>
      <c r="Q88" s="60">
        <f t="shared" si="10"/>
        <v>0</v>
      </c>
    </row>
    <row r="89" spans="1:17" s="59" customFormat="1" ht="14.25">
      <c r="A89" s="48">
        <f t="shared" si="11"/>
        <v>28</v>
      </c>
      <c r="B89" s="49" t="s">
        <v>132</v>
      </c>
      <c r="C89" s="50" t="s">
        <v>49</v>
      </c>
      <c r="D89" s="218"/>
      <c r="E89" s="218"/>
      <c r="F89" s="218"/>
      <c r="G89" s="218"/>
      <c r="H89" s="218"/>
      <c r="I89" s="53">
        <f t="shared" si="12"/>
        <v>0</v>
      </c>
      <c r="J89" s="51"/>
      <c r="K89" s="56"/>
      <c r="L89" s="56"/>
      <c r="M89" s="51"/>
      <c r="N89" s="57"/>
      <c r="O89" s="58">
        <f t="shared" si="9"/>
        <v>0</v>
      </c>
      <c r="P89" s="59">
        <f>+VLOOKUP(B89,'[1]m codes'!$A:$B,2,0)</f>
        <v>200034192</v>
      </c>
      <c r="Q89" s="60">
        <f t="shared" si="10"/>
        <v>0</v>
      </c>
    </row>
    <row r="90" spans="1:17">
      <c r="A90" s="83" t="s">
        <v>133</v>
      </c>
      <c r="B90" s="84" t="s">
        <v>134</v>
      </c>
      <c r="C90" s="84"/>
      <c r="D90" s="218"/>
      <c r="E90" s="218"/>
      <c r="F90" s="218"/>
      <c r="G90" s="218"/>
      <c r="H90" s="218"/>
      <c r="I90" s="53">
        <f t="shared" si="12"/>
        <v>0</v>
      </c>
      <c r="J90" s="90"/>
      <c r="K90" s="89"/>
      <c r="L90" s="89"/>
      <c r="M90" s="90"/>
      <c r="N90" s="91"/>
      <c r="O90" s="98"/>
      <c r="Q90" s="47"/>
    </row>
    <row r="91" spans="1:17" s="59" customFormat="1" ht="14.25">
      <c r="A91" s="48">
        <v>1</v>
      </c>
      <c r="B91" s="49" t="s">
        <v>135</v>
      </c>
      <c r="C91" s="50" t="s">
        <v>49</v>
      </c>
      <c r="D91" s="218"/>
      <c r="E91" s="218"/>
      <c r="F91" s="218"/>
      <c r="G91" s="218"/>
      <c r="H91" s="218"/>
      <c r="I91" s="53">
        <f t="shared" si="12"/>
        <v>0</v>
      </c>
      <c r="J91" s="51"/>
      <c r="K91" s="56"/>
      <c r="L91" s="56"/>
      <c r="M91" s="51"/>
      <c r="N91" s="57"/>
      <c r="O91" s="58">
        <f t="shared" ref="O91:O98" si="13">SUM(K91:N91)</f>
        <v>0</v>
      </c>
      <c r="P91" s="59">
        <f>+VLOOKUP(B91,'[1]m codes'!$A:$B,2,0)</f>
        <v>200032193</v>
      </c>
      <c r="Q91" s="60">
        <f t="shared" ref="Q91:Q98" si="14">+O91-F91</f>
        <v>0</v>
      </c>
    </row>
    <row r="92" spans="1:17" s="59" customFormat="1" ht="14.25">
      <c r="A92" s="48">
        <f>+A91+1</f>
        <v>2</v>
      </c>
      <c r="B92" s="49" t="s">
        <v>136</v>
      </c>
      <c r="C92" s="50" t="s">
        <v>49</v>
      </c>
      <c r="D92" s="218"/>
      <c r="E92" s="218"/>
      <c r="F92" s="218"/>
      <c r="G92" s="218"/>
      <c r="H92" s="218"/>
      <c r="I92" s="53">
        <f t="shared" si="12"/>
        <v>0</v>
      </c>
      <c r="J92" s="51"/>
      <c r="K92" s="56"/>
      <c r="L92" s="56"/>
      <c r="M92" s="51"/>
      <c r="N92" s="57"/>
      <c r="O92" s="58">
        <f t="shared" si="13"/>
        <v>0</v>
      </c>
      <c r="P92" s="59">
        <f>+VLOOKUP(B92,'[1]m codes'!$A:$B,2,0)</f>
        <v>200032195</v>
      </c>
      <c r="Q92" s="60">
        <f t="shared" si="14"/>
        <v>0</v>
      </c>
    </row>
    <row r="93" spans="1:17" s="59" customFormat="1" ht="14.25">
      <c r="A93" s="48">
        <f t="shared" ref="A93:A98" si="15">+A92+1</f>
        <v>3</v>
      </c>
      <c r="B93" s="49" t="s">
        <v>137</v>
      </c>
      <c r="C93" s="50" t="s">
        <v>49</v>
      </c>
      <c r="D93" s="218"/>
      <c r="E93" s="218"/>
      <c r="F93" s="218"/>
      <c r="G93" s="218"/>
      <c r="H93" s="218"/>
      <c r="I93" s="53">
        <f t="shared" si="12"/>
        <v>0</v>
      </c>
      <c r="J93" s="51"/>
      <c r="K93" s="56"/>
      <c r="L93" s="56"/>
      <c r="M93" s="51"/>
      <c r="N93" s="57"/>
      <c r="O93" s="58">
        <f t="shared" si="13"/>
        <v>0</v>
      </c>
      <c r="P93" s="59">
        <f>+VLOOKUP(B93,'[1]m codes'!$A:$B,2,0)</f>
        <v>200032196</v>
      </c>
      <c r="Q93" s="60">
        <f t="shared" si="14"/>
        <v>0</v>
      </c>
    </row>
    <row r="94" spans="1:17" s="59" customFormat="1" ht="14.25">
      <c r="A94" s="48">
        <f t="shared" si="15"/>
        <v>4</v>
      </c>
      <c r="B94" s="49" t="s">
        <v>138</v>
      </c>
      <c r="C94" s="50" t="s">
        <v>49</v>
      </c>
      <c r="D94" s="218"/>
      <c r="E94" s="218"/>
      <c r="F94" s="218"/>
      <c r="G94" s="218"/>
      <c r="H94" s="218"/>
      <c r="I94" s="53">
        <f t="shared" si="12"/>
        <v>0</v>
      </c>
      <c r="J94" s="51"/>
      <c r="K94" s="56"/>
      <c r="L94" s="56"/>
      <c r="M94" s="51"/>
      <c r="N94" s="57"/>
      <c r="O94" s="58">
        <f t="shared" si="13"/>
        <v>0</v>
      </c>
      <c r="P94" s="59">
        <f>+VLOOKUP(B94,'[1]m codes'!$A:$B,2,0)</f>
        <v>200032194</v>
      </c>
      <c r="Q94" s="60">
        <f t="shared" si="14"/>
        <v>0</v>
      </c>
    </row>
    <row r="95" spans="1:17" s="59" customFormat="1" ht="28.5">
      <c r="A95" s="48">
        <f t="shared" si="15"/>
        <v>5</v>
      </c>
      <c r="B95" s="49" t="s">
        <v>139</v>
      </c>
      <c r="C95" s="50" t="s">
        <v>49</v>
      </c>
      <c r="D95" s="218"/>
      <c r="E95" s="218"/>
      <c r="F95" s="218"/>
      <c r="G95" s="218"/>
      <c r="H95" s="218"/>
      <c r="I95" s="53">
        <f t="shared" si="12"/>
        <v>0</v>
      </c>
      <c r="J95" s="51"/>
      <c r="K95" s="56"/>
      <c r="L95" s="56"/>
      <c r="M95" s="51"/>
      <c r="N95" s="57"/>
      <c r="O95" s="58">
        <f t="shared" si="13"/>
        <v>0</v>
      </c>
      <c r="P95" s="59">
        <f>+VLOOKUP(B95,'[1]m codes'!$A:$B,2,0)</f>
        <v>200030270</v>
      </c>
      <c r="Q95" s="60">
        <f t="shared" si="14"/>
        <v>0</v>
      </c>
    </row>
    <row r="96" spans="1:17" s="59" customFormat="1" ht="14.25">
      <c r="A96" s="48">
        <f t="shared" si="15"/>
        <v>6</v>
      </c>
      <c r="B96" s="49" t="s">
        <v>140</v>
      </c>
      <c r="C96" s="50" t="s">
        <v>49</v>
      </c>
      <c r="D96" s="218"/>
      <c r="E96" s="218"/>
      <c r="F96" s="218"/>
      <c r="G96" s="218"/>
      <c r="H96" s="218"/>
      <c r="I96" s="53">
        <f t="shared" si="12"/>
        <v>0</v>
      </c>
      <c r="J96" s="51"/>
      <c r="K96" s="56"/>
      <c r="L96" s="56"/>
      <c r="M96" s="51"/>
      <c r="N96" s="57"/>
      <c r="O96" s="58">
        <f t="shared" si="13"/>
        <v>0</v>
      </c>
      <c r="P96" s="59">
        <f>+VLOOKUP(B96,'[1]m codes'!$A:$B,2,0)</f>
        <v>200032197</v>
      </c>
      <c r="Q96" s="60">
        <f t="shared" si="14"/>
        <v>0</v>
      </c>
    </row>
    <row r="97" spans="1:17" s="59" customFormat="1" ht="28.5">
      <c r="A97" s="48">
        <f t="shared" si="15"/>
        <v>7</v>
      </c>
      <c r="B97" s="49" t="s">
        <v>141</v>
      </c>
      <c r="C97" s="50" t="s">
        <v>49</v>
      </c>
      <c r="D97" s="218"/>
      <c r="E97" s="218"/>
      <c r="F97" s="218"/>
      <c r="G97" s="218"/>
      <c r="H97" s="218"/>
      <c r="I97" s="53">
        <f t="shared" si="12"/>
        <v>0</v>
      </c>
      <c r="J97" s="51"/>
      <c r="K97" s="56"/>
      <c r="L97" s="56"/>
      <c r="M97" s="51"/>
      <c r="N97" s="57"/>
      <c r="O97" s="58">
        <f t="shared" si="13"/>
        <v>0</v>
      </c>
      <c r="P97" s="59">
        <f>+VLOOKUP(B97,'[1]m codes'!$A:$B,2,0)</f>
        <v>200030275</v>
      </c>
      <c r="Q97" s="60">
        <f t="shared" si="14"/>
        <v>0</v>
      </c>
    </row>
    <row r="98" spans="1:17" s="59" customFormat="1" ht="28.5">
      <c r="A98" s="48">
        <f t="shared" si="15"/>
        <v>8</v>
      </c>
      <c r="B98" s="49" t="s">
        <v>142</v>
      </c>
      <c r="C98" s="50" t="s">
        <v>49</v>
      </c>
      <c r="D98" s="218"/>
      <c r="E98" s="218"/>
      <c r="F98" s="218"/>
      <c r="G98" s="218"/>
      <c r="H98" s="218"/>
      <c r="I98" s="53">
        <f t="shared" si="12"/>
        <v>0</v>
      </c>
      <c r="J98" s="51"/>
      <c r="K98" s="56"/>
      <c r="L98" s="56"/>
      <c r="M98" s="51"/>
      <c r="N98" s="57"/>
      <c r="O98" s="58">
        <f t="shared" si="13"/>
        <v>0</v>
      </c>
      <c r="P98" s="59">
        <f>+VLOOKUP(B98,'[1]m codes'!$A:$B,2,0)</f>
        <v>200030276</v>
      </c>
      <c r="Q98" s="60">
        <f t="shared" si="14"/>
        <v>0</v>
      </c>
    </row>
    <row r="99" spans="1:17">
      <c r="A99" s="83" t="s">
        <v>143</v>
      </c>
      <c r="B99" s="84" t="s">
        <v>144</v>
      </c>
      <c r="C99" s="84"/>
      <c r="D99" s="218"/>
      <c r="E99" s="218"/>
      <c r="F99" s="218"/>
      <c r="G99" s="218"/>
      <c r="H99" s="218"/>
      <c r="I99" s="53">
        <f t="shared" si="12"/>
        <v>0</v>
      </c>
      <c r="J99" s="90"/>
      <c r="K99" s="89"/>
      <c r="L99" s="89"/>
      <c r="M99" s="90"/>
      <c r="N99" s="91"/>
      <c r="O99" s="98"/>
      <c r="Q99" s="47"/>
    </row>
    <row r="100" spans="1:17" s="59" customFormat="1" ht="14.25">
      <c r="A100" s="48">
        <v>1</v>
      </c>
      <c r="B100" s="49" t="s">
        <v>145</v>
      </c>
      <c r="C100" s="50" t="s">
        <v>49</v>
      </c>
      <c r="D100" s="218"/>
      <c r="E100" s="218"/>
      <c r="F100" s="218"/>
      <c r="G100" s="218"/>
      <c r="H100" s="218"/>
      <c r="I100" s="53">
        <f t="shared" si="12"/>
        <v>0</v>
      </c>
      <c r="J100" s="51"/>
      <c r="K100" s="56"/>
      <c r="L100" s="56"/>
      <c r="M100" s="51"/>
      <c r="N100" s="57"/>
      <c r="O100" s="58">
        <f t="shared" ref="O100:O106" si="16">SUM(K100:N100)</f>
        <v>0</v>
      </c>
      <c r="P100" s="59">
        <f>+VLOOKUP(B100,'[1]m codes'!$A:$B,2,0)</f>
        <v>200030266</v>
      </c>
      <c r="Q100" s="60">
        <f t="shared" ref="Q100:Q106" si="17">+O100-F100</f>
        <v>0</v>
      </c>
    </row>
    <row r="101" spans="1:17" s="59" customFormat="1" ht="14.25">
      <c r="A101" s="48">
        <f>+A100+1</f>
        <v>2</v>
      </c>
      <c r="B101" s="49" t="s">
        <v>146</v>
      </c>
      <c r="C101" s="50" t="s">
        <v>49</v>
      </c>
      <c r="D101" s="218"/>
      <c r="E101" s="218"/>
      <c r="F101" s="218"/>
      <c r="G101" s="218"/>
      <c r="H101" s="218"/>
      <c r="I101" s="53">
        <f t="shared" si="12"/>
        <v>0</v>
      </c>
      <c r="J101" s="51"/>
      <c r="K101" s="56"/>
      <c r="L101" s="56"/>
      <c r="M101" s="51"/>
      <c r="N101" s="57"/>
      <c r="O101" s="58">
        <f t="shared" si="16"/>
        <v>0</v>
      </c>
      <c r="P101" s="59">
        <f>+VLOOKUP(B101,'[1]m codes'!$A:$B,2,0)</f>
        <v>200030267</v>
      </c>
      <c r="Q101" s="60">
        <f t="shared" si="17"/>
        <v>0</v>
      </c>
    </row>
    <row r="102" spans="1:17" s="59" customFormat="1" ht="14.25">
      <c r="A102" s="48">
        <f t="shared" ref="A102:A106" si="18">+A101+1</f>
        <v>3</v>
      </c>
      <c r="B102" s="49" t="s">
        <v>147</v>
      </c>
      <c r="C102" s="50" t="s">
        <v>49</v>
      </c>
      <c r="D102" s="218"/>
      <c r="E102" s="218"/>
      <c r="F102" s="218"/>
      <c r="G102" s="218"/>
      <c r="H102" s="218"/>
      <c r="I102" s="53">
        <f t="shared" si="12"/>
        <v>0</v>
      </c>
      <c r="J102" s="51"/>
      <c r="K102" s="56"/>
      <c r="L102" s="56"/>
      <c r="M102" s="51"/>
      <c r="N102" s="57"/>
      <c r="O102" s="58">
        <f t="shared" si="16"/>
        <v>0</v>
      </c>
      <c r="P102" s="59">
        <f>+VLOOKUP(B102,'[1]m codes'!$A:$B,2,0)</f>
        <v>200030268</v>
      </c>
      <c r="Q102" s="60">
        <f t="shared" si="17"/>
        <v>0</v>
      </c>
    </row>
    <row r="103" spans="1:17" s="59" customFormat="1" ht="28.5">
      <c r="A103" s="48">
        <f t="shared" si="18"/>
        <v>4</v>
      </c>
      <c r="B103" s="49" t="s">
        <v>148</v>
      </c>
      <c r="C103" s="50" t="s">
        <v>49</v>
      </c>
      <c r="D103" s="218"/>
      <c r="E103" s="218"/>
      <c r="F103" s="218"/>
      <c r="G103" s="218"/>
      <c r="H103" s="218"/>
      <c r="I103" s="53">
        <f t="shared" si="12"/>
        <v>0</v>
      </c>
      <c r="J103" s="51"/>
      <c r="K103" s="56"/>
      <c r="L103" s="56"/>
      <c r="M103" s="51"/>
      <c r="N103" s="57"/>
      <c r="O103" s="58">
        <f t="shared" si="16"/>
        <v>0</v>
      </c>
      <c r="P103" s="59">
        <f>+VLOOKUP(B103,'[1]m codes'!$A:$B,2,0)</f>
        <v>200030269</v>
      </c>
      <c r="Q103" s="60">
        <f t="shared" si="17"/>
        <v>0</v>
      </c>
    </row>
    <row r="104" spans="1:17" s="59" customFormat="1" ht="28.5">
      <c r="A104" s="48">
        <f t="shared" si="18"/>
        <v>5</v>
      </c>
      <c r="B104" s="49" t="s">
        <v>149</v>
      </c>
      <c r="C104" s="50" t="s">
        <v>49</v>
      </c>
      <c r="D104" s="218"/>
      <c r="E104" s="218"/>
      <c r="F104" s="218"/>
      <c r="G104" s="218"/>
      <c r="H104" s="218"/>
      <c r="I104" s="53">
        <f t="shared" si="12"/>
        <v>0</v>
      </c>
      <c r="J104" s="51"/>
      <c r="K104" s="56"/>
      <c r="L104" s="56"/>
      <c r="M104" s="51"/>
      <c r="N104" s="57"/>
      <c r="O104" s="58">
        <f t="shared" si="16"/>
        <v>0</v>
      </c>
      <c r="P104" s="59">
        <f>+VLOOKUP(B104,'[1]m codes'!$A:$B,2,0)</f>
        <v>200030271</v>
      </c>
      <c r="Q104" s="60">
        <f t="shared" si="17"/>
        <v>0</v>
      </c>
    </row>
    <row r="105" spans="1:17" s="59" customFormat="1" ht="28.5">
      <c r="A105" s="48">
        <f t="shared" si="18"/>
        <v>6</v>
      </c>
      <c r="B105" s="49" t="s">
        <v>150</v>
      </c>
      <c r="C105" s="50" t="s">
        <v>49</v>
      </c>
      <c r="D105" s="218"/>
      <c r="E105" s="218"/>
      <c r="F105" s="218"/>
      <c r="G105" s="218"/>
      <c r="H105" s="218"/>
      <c r="I105" s="53">
        <f t="shared" si="12"/>
        <v>0</v>
      </c>
      <c r="J105" s="51"/>
      <c r="K105" s="56"/>
      <c r="L105" s="56"/>
      <c r="M105" s="51"/>
      <c r="N105" s="57"/>
      <c r="O105" s="58">
        <f t="shared" si="16"/>
        <v>0</v>
      </c>
      <c r="P105" s="59">
        <f>+VLOOKUP(B105,'[1]m codes'!$A:$B,2,0)</f>
        <v>200030272</v>
      </c>
      <c r="Q105" s="60">
        <f t="shared" si="17"/>
        <v>0</v>
      </c>
    </row>
    <row r="106" spans="1:17" s="59" customFormat="1" ht="28.5">
      <c r="A106" s="48">
        <f t="shared" si="18"/>
        <v>7</v>
      </c>
      <c r="B106" s="49" t="s">
        <v>151</v>
      </c>
      <c r="C106" s="50" t="s">
        <v>49</v>
      </c>
      <c r="D106" s="218"/>
      <c r="E106" s="218"/>
      <c r="F106" s="218"/>
      <c r="G106" s="218"/>
      <c r="H106" s="218"/>
      <c r="I106" s="53">
        <f t="shared" si="12"/>
        <v>0</v>
      </c>
      <c r="J106" s="51"/>
      <c r="K106" s="56"/>
      <c r="L106" s="56"/>
      <c r="M106" s="51"/>
      <c r="N106" s="57"/>
      <c r="O106" s="58">
        <f t="shared" si="16"/>
        <v>0</v>
      </c>
      <c r="P106" s="59">
        <f>+VLOOKUP(B106,'[1]m codes'!$A:$B,2,0)</f>
        <v>200030274</v>
      </c>
      <c r="Q106" s="60">
        <f t="shared" si="17"/>
        <v>0</v>
      </c>
    </row>
    <row r="107" spans="1:17" ht="20.25" customHeight="1">
      <c r="A107" s="83" t="s">
        <v>152</v>
      </c>
      <c r="B107" s="84" t="s">
        <v>153</v>
      </c>
      <c r="C107" s="84"/>
      <c r="D107" s="218"/>
      <c r="E107" s="218"/>
      <c r="F107" s="218"/>
      <c r="G107" s="218"/>
      <c r="H107" s="218"/>
      <c r="I107" s="53">
        <f t="shared" si="12"/>
        <v>0</v>
      </c>
      <c r="J107" s="90"/>
      <c r="K107" s="89"/>
      <c r="L107" s="89"/>
      <c r="M107" s="90"/>
      <c r="N107" s="91"/>
      <c r="O107" s="98"/>
      <c r="Q107" s="47"/>
    </row>
    <row r="108" spans="1:17" s="102" customFormat="1" ht="51" customHeight="1">
      <c r="A108" s="101">
        <v>1</v>
      </c>
      <c r="B108" s="49" t="s">
        <v>154</v>
      </c>
      <c r="C108" s="50" t="s">
        <v>49</v>
      </c>
      <c r="D108" s="218" t="s">
        <v>241</v>
      </c>
      <c r="E108" s="218"/>
      <c r="F108" s="218"/>
      <c r="G108" s="218"/>
      <c r="H108" s="218"/>
      <c r="I108" s="53">
        <f t="shared" si="12"/>
        <v>24</v>
      </c>
      <c r="J108" s="51"/>
      <c r="K108" s="56"/>
      <c r="L108" s="56"/>
      <c r="M108" s="51"/>
      <c r="N108" s="57"/>
      <c r="O108" s="95">
        <f>SUM(K108:N108)</f>
        <v>0</v>
      </c>
      <c r="P108" s="102">
        <f>+VLOOKUP(B108,'[1]m codes'!$A:$B,2,0)</f>
        <v>200030277</v>
      </c>
      <c r="Q108" s="60">
        <f>+O108-F108</f>
        <v>0</v>
      </c>
    </row>
    <row r="109" spans="1:17" s="59" customFormat="1" ht="14.25">
      <c r="A109" s="48">
        <f>+A108+1</f>
        <v>2</v>
      </c>
      <c r="B109" s="49" t="s">
        <v>155</v>
      </c>
      <c r="C109" s="50" t="s">
        <v>49</v>
      </c>
      <c r="D109" s="218"/>
      <c r="E109" s="218"/>
      <c r="F109" s="218"/>
      <c r="G109" s="218"/>
      <c r="H109" s="218"/>
      <c r="I109" s="53">
        <f t="shared" si="12"/>
        <v>0</v>
      </c>
      <c r="J109" s="51"/>
      <c r="K109" s="56"/>
      <c r="L109" s="56"/>
      <c r="M109" s="51"/>
      <c r="N109" s="57"/>
      <c r="O109" s="58">
        <f>SUM(K109:N109)</f>
        <v>0</v>
      </c>
      <c r="P109" s="59">
        <f>+VLOOKUP(B109,'[1]m codes'!$A:$B,2,0)</f>
        <v>200030278</v>
      </c>
      <c r="Q109" s="60">
        <f>+O109-F109</f>
        <v>0</v>
      </c>
    </row>
    <row r="110" spans="1:17" s="59" customFormat="1" ht="14.25">
      <c r="A110" s="48">
        <f t="shared" ref="A110:A112" si="19">+A109+1</f>
        <v>3</v>
      </c>
      <c r="B110" s="49" t="s">
        <v>156</v>
      </c>
      <c r="C110" s="50" t="s">
        <v>49</v>
      </c>
      <c r="D110" s="218"/>
      <c r="E110" s="218"/>
      <c r="F110" s="218"/>
      <c r="G110" s="218"/>
      <c r="H110" s="218"/>
      <c r="I110" s="53">
        <f t="shared" si="12"/>
        <v>0</v>
      </c>
      <c r="J110" s="51"/>
      <c r="K110" s="56"/>
      <c r="L110" s="56"/>
      <c r="M110" s="51"/>
      <c r="N110" s="57"/>
      <c r="O110" s="58">
        <f>SUM(K110:N110)</f>
        <v>0</v>
      </c>
      <c r="P110" s="59">
        <f>+VLOOKUP(B110,'[1]m codes'!$A:$B,2,0)</f>
        <v>200030279</v>
      </c>
      <c r="Q110" s="60">
        <f>+O110-F110</f>
        <v>0</v>
      </c>
    </row>
    <row r="111" spans="1:17" s="59" customFormat="1" ht="14.25">
      <c r="A111" s="48">
        <f t="shared" si="19"/>
        <v>4</v>
      </c>
      <c r="B111" s="49" t="s">
        <v>157</v>
      </c>
      <c r="C111" s="50" t="s">
        <v>49</v>
      </c>
      <c r="D111" s="218"/>
      <c r="E111" s="218"/>
      <c r="F111" s="218"/>
      <c r="G111" s="218"/>
      <c r="H111" s="218"/>
      <c r="I111" s="53">
        <f t="shared" si="12"/>
        <v>0</v>
      </c>
      <c r="J111" s="51"/>
      <c r="K111" s="56"/>
      <c r="L111" s="56"/>
      <c r="M111" s="51"/>
      <c r="N111" s="57"/>
      <c r="O111" s="58">
        <f>SUM(K111:N111)</f>
        <v>0</v>
      </c>
      <c r="P111" s="59">
        <f>+VLOOKUP(B111,'[1]m codes'!$A:$B,2,0)</f>
        <v>200030280</v>
      </c>
      <c r="Q111" s="60">
        <f>+O111-F111</f>
        <v>0</v>
      </c>
    </row>
    <row r="112" spans="1:17" s="59" customFormat="1" ht="14.25">
      <c r="A112" s="48">
        <f t="shared" si="19"/>
        <v>5</v>
      </c>
      <c r="B112" s="49" t="s">
        <v>158</v>
      </c>
      <c r="C112" s="50" t="s">
        <v>49</v>
      </c>
      <c r="D112" s="218"/>
      <c r="E112" s="218"/>
      <c r="F112" s="218"/>
      <c r="G112" s="218"/>
      <c r="H112" s="218"/>
      <c r="I112" s="53">
        <f t="shared" si="12"/>
        <v>0</v>
      </c>
      <c r="J112" s="51"/>
      <c r="K112" s="56"/>
      <c r="L112" s="56"/>
      <c r="M112" s="51"/>
      <c r="N112" s="57"/>
      <c r="O112" s="58">
        <f>SUM(K112:N112)</f>
        <v>0</v>
      </c>
      <c r="P112" s="59">
        <f>+VLOOKUP(B112,'[1]m codes'!$A:$B,2,0)</f>
        <v>200030282</v>
      </c>
      <c r="Q112" s="60">
        <f>+O112-F112</f>
        <v>0</v>
      </c>
    </row>
    <row r="113" spans="1:17">
      <c r="A113" s="113"/>
      <c r="B113" s="114"/>
      <c r="C113" s="114"/>
      <c r="D113" s="113"/>
      <c r="E113" s="113"/>
      <c r="F113" s="113"/>
      <c r="G113" s="113"/>
      <c r="H113" s="113"/>
      <c r="I113" s="115"/>
      <c r="J113" s="114"/>
      <c r="K113" s="116"/>
      <c r="L113" s="117"/>
      <c r="M113" s="117"/>
      <c r="N113" s="118"/>
      <c r="O113" s="114"/>
      <c r="Q113" s="119"/>
    </row>
    <row r="114" spans="1:17">
      <c r="A114" s="113"/>
      <c r="B114" s="114"/>
      <c r="C114" s="114"/>
      <c r="D114" s="113"/>
      <c r="E114" s="113"/>
      <c r="F114" s="113"/>
      <c r="G114" s="113"/>
      <c r="H114" s="113"/>
      <c r="I114" s="115"/>
      <c r="J114" s="114"/>
      <c r="K114" s="116"/>
      <c r="L114" s="117"/>
      <c r="M114" s="117"/>
      <c r="N114" s="118"/>
      <c r="O114" s="114"/>
      <c r="Q114" s="119"/>
    </row>
    <row r="115" spans="1:17">
      <c r="A115" s="113"/>
      <c r="B115" s="114"/>
      <c r="C115" s="114"/>
      <c r="D115" s="113"/>
      <c r="E115" s="113"/>
      <c r="F115" s="113"/>
      <c r="G115" s="113"/>
      <c r="H115" s="113"/>
      <c r="I115" s="115"/>
      <c r="J115" s="114"/>
      <c r="K115" s="116"/>
      <c r="L115" s="117"/>
      <c r="M115" s="117"/>
      <c r="N115" s="118"/>
      <c r="O115" s="114"/>
      <c r="Q115" s="119"/>
    </row>
    <row r="116" spans="1:17" s="124" customFormat="1" ht="14.25">
      <c r="A116" s="206" t="s">
        <v>180</v>
      </c>
      <c r="B116" s="206"/>
      <c r="C116" s="206"/>
      <c r="D116" s="206"/>
      <c r="E116" s="206"/>
      <c r="F116" s="206"/>
      <c r="G116" s="206"/>
      <c r="H116" s="206"/>
      <c r="I116" s="206"/>
      <c r="J116" s="206"/>
      <c r="K116" s="120"/>
      <c r="L116" s="121"/>
      <c r="M116" s="121"/>
      <c r="N116" s="122"/>
      <c r="O116" s="123"/>
      <c r="Q116" s="125"/>
    </row>
    <row r="119" spans="1:17">
      <c r="B119" s="126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>
      <c r="B120" s="127" t="s">
        <v>181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>
      <c r="B121" s="126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>
      <c r="B122" s="126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>
      <c r="B123" s="126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>
      <c r="B124" s="126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>
      <c r="B125" s="126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>
      <c r="B126" s="126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>
      <c r="B127" s="126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>
      <c r="B128" s="126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>
      <c r="B129" s="126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>
      <c r="B130" s="126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>
      <c r="B131" s="126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>
      <c r="B132" s="126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>
      <c r="B133" s="126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>
      <c r="B134" s="126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>
      <c r="B135" s="126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>
      <c r="B136" s="126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>
      <c r="B137" s="126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>
      <c r="B138" s="126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>
      <c r="B139" s="126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>
      <c r="B140" s="126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>
      <c r="B141" s="126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>
      <c r="B142" s="126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>
      <c r="B143" s="126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>
      <c r="B144" s="126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>
      <c r="B145" s="126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>
      <c r="B146" s="126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>
      <c r="B147" s="126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>
      <c r="B148" s="126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>
      <c r="B149" s="126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>
      <c r="B150" s="126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>
      <c r="B151" s="126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>
      <c r="B152" s="126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>
      <c r="B153" s="126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>
      <c r="B154" s="126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>
      <c r="B155" s="126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>
      <c r="B156" s="126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>
      <c r="B157" s="126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>
      <c r="B158" s="126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>
      <c r="B159" s="126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>
      <c r="B160" s="126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1:H11"/>
    <mergeCell ref="D12:H12"/>
    <mergeCell ref="D13:H13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</mergeCells>
  <conditionalFormatting sqref="C46:C51 H1:I3 I6 H113:I1048576 D10:D1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0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9" fitToHeight="2" orientation="portrait" r:id="rId1"/>
  <rowBreaks count="1" manualBreakCount="1">
    <brk id="5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MADURANI GANJ</vt:lpstr>
      <vt:lpstr>Recon Sheet</vt:lpstr>
      <vt:lpstr>Details</vt:lpstr>
      <vt:lpstr>Sheet1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2024-01-26T05:37:21Z</dcterms:modified>
</cp:coreProperties>
</file>