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6" activeTab="8"/>
  </bookViews>
  <sheets>
    <sheet name="barasarai" sheetId="15" r:id="rId1"/>
    <sheet name="khayathi enterprises" sheetId="13" r:id="rId2"/>
    <sheet name="malaak pipe issue" sheetId="12" r:id="rId3"/>
    <sheet name="malaak" sheetId="11" r:id="rId4"/>
    <sheet name="lauli pipe issue" sheetId="10" r:id="rId5"/>
    <sheet name="LAULI POKHATAKHAM" sheetId="7" r:id="rId6"/>
    <sheet name="shivapur khurd" sheetId="6" r:id="rId7"/>
    <sheet name="HEERA PILLAR BUILD CON" sheetId="2" r:id="rId8"/>
    <sheet name=" purebhika FHTC" sheetId="16" r:id="rId9"/>
    <sheet name="PADAMPUR(MAA SHARDHA CONSTRUCTI" sheetId="14" r:id="rId10"/>
  </sheets>
  <definedNames>
    <definedName name="_xlnm._FilterDatabase" localSheetId="7" hidden="1">'HEERA PILLAR BUILD CON'!$B$6:$C$174</definedName>
    <definedName name="_xlnm._FilterDatabase" localSheetId="5" hidden="1">'LAULI POKHATAKHAM'!$C$6:$D$198</definedName>
    <definedName name="_xlnm._FilterDatabase" localSheetId="3" hidden="1">malaak!$D$4:$E$262</definedName>
    <definedName name="_xlnm.Print_Area" localSheetId="0">barasarai!$A$1:$R$221</definedName>
    <definedName name="_xlnm.Print_Area" localSheetId="5">'LAULI POKHATAKHAM'!$C$8:$K$141</definedName>
    <definedName name="_xlnm.Print_Area" localSheetId="3">malaak!$C$3:$N$270</definedName>
    <definedName name="_xlnm.Print_Area" localSheetId="2">'malaak pipe issue'!#REF!</definedName>
  </definedNames>
  <calcPr calcId="152511"/>
</workbook>
</file>

<file path=xl/calcChain.xml><?xml version="1.0" encoding="utf-8"?>
<calcChain xmlns="http://schemas.openxmlformats.org/spreadsheetml/2006/main">
  <c r="S20" i="16" l="1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19" i="16"/>
  <c r="J20" i="16"/>
  <c r="J21" i="16" s="1"/>
  <c r="J22" i="16" s="1"/>
  <c r="J23" i="16" s="1"/>
  <c r="J24" i="16" s="1"/>
  <c r="J25" i="16" s="1"/>
  <c r="J26" i="16" s="1"/>
  <c r="J27" i="16" s="1"/>
  <c r="J28" i="16" s="1"/>
  <c r="J29" i="16" s="1"/>
  <c r="J30" i="16" s="1"/>
  <c r="J31" i="16" s="1"/>
  <c r="J32" i="16" s="1"/>
  <c r="J33" i="16" s="1"/>
  <c r="J34" i="16" s="1"/>
  <c r="J35" i="16" s="1"/>
  <c r="J36" i="16" s="1"/>
  <c r="J37" i="16" s="1"/>
  <c r="J38" i="16" s="1"/>
  <c r="N20" i="14" l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B97" i="14" l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59" i="14"/>
  <c r="B60" i="14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7" i="14" l="1"/>
  <c r="B8" i="14" s="1"/>
  <c r="B9" i="14" s="1"/>
  <c r="B10" i="14" s="1"/>
  <c r="B11" i="14" s="1"/>
  <c r="A6" i="16" l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M94" i="12" l="1"/>
  <c r="M96" i="12"/>
  <c r="M91" i="12"/>
  <c r="M104" i="12"/>
  <c r="M99" i="12"/>
  <c r="M31" i="12"/>
  <c r="M102" i="12"/>
  <c r="O234" i="15" l="1"/>
  <c r="O233" i="15"/>
  <c r="O232" i="15"/>
  <c r="O231" i="15"/>
  <c r="D312" i="15"/>
  <c r="D301" i="15"/>
  <c r="D290" i="15"/>
  <c r="D279" i="15"/>
  <c r="B277" i="15"/>
  <c r="D267" i="15"/>
  <c r="B258" i="15"/>
  <c r="D254" i="15"/>
  <c r="B244" i="15"/>
  <c r="D240" i="15"/>
  <c r="B231" i="15"/>
  <c r="B232" i="15" s="1"/>
  <c r="B233" i="15" s="1"/>
  <c r="B234" i="15" s="1"/>
  <c r="A217" i="15" l="1"/>
  <c r="N221" i="15"/>
  <c r="M220" i="15"/>
  <c r="L220" i="15"/>
  <c r="K220" i="15"/>
  <c r="J220" i="15"/>
  <c r="I220" i="15"/>
  <c r="H220" i="15"/>
  <c r="G220" i="15"/>
  <c r="N220" i="15" s="1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9" i="15"/>
  <c r="N8" i="15"/>
  <c r="N9" i="15" s="1"/>
  <c r="N10" i="15" s="1"/>
  <c r="N11" i="15" s="1"/>
  <c r="N12" i="15" s="1"/>
  <c r="N13" i="15" s="1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N82" i="15" s="1"/>
  <c r="N83" i="15" s="1"/>
  <c r="N84" i="15" s="1"/>
  <c r="N85" i="15" s="1"/>
  <c r="N86" i="15" s="1"/>
  <c r="N87" i="15" s="1"/>
  <c r="N88" i="15" s="1"/>
  <c r="N89" i="15" s="1"/>
  <c r="N90" i="15" s="1"/>
  <c r="N91" i="15" s="1"/>
  <c r="N92" i="15" s="1"/>
  <c r="N93" i="15" s="1"/>
  <c r="N94" i="15" s="1"/>
  <c r="N95" i="15" s="1"/>
  <c r="N96" i="15" s="1"/>
  <c r="N97" i="15" s="1"/>
  <c r="N98" i="15" s="1"/>
  <c r="N99" i="15" s="1"/>
  <c r="N100" i="15" s="1"/>
  <c r="N101" i="15" s="1"/>
  <c r="N102" i="15" s="1"/>
  <c r="N103" i="15" s="1"/>
  <c r="N104" i="15" s="1"/>
  <c r="N105" i="15" s="1"/>
  <c r="N106" i="15" s="1"/>
  <c r="N107" i="15" s="1"/>
  <c r="N108" i="15" s="1"/>
  <c r="N109" i="15" s="1"/>
  <c r="N110" i="15" s="1"/>
  <c r="N111" i="15" s="1"/>
  <c r="N112" i="15" s="1"/>
  <c r="N113" i="15" s="1"/>
  <c r="N114" i="15" s="1"/>
  <c r="N115" i="15" s="1"/>
  <c r="N116" i="15" s="1"/>
  <c r="N117" i="15" s="1"/>
  <c r="N118" i="15" s="1"/>
  <c r="N119" i="15" s="1"/>
  <c r="N120" i="15" s="1"/>
  <c r="N121" i="15" s="1"/>
  <c r="N122" i="15" s="1"/>
  <c r="N123" i="15" s="1"/>
  <c r="N124" i="15" s="1"/>
  <c r="N125" i="15" s="1"/>
  <c r="N126" i="15" s="1"/>
  <c r="N127" i="15" s="1"/>
  <c r="N128" i="15" s="1"/>
  <c r="N129" i="15" s="1"/>
  <c r="N130" i="15" s="1"/>
  <c r="N131" i="15" s="1"/>
  <c r="N132" i="15" s="1"/>
  <c r="N133" i="15" s="1"/>
  <c r="N134" i="15" s="1"/>
  <c r="N135" i="15" s="1"/>
  <c r="N136" i="15" s="1"/>
  <c r="N137" i="15" s="1"/>
  <c r="N138" i="15" s="1"/>
  <c r="N139" i="15" s="1"/>
  <c r="N140" i="15" s="1"/>
  <c r="N141" i="15" s="1"/>
  <c r="N142" i="15" s="1"/>
  <c r="N143" i="15" s="1"/>
  <c r="N144" i="15" s="1"/>
  <c r="N145" i="15" s="1"/>
  <c r="N146" i="15" s="1"/>
  <c r="N147" i="15" s="1"/>
  <c r="N148" i="15" s="1"/>
  <c r="N149" i="15" s="1"/>
  <c r="N150" i="15" s="1"/>
  <c r="N151" i="15" s="1"/>
  <c r="N152" i="15" s="1"/>
  <c r="N153" i="15" s="1"/>
  <c r="N154" i="15" s="1"/>
  <c r="N155" i="15" s="1"/>
  <c r="N156" i="15" s="1"/>
  <c r="N157" i="15" s="1"/>
  <c r="N158" i="15" s="1"/>
  <c r="N159" i="15" s="1"/>
  <c r="N160" i="15" s="1"/>
  <c r="N161" i="15" s="1"/>
  <c r="N162" i="15" s="1"/>
  <c r="N163" i="15" s="1"/>
  <c r="N164" i="15" s="1"/>
  <c r="N165" i="15" s="1"/>
  <c r="N166" i="15" s="1"/>
  <c r="N167" i="15" s="1"/>
  <c r="N168" i="15" s="1"/>
  <c r="N169" i="15" s="1"/>
  <c r="N170" i="15" s="1"/>
  <c r="N171" i="15" s="1"/>
  <c r="N172" i="15" s="1"/>
  <c r="N173" i="15" s="1"/>
  <c r="N174" i="15" s="1"/>
  <c r="N175" i="15" s="1"/>
  <c r="N176" i="15" s="1"/>
  <c r="N177" i="15" s="1"/>
  <c r="N178" i="15" s="1"/>
  <c r="N179" i="15" s="1"/>
  <c r="N180" i="15" s="1"/>
  <c r="N181" i="15" s="1"/>
  <c r="N182" i="15" s="1"/>
  <c r="N183" i="15" s="1"/>
  <c r="N184" i="15" s="1"/>
  <c r="N185" i="15" s="1"/>
  <c r="N186" i="15" s="1"/>
  <c r="N187" i="15" s="1"/>
  <c r="N188" i="15" s="1"/>
  <c r="N189" i="15" s="1"/>
  <c r="N190" i="15" s="1"/>
  <c r="N191" i="15" s="1"/>
  <c r="N192" i="15" s="1"/>
  <c r="N193" i="15" s="1"/>
  <c r="N194" i="15" s="1"/>
  <c r="N195" i="15" s="1"/>
  <c r="N196" i="15" s="1"/>
  <c r="N197" i="15" s="1"/>
  <c r="N198" i="15" s="1"/>
  <c r="N199" i="15" s="1"/>
  <c r="N200" i="15" s="1"/>
  <c r="N201" i="15" s="1"/>
  <c r="N202" i="15" s="1"/>
  <c r="N203" i="15" s="1"/>
  <c r="N204" i="15" s="1"/>
  <c r="N205" i="15" s="1"/>
  <c r="N206" i="15" s="1"/>
  <c r="N207" i="15" s="1"/>
  <c r="N208" i="15" s="1"/>
  <c r="N209" i="15" s="1"/>
  <c r="N210" i="15" s="1"/>
  <c r="N211" i="15" s="1"/>
  <c r="N212" i="15" s="1"/>
  <c r="N213" i="15" s="1"/>
  <c r="N214" i="15" s="1"/>
  <c r="N215" i="15" s="1"/>
  <c r="N216" i="15" s="1"/>
  <c r="N217" i="15" s="1"/>
  <c r="I70" i="11" l="1"/>
  <c r="I69" i="11"/>
  <c r="AB15" i="13" l="1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14" i="13"/>
  <c r="AU22" i="2"/>
  <c r="AR22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3" i="2"/>
  <c r="AR24" i="2"/>
  <c r="AR25" i="2"/>
  <c r="AR26" i="2"/>
  <c r="AR27" i="2"/>
  <c r="AR28" i="2"/>
  <c r="AR29" i="2"/>
  <c r="AR9" i="2"/>
  <c r="AV22" i="2"/>
  <c r="AU17" i="2" l="1"/>
  <c r="AU16" i="2"/>
  <c r="AU15" i="2"/>
  <c r="AU14" i="2"/>
  <c r="AU13" i="2"/>
  <c r="AU12" i="2"/>
  <c r="AU11" i="2"/>
  <c r="AW10" i="2"/>
  <c r="CG11" i="2"/>
  <c r="CC30" i="2" l="1"/>
  <c r="CB30" i="2" s="1"/>
  <c r="CC29" i="2"/>
  <c r="CB29" i="2" s="1"/>
  <c r="CC28" i="2"/>
  <c r="CB28" i="2"/>
  <c r="CC27" i="2"/>
  <c r="CB27" i="2" s="1"/>
  <c r="CC26" i="2"/>
  <c r="CB26" i="2"/>
  <c r="CC25" i="2"/>
  <c r="CB25" i="2" s="1"/>
  <c r="CC24" i="2"/>
  <c r="CB24" i="2"/>
  <c r="CC23" i="2"/>
  <c r="CB23" i="2" s="1"/>
  <c r="CA23" i="2"/>
  <c r="CC22" i="2"/>
  <c r="CB22" i="2" s="1"/>
  <c r="CC21" i="2"/>
  <c r="CB21" i="2" s="1"/>
  <c r="CC20" i="2"/>
  <c r="CB20" i="2" s="1"/>
  <c r="CC19" i="2"/>
  <c r="CB19" i="2"/>
  <c r="CC18" i="2"/>
  <c r="CB18" i="2" s="1"/>
  <c r="CC17" i="2"/>
  <c r="CA17" i="2"/>
  <c r="CB17" i="2" s="1"/>
  <c r="CC16" i="2"/>
  <c r="CB16" i="2" s="1"/>
  <c r="CC15" i="2"/>
  <c r="CB15" i="2"/>
  <c r="CC14" i="2"/>
  <c r="CA14" i="2"/>
  <c r="CC13" i="2"/>
  <c r="CA13" i="2"/>
  <c r="CC12" i="2"/>
  <c r="CB12" i="2" s="1"/>
  <c r="CA12" i="2"/>
  <c r="CC11" i="2"/>
  <c r="CB11" i="2" s="1"/>
  <c r="AX11" i="2"/>
  <c r="AX12" i="2" s="1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CF10" i="2"/>
  <c r="CC10" i="2"/>
  <c r="CB10" i="2" s="1"/>
  <c r="CB14" i="2" l="1"/>
  <c r="CB13" i="2"/>
  <c r="L39" i="2"/>
  <c r="K39" i="2"/>
  <c r="J39" i="2"/>
  <c r="I39" i="2"/>
  <c r="E246" i="2"/>
  <c r="E232" i="2"/>
  <c r="A222" i="2"/>
  <c r="A223" i="2"/>
  <c r="A224" i="2" s="1"/>
  <c r="A225" i="2" s="1"/>
  <c r="A226" i="2" s="1"/>
  <c r="A227" i="2" s="1"/>
  <c r="A228" i="2" s="1"/>
  <c r="A229" i="2" s="1"/>
  <c r="A230" i="2" s="1"/>
  <c r="A231" i="2" s="1"/>
  <c r="O36" i="2"/>
  <c r="N36" i="2"/>
  <c r="M36" i="2"/>
  <c r="L36" i="2"/>
  <c r="K36" i="2"/>
  <c r="J36" i="2"/>
  <c r="I36" i="2"/>
  <c r="A218" i="2"/>
  <c r="A219" i="2" s="1"/>
  <c r="A220" i="2" s="1"/>
  <c r="A221" i="2" s="1"/>
  <c r="E175" i="2"/>
  <c r="N33" i="2"/>
  <c r="M33" i="2"/>
  <c r="L33" i="2"/>
  <c r="K33" i="2"/>
  <c r="J33" i="2"/>
  <c r="I33" i="2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180" i="2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179" i="2"/>
  <c r="W30" i="13" l="1"/>
  <c r="W31" i="13"/>
  <c r="W32" i="13"/>
  <c r="W28" i="13"/>
  <c r="W27" i="13"/>
  <c r="AA34" i="13"/>
  <c r="W25" i="13"/>
  <c r="W26" i="13"/>
  <c r="W24" i="13"/>
  <c r="W19" i="13"/>
  <c r="G120" i="13"/>
  <c r="W16" i="13"/>
  <c r="W18" i="13"/>
  <c r="W17" i="13"/>
  <c r="W15" i="13"/>
  <c r="W14" i="13"/>
  <c r="E117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14" i="13"/>
  <c r="Y38" i="13" l="1"/>
  <c r="F120" i="13" l="1"/>
  <c r="E120" i="13"/>
  <c r="D120" i="13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9" i="2"/>
  <c r="H120" i="13" l="1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N10" i="2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AS9" i="2"/>
  <c r="X33" i="13" l="1"/>
  <c r="X32" i="13"/>
  <c r="X31" i="13"/>
  <c r="X30" i="13"/>
  <c r="X29" i="13"/>
  <c r="X28" i="13"/>
  <c r="X27" i="13"/>
  <c r="X26" i="13"/>
  <c r="X25" i="13"/>
  <c r="X24" i="13"/>
  <c r="X19" i="13"/>
  <c r="X18" i="13"/>
  <c r="X17" i="13"/>
  <c r="X16" i="13"/>
  <c r="X15" i="13"/>
  <c r="X14" i="13"/>
  <c r="G195" i="7" l="1"/>
  <c r="L188" i="7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L195" i="7" l="1"/>
  <c r="I37" i="7"/>
  <c r="N6" i="10"/>
  <c r="N5" i="10"/>
  <c r="N3" i="10"/>
  <c r="C207" i="1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N61" i="6"/>
  <c r="N60" i="6"/>
  <c r="M61" i="6"/>
  <c r="M60" i="6"/>
  <c r="L61" i="6"/>
  <c r="L60" i="6"/>
  <c r="D87" i="12"/>
  <c r="D77" i="12"/>
  <c r="D67" i="12"/>
  <c r="D56" i="12"/>
  <c r="B54" i="12"/>
  <c r="D44" i="12"/>
  <c r="B35" i="12"/>
  <c r="D31" i="12"/>
  <c r="B21" i="12"/>
  <c r="D17" i="12"/>
  <c r="B8" i="12"/>
  <c r="B9" i="12" s="1"/>
  <c r="B10" i="12" s="1"/>
  <c r="B11" i="12" s="1"/>
  <c r="B12" i="12" s="1"/>
  <c r="D88" i="6" l="1"/>
  <c r="L266" i="11"/>
  <c r="K265" i="11"/>
  <c r="M24" i="12" s="1"/>
  <c r="N24" i="12" s="1"/>
  <c r="J265" i="11"/>
  <c r="M23" i="12" s="1"/>
  <c r="N23" i="12" s="1"/>
  <c r="I265" i="11"/>
  <c r="M22" i="12" s="1"/>
  <c r="N22" i="12" s="1"/>
  <c r="G265" i="11"/>
  <c r="M20" i="12" s="1"/>
  <c r="N20" i="12" s="1"/>
  <c r="F265" i="11"/>
  <c r="M19" i="12" s="1"/>
  <c r="N19" i="12" s="1"/>
  <c r="I253" i="11"/>
  <c r="H265" i="11" s="1"/>
  <c r="M21" i="12" s="1"/>
  <c r="N21" i="12" s="1"/>
  <c r="I225" i="11"/>
  <c r="T161" i="11"/>
  <c r="I118" i="11"/>
  <c r="I19" i="11"/>
  <c r="I13" i="11"/>
  <c r="E265" i="11" s="1"/>
  <c r="M18" i="12" s="1"/>
  <c r="N18" i="12" s="1"/>
  <c r="L9" i="1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L60" i="11" s="1"/>
  <c r="L61" i="11" s="1"/>
  <c r="L62" i="11" s="1"/>
  <c r="L63" i="11" s="1"/>
  <c r="L64" i="11" s="1"/>
  <c r="L65" i="11" s="1"/>
  <c r="L66" i="11" s="1"/>
  <c r="L67" i="11" s="1"/>
  <c r="L68" i="11" s="1"/>
  <c r="L69" i="11" s="1"/>
  <c r="L70" i="11" s="1"/>
  <c r="L71" i="11" s="1"/>
  <c r="L72" i="11" s="1"/>
  <c r="L73" i="11" s="1"/>
  <c r="L74" i="11" s="1"/>
  <c r="L75" i="11" s="1"/>
  <c r="L76" i="11" s="1"/>
  <c r="L77" i="11" s="1"/>
  <c r="L78" i="11" s="1"/>
  <c r="L79" i="11" s="1"/>
  <c r="L80" i="11" s="1"/>
  <c r="L81" i="11" s="1"/>
  <c r="L82" i="11" s="1"/>
  <c r="L83" i="11" s="1"/>
  <c r="L84" i="11" s="1"/>
  <c r="L85" i="11" s="1"/>
  <c r="L86" i="11" s="1"/>
  <c r="L87" i="11" s="1"/>
  <c r="L88" i="11" s="1"/>
  <c r="L89" i="11" s="1"/>
  <c r="L90" i="11" s="1"/>
  <c r="L91" i="11" s="1"/>
  <c r="L92" i="11" s="1"/>
  <c r="L93" i="11" s="1"/>
  <c r="L94" i="11" s="1"/>
  <c r="L95" i="11" s="1"/>
  <c r="L96" i="11" s="1"/>
  <c r="L97" i="11" s="1"/>
  <c r="L98" i="11" s="1"/>
  <c r="L99" i="11" s="1"/>
  <c r="L100" i="11" s="1"/>
  <c r="L101" i="11" s="1"/>
  <c r="L102" i="11" s="1"/>
  <c r="L103" i="11" s="1"/>
  <c r="L104" i="11" s="1"/>
  <c r="L105" i="11" s="1"/>
  <c r="L106" i="11" s="1"/>
  <c r="L107" i="11" s="1"/>
  <c r="L108" i="11" s="1"/>
  <c r="L109" i="11" s="1"/>
  <c r="L110" i="11" s="1"/>
  <c r="L111" i="11" s="1"/>
  <c r="L112" i="11" s="1"/>
  <c r="L113" i="11" s="1"/>
  <c r="L114" i="11" s="1"/>
  <c r="L115" i="11" s="1"/>
  <c r="L116" i="11" s="1"/>
  <c r="L117" i="11" s="1"/>
  <c r="L118" i="11" s="1"/>
  <c r="L119" i="11" s="1"/>
  <c r="L120" i="11" s="1"/>
  <c r="L121" i="11" s="1"/>
  <c r="L122" i="11" s="1"/>
  <c r="L123" i="11" s="1"/>
  <c r="L124" i="11" s="1"/>
  <c r="L125" i="11" s="1"/>
  <c r="L126" i="11" s="1"/>
  <c r="L127" i="11" s="1"/>
  <c r="L128" i="11" s="1"/>
  <c r="L129" i="11" s="1"/>
  <c r="L130" i="11" s="1"/>
  <c r="L131" i="11" s="1"/>
  <c r="L132" i="11" s="1"/>
  <c r="L133" i="11" s="1"/>
  <c r="L134" i="11" s="1"/>
  <c r="L135" i="11" s="1"/>
  <c r="L136" i="11" s="1"/>
  <c r="L137" i="11" s="1"/>
  <c r="L138" i="11" s="1"/>
  <c r="L139" i="11" s="1"/>
  <c r="L140" i="11" s="1"/>
  <c r="L141" i="11" s="1"/>
  <c r="L142" i="11" s="1"/>
  <c r="L143" i="11" s="1"/>
  <c r="L144" i="11" s="1"/>
  <c r="L145" i="11" s="1"/>
  <c r="L146" i="11" s="1"/>
  <c r="L147" i="11" s="1"/>
  <c r="L148" i="11" s="1"/>
  <c r="L149" i="11" s="1"/>
  <c r="L150" i="11" s="1"/>
  <c r="L151" i="11" s="1"/>
  <c r="L152" i="11" s="1"/>
  <c r="L153" i="11" s="1"/>
  <c r="L154" i="11" s="1"/>
  <c r="L155" i="11" s="1"/>
  <c r="L156" i="11" s="1"/>
  <c r="L157" i="11" s="1"/>
  <c r="L158" i="11" s="1"/>
  <c r="L159" i="11" s="1"/>
  <c r="L160" i="11" s="1"/>
  <c r="L161" i="11" s="1"/>
  <c r="L162" i="11" s="1"/>
  <c r="L163" i="11" s="1"/>
  <c r="L164" i="11" s="1"/>
  <c r="L165" i="11" s="1"/>
  <c r="L166" i="11" s="1"/>
  <c r="L167" i="11" s="1"/>
  <c r="L168" i="11" s="1"/>
  <c r="L169" i="11" s="1"/>
  <c r="L170" i="11" s="1"/>
  <c r="L171" i="11" s="1"/>
  <c r="L172" i="11" s="1"/>
  <c r="L173" i="11" s="1"/>
  <c r="L174" i="11" s="1"/>
  <c r="L175" i="11" s="1"/>
  <c r="L176" i="11" s="1"/>
  <c r="L177" i="11" s="1"/>
  <c r="L178" i="11" s="1"/>
  <c r="L179" i="11" s="1"/>
  <c r="L180" i="11" s="1"/>
  <c r="L181" i="11" s="1"/>
  <c r="L182" i="11" s="1"/>
  <c r="L183" i="11" s="1"/>
  <c r="L184" i="11" s="1"/>
  <c r="L185" i="11" s="1"/>
  <c r="L186" i="11" s="1"/>
  <c r="L187" i="11" s="1"/>
  <c r="L188" i="11" s="1"/>
  <c r="L189" i="11" s="1"/>
  <c r="L190" i="11" s="1"/>
  <c r="L191" i="11" s="1"/>
  <c r="L192" i="11" s="1"/>
  <c r="L193" i="11" s="1"/>
  <c r="L194" i="11" s="1"/>
  <c r="L195" i="11" s="1"/>
  <c r="L196" i="11" s="1"/>
  <c r="L197" i="11" s="1"/>
  <c r="L198" i="11" s="1"/>
  <c r="L199" i="11" s="1"/>
  <c r="L200" i="11" s="1"/>
  <c r="L201" i="11" s="1"/>
  <c r="L202" i="11" s="1"/>
  <c r="L203" i="11" s="1"/>
  <c r="L204" i="11" s="1"/>
  <c r="L205" i="11" s="1"/>
  <c r="L206" i="11" s="1"/>
  <c r="C6" i="1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P214" i="11" s="1"/>
  <c r="L5" i="11"/>
  <c r="L6" i="11" s="1"/>
  <c r="L7" i="11" s="1"/>
  <c r="L8" i="11" s="1"/>
  <c r="Y214" i="11" l="1"/>
  <c r="L207" i="11"/>
  <c r="L208" i="11" s="1"/>
  <c r="L209" i="11" s="1"/>
  <c r="L210" i="11" s="1"/>
  <c r="L211" i="11" s="1"/>
  <c r="L212" i="11" s="1"/>
  <c r="L213" i="11" s="1"/>
  <c r="L214" i="11" s="1"/>
  <c r="L215" i="11" s="1"/>
  <c r="L216" i="11" s="1"/>
  <c r="L217" i="11" s="1"/>
  <c r="L218" i="11" s="1"/>
  <c r="L219" i="11" s="1"/>
  <c r="L220" i="11" s="1"/>
  <c r="L221" i="11" s="1"/>
  <c r="L222" i="11" s="1"/>
  <c r="L223" i="11" s="1"/>
  <c r="L224" i="11" s="1"/>
  <c r="L225" i="11" s="1"/>
  <c r="L226" i="11" s="1"/>
  <c r="L227" i="11" s="1"/>
  <c r="L228" i="11" s="1"/>
  <c r="L229" i="11" s="1"/>
  <c r="L230" i="11" s="1"/>
  <c r="L231" i="11" s="1"/>
  <c r="L232" i="11" s="1"/>
  <c r="L233" i="11" s="1"/>
  <c r="L234" i="11" s="1"/>
  <c r="L235" i="11" s="1"/>
  <c r="L236" i="11" s="1"/>
  <c r="L237" i="11" s="1"/>
  <c r="L238" i="11" s="1"/>
  <c r="L239" i="11" s="1"/>
  <c r="L240" i="11" s="1"/>
  <c r="L241" i="11" s="1"/>
  <c r="L242" i="11" s="1"/>
  <c r="L243" i="11" s="1"/>
  <c r="L244" i="11" s="1"/>
  <c r="L245" i="11" s="1"/>
  <c r="L246" i="11" s="1"/>
  <c r="L247" i="11" s="1"/>
  <c r="L248" i="11" s="1"/>
  <c r="L249" i="11" s="1"/>
  <c r="L250" i="11" s="1"/>
  <c r="L251" i="11" s="1"/>
  <c r="L252" i="11" s="1"/>
  <c r="L253" i="11" s="1"/>
  <c r="L254" i="11" s="1"/>
  <c r="L255" i="11" s="1"/>
  <c r="L256" i="11" s="1"/>
  <c r="L257" i="11" s="1"/>
  <c r="L258" i="11" s="1"/>
  <c r="L259" i="11" s="1"/>
  <c r="L260" i="11" s="1"/>
  <c r="L261" i="11" s="1"/>
  <c r="L262" i="11" s="1"/>
  <c r="P212" i="11"/>
  <c r="P213" i="11" s="1"/>
  <c r="L265" i="11"/>
  <c r="Y212" i="11" l="1"/>
  <c r="Y213" i="11" s="1"/>
  <c r="D69" i="10"/>
  <c r="D58" i="10"/>
  <c r="B56" i="10"/>
  <c r="D46" i="10"/>
  <c r="B37" i="10"/>
  <c r="D33" i="10"/>
  <c r="M3" i="10" s="1"/>
  <c r="O3" i="10" s="1"/>
  <c r="B23" i="10"/>
  <c r="D19" i="10"/>
  <c r="M2" i="10" s="1"/>
  <c r="N10" i="10"/>
  <c r="B10" i="10"/>
  <c r="B11" i="10" s="1"/>
  <c r="B12" i="10" s="1"/>
  <c r="B13" i="10" s="1"/>
  <c r="M6" i="10"/>
  <c r="O6" i="10" s="1"/>
  <c r="M5" i="10"/>
  <c r="O5" i="10" s="1"/>
  <c r="M4" i="10"/>
  <c r="D134" i="6"/>
  <c r="D124" i="6"/>
  <c r="D113" i="6"/>
  <c r="B111" i="6"/>
  <c r="D101" i="6"/>
  <c r="B92" i="6"/>
  <c r="B78" i="6"/>
  <c r="D74" i="6"/>
  <c r="B66" i="6"/>
  <c r="B67" i="6" s="1"/>
  <c r="B68" i="6" s="1"/>
  <c r="B69" i="6" s="1"/>
  <c r="B65" i="6"/>
  <c r="L196" i="7"/>
  <c r="K195" i="7"/>
  <c r="J195" i="7"/>
  <c r="I195" i="7"/>
  <c r="N4" i="10" s="1"/>
  <c r="H195" i="7"/>
  <c r="N2" i="10"/>
  <c r="R126" i="7"/>
  <c r="R12" i="7"/>
  <c r="L9" i="7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L171" i="7" s="1"/>
  <c r="L172" i="7" s="1"/>
  <c r="L173" i="7" s="1"/>
  <c r="L174" i="7" s="1"/>
  <c r="L175" i="7" s="1"/>
  <c r="L176" i="7" s="1"/>
  <c r="L177" i="7" s="1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L8" i="7"/>
  <c r="O4" i="10" l="1"/>
  <c r="O2" i="10"/>
  <c r="L54" i="6"/>
  <c r="K53" i="6"/>
  <c r="J53" i="6"/>
  <c r="I53" i="6"/>
  <c r="H53" i="6"/>
  <c r="L53" i="6" s="1"/>
  <c r="G53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L8" i="6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</calcChain>
</file>

<file path=xl/sharedStrings.xml><?xml version="1.0" encoding="utf-8"?>
<sst xmlns="http://schemas.openxmlformats.org/spreadsheetml/2006/main" count="5836" uniqueCount="1689">
  <si>
    <t>Start Node</t>
  </si>
  <si>
    <t>End Node</t>
  </si>
  <si>
    <t>Type of Road</t>
  </si>
  <si>
    <t>Pipe Length (M)</t>
  </si>
  <si>
    <t>j106</t>
  </si>
  <si>
    <t>Mangraura</t>
  </si>
  <si>
    <t>shivapur khurd</t>
  </si>
  <si>
    <t>shukla construction</t>
  </si>
  <si>
    <t>S.NO</t>
  </si>
  <si>
    <t>DATE</t>
  </si>
  <si>
    <t>DI/HDPE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</si>
  <si>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</si>
  <si>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</si>
  <si>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</si>
  <si>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</si>
  <si>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</si>
  <si>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</si>
  <si>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</si>
  <si>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</si>
  <si>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</si>
  <si>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j1</t>
  </si>
  <si>
    <t>j75</t>
  </si>
  <si>
    <t>kc Road</t>
  </si>
  <si>
    <t>HDPE</t>
  </si>
  <si>
    <t>J80</t>
  </si>
  <si>
    <t>J75</t>
  </si>
  <si>
    <t>J1</t>
  </si>
  <si>
    <t>J76</t>
  </si>
  <si>
    <t>J86</t>
  </si>
  <si>
    <t>J87</t>
  </si>
  <si>
    <t>J90</t>
  </si>
  <si>
    <t>J94</t>
  </si>
  <si>
    <t>J95</t>
  </si>
  <si>
    <t>j99</t>
  </si>
  <si>
    <t>j102</t>
  </si>
  <si>
    <t>j112</t>
  </si>
  <si>
    <t>j76</t>
  </si>
  <si>
    <t>j43</t>
  </si>
  <si>
    <t>j115</t>
  </si>
  <si>
    <t>j116</t>
  </si>
  <si>
    <t>j118</t>
  </si>
  <si>
    <t>j113</t>
  </si>
  <si>
    <t>j37</t>
  </si>
  <si>
    <t>j36</t>
  </si>
  <si>
    <t>j31</t>
  </si>
  <si>
    <t>j30</t>
  </si>
  <si>
    <t>j26</t>
  </si>
  <si>
    <t>j32</t>
  </si>
  <si>
    <t>j33</t>
  </si>
  <si>
    <t>j29</t>
  </si>
  <si>
    <t>j17</t>
  </si>
  <si>
    <t>j18</t>
  </si>
  <si>
    <t>j22</t>
  </si>
  <si>
    <t>j64</t>
  </si>
  <si>
    <t>j58</t>
  </si>
  <si>
    <t>j109</t>
  </si>
  <si>
    <t>j9</t>
  </si>
  <si>
    <t>j40</t>
  </si>
  <si>
    <t>j59</t>
  </si>
  <si>
    <t>j60</t>
  </si>
  <si>
    <t>j61</t>
  </si>
  <si>
    <t>j56</t>
  </si>
  <si>
    <t>j46</t>
  </si>
  <si>
    <t>j4</t>
  </si>
  <si>
    <t>j6</t>
  </si>
  <si>
    <t>j8</t>
  </si>
  <si>
    <t>j14</t>
  </si>
  <si>
    <t>j12</t>
  </si>
  <si>
    <t>j5</t>
  </si>
  <si>
    <t>j3</t>
  </si>
  <si>
    <t>Block</t>
  </si>
  <si>
    <t>GP</t>
  </si>
  <si>
    <t>LAULI POKHATAKHAM</t>
  </si>
  <si>
    <t>Total Length (M)</t>
  </si>
  <si>
    <t>FHTC (No's)</t>
  </si>
  <si>
    <t>Agency Name</t>
  </si>
  <si>
    <t>Shukla  construction</t>
  </si>
  <si>
    <t>Sl.No</t>
  </si>
  <si>
    <t>Date</t>
  </si>
  <si>
    <t>140mm</t>
  </si>
  <si>
    <t>j249</t>
  </si>
  <si>
    <t>j126</t>
  </si>
  <si>
    <t>K.C ROAD</t>
  </si>
  <si>
    <t>L.H.S</t>
  </si>
  <si>
    <t>NIKHIL</t>
  </si>
  <si>
    <t>J126</t>
  </si>
  <si>
    <t>J108</t>
  </si>
  <si>
    <t>j108</t>
  </si>
  <si>
    <t>j140</t>
  </si>
  <si>
    <t>j132</t>
  </si>
  <si>
    <t>j242</t>
  </si>
  <si>
    <t>j90</t>
  </si>
  <si>
    <t>j80</t>
  </si>
  <si>
    <t>j81</t>
  </si>
  <si>
    <t>j117</t>
  </si>
  <si>
    <t>j23</t>
  </si>
  <si>
    <t>j28</t>
  </si>
  <si>
    <t>j74</t>
  </si>
  <si>
    <t>j53</t>
  </si>
  <si>
    <t>j51</t>
  </si>
  <si>
    <t>j34</t>
  </si>
  <si>
    <t>j294</t>
  </si>
  <si>
    <t>j288</t>
  </si>
  <si>
    <t>j289</t>
  </si>
  <si>
    <t>j265</t>
  </si>
  <si>
    <t>j175</t>
  </si>
  <si>
    <t>J267</t>
  </si>
  <si>
    <t>J190</t>
  </si>
  <si>
    <t>j267</t>
  </si>
  <si>
    <t>J253</t>
  </si>
  <si>
    <t>J295</t>
  </si>
  <si>
    <t>J132</t>
  </si>
  <si>
    <t>J83</t>
  </si>
  <si>
    <t>J231</t>
  </si>
  <si>
    <t>J173</t>
  </si>
  <si>
    <t>J198</t>
  </si>
  <si>
    <t>J196</t>
  </si>
  <si>
    <t>J152</t>
  </si>
  <si>
    <t>J166</t>
  </si>
  <si>
    <t>J199</t>
  </si>
  <si>
    <t>J292</t>
  </si>
  <si>
    <t>J262</t>
  </si>
  <si>
    <t>J269</t>
  </si>
  <si>
    <t>J290</t>
  </si>
  <si>
    <t>J25</t>
  </si>
  <si>
    <t>J106</t>
  </si>
  <si>
    <t>J47</t>
  </si>
  <si>
    <t>J5</t>
  </si>
  <si>
    <t>J43</t>
  </si>
  <si>
    <t>J73</t>
  </si>
  <si>
    <t>J138</t>
  </si>
  <si>
    <t>J127</t>
  </si>
  <si>
    <t>J104</t>
  </si>
  <si>
    <t>j183</t>
  </si>
  <si>
    <t>j151</t>
  </si>
  <si>
    <t>j243</t>
  </si>
  <si>
    <t>j208</t>
  </si>
  <si>
    <t>j225</t>
  </si>
  <si>
    <t>j212</t>
  </si>
  <si>
    <t>j206</t>
  </si>
  <si>
    <t>j230</t>
  </si>
  <si>
    <t>j168</t>
  </si>
  <si>
    <t>j165</t>
  </si>
  <si>
    <t>j202</t>
  </si>
  <si>
    <t>j237</t>
  </si>
  <si>
    <t>j233</t>
  </si>
  <si>
    <t>j262</t>
  </si>
  <si>
    <t>j221</t>
  </si>
  <si>
    <t>j274</t>
  </si>
  <si>
    <t>j215</t>
  </si>
  <si>
    <t>j252</t>
  </si>
  <si>
    <t>j228</t>
  </si>
  <si>
    <t>j214</t>
  </si>
  <si>
    <t>j254</t>
  </si>
  <si>
    <t>j189</t>
  </si>
  <si>
    <t>j260</t>
  </si>
  <si>
    <t>j259</t>
  </si>
  <si>
    <t>j264</t>
  </si>
  <si>
    <t>j246</t>
  </si>
  <si>
    <t>j256</t>
  </si>
  <si>
    <t>j229</t>
  </si>
  <si>
    <t>j114</t>
  </si>
  <si>
    <t>j204</t>
  </si>
  <si>
    <t>j197</t>
  </si>
  <si>
    <t>j190</t>
  </si>
  <si>
    <t>j200</t>
  </si>
  <si>
    <t>j222</t>
  </si>
  <si>
    <t>J225</t>
  </si>
  <si>
    <t>J194</t>
  </si>
  <si>
    <t>J272</t>
  </si>
  <si>
    <t>J268</t>
  </si>
  <si>
    <t>J208</t>
  </si>
  <si>
    <t>J243</t>
  </si>
  <si>
    <t>j194</t>
  </si>
  <si>
    <t>j180</t>
  </si>
  <si>
    <t>j227</t>
  </si>
  <si>
    <t>j178</t>
  </si>
  <si>
    <t>j217</t>
  </si>
  <si>
    <t>j199</t>
  </si>
  <si>
    <t>j201</t>
  </si>
  <si>
    <t>j186</t>
  </si>
  <si>
    <t>j179</t>
  </si>
  <si>
    <t>j268</t>
  </si>
  <si>
    <t>j279</t>
  </si>
  <si>
    <t>j191</t>
  </si>
  <si>
    <t>j195</t>
  </si>
  <si>
    <t>j210</t>
  </si>
  <si>
    <t>j236</t>
  </si>
  <si>
    <t>j224</t>
  </si>
  <si>
    <t>j240</t>
  </si>
  <si>
    <t>j244</t>
  </si>
  <si>
    <t>j245</t>
  </si>
  <si>
    <t>j272</t>
  </si>
  <si>
    <t>j20</t>
  </si>
  <si>
    <t>j21</t>
  </si>
  <si>
    <t>j19</t>
  </si>
  <si>
    <t>j15</t>
  </si>
  <si>
    <t>j11</t>
  </si>
  <si>
    <t>j2</t>
  </si>
  <si>
    <t>j44</t>
  </si>
  <si>
    <t>J23</t>
  </si>
  <si>
    <t>J28</t>
  </si>
  <si>
    <t>J74</t>
  </si>
  <si>
    <t>J51</t>
  </si>
  <si>
    <t>J34</t>
  </si>
  <si>
    <t>J45</t>
  </si>
  <si>
    <t>J13</t>
  </si>
  <si>
    <t>j196</t>
  </si>
  <si>
    <t>j152</t>
  </si>
  <si>
    <t>j295</t>
  </si>
  <si>
    <t>j170</t>
  </si>
  <si>
    <t>j119</t>
  </si>
  <si>
    <t>j133</t>
  </si>
  <si>
    <t>j82</t>
  </si>
  <si>
    <t>j100</t>
  </si>
  <si>
    <t>j95</t>
  </si>
  <si>
    <t>j92</t>
  </si>
  <si>
    <t>j111</t>
  </si>
  <si>
    <t>j122</t>
  </si>
  <si>
    <t>j24</t>
  </si>
  <si>
    <t>j42</t>
  </si>
  <si>
    <t>j55</t>
  </si>
  <si>
    <t>j41</t>
  </si>
  <si>
    <t>j67</t>
  </si>
  <si>
    <t>j96</t>
  </si>
  <si>
    <t>j105</t>
  </si>
  <si>
    <t>j121</t>
  </si>
  <si>
    <t>j157</t>
  </si>
  <si>
    <t>j159</t>
  </si>
  <si>
    <t>j149</t>
  </si>
  <si>
    <t>j136</t>
  </si>
  <si>
    <t>j50</t>
  </si>
  <si>
    <t>j39</t>
  </si>
  <si>
    <t>j150</t>
  </si>
  <si>
    <t>j147</t>
  </si>
  <si>
    <t>j143</t>
  </si>
  <si>
    <t>j88</t>
  </si>
  <si>
    <t>j66</t>
  </si>
  <si>
    <t>j93</t>
  </si>
  <si>
    <t>j173</t>
  </si>
  <si>
    <t>j231</t>
  </si>
  <si>
    <t>j187</t>
  </si>
  <si>
    <t>j182</t>
  </si>
  <si>
    <t>j69</t>
  </si>
  <si>
    <t>j7</t>
  </si>
  <si>
    <t>j166</t>
  </si>
  <si>
    <t>j167</t>
  </si>
  <si>
    <t>j213</t>
  </si>
  <si>
    <t>j171</t>
  </si>
  <si>
    <t>j283</t>
  </si>
  <si>
    <t>j278</t>
  </si>
  <si>
    <t>j282</t>
  </si>
  <si>
    <t>j293</t>
  </si>
  <si>
    <t>j296</t>
  </si>
  <si>
    <t>Shivapur khurd</t>
  </si>
  <si>
    <t>Agency Name/    Work Order No</t>
  </si>
  <si>
    <t>SHUKLA CONSTRUCTION</t>
  </si>
  <si>
    <t>63MM</t>
  </si>
  <si>
    <t>Issue (M)</t>
  </si>
  <si>
    <t>Laid (M)</t>
  </si>
  <si>
    <t>Balance Against Issue (M)</t>
  </si>
  <si>
    <t>indent</t>
  </si>
  <si>
    <t>DIA</t>
  </si>
  <si>
    <t>TOTALSCOPE</t>
  </si>
  <si>
    <t>TOTAL</t>
  </si>
  <si>
    <t>75MM</t>
  </si>
  <si>
    <t>90MM</t>
  </si>
  <si>
    <t>110MM</t>
  </si>
  <si>
    <t>125MM</t>
  </si>
  <si>
    <t>140MM</t>
  </si>
  <si>
    <t>160MM</t>
  </si>
  <si>
    <t xml:space="preserve"> </t>
  </si>
  <si>
    <t>LAULI POKATHKAM</t>
  </si>
  <si>
    <t>Specials</t>
  </si>
  <si>
    <t>Specification</t>
  </si>
  <si>
    <t>Issue</t>
  </si>
  <si>
    <t>Laid</t>
  </si>
  <si>
    <t>Balance Against Issue</t>
  </si>
  <si>
    <t>INDENT</t>
  </si>
  <si>
    <t>Equal TEE</t>
  </si>
  <si>
    <t>1083, 1087, 1083</t>
  </si>
  <si>
    <t>110mm</t>
  </si>
  <si>
    <t>125mm</t>
  </si>
  <si>
    <t>160mm</t>
  </si>
  <si>
    <t>200mm</t>
  </si>
  <si>
    <t>250mm</t>
  </si>
  <si>
    <t>Branch TEE</t>
  </si>
  <si>
    <t>63mm X 50mm</t>
  </si>
  <si>
    <t>75mm X 50mm</t>
  </si>
  <si>
    <t>90 mm X 50 mm</t>
  </si>
  <si>
    <t>110mm X 50mm</t>
  </si>
  <si>
    <t>125mm X 50mm</t>
  </si>
  <si>
    <t>140mm X 50mm</t>
  </si>
  <si>
    <t>160mm X 50mm</t>
  </si>
  <si>
    <t>75 mm X 63 mm</t>
  </si>
  <si>
    <t>90 mm X 63 mm</t>
  </si>
  <si>
    <t>90 mm X 75 mm</t>
  </si>
  <si>
    <t>110mm X 63 mm</t>
  </si>
  <si>
    <t>110mm X 75 mm</t>
  </si>
  <si>
    <t>110mm X 90 mm</t>
  </si>
  <si>
    <t>125mm X 63 mm</t>
  </si>
  <si>
    <t>125mm X75 mm</t>
  </si>
  <si>
    <t>125mm X90 mm</t>
  </si>
  <si>
    <t>125mm X 110mm</t>
  </si>
  <si>
    <t>140mm X 63 mm</t>
  </si>
  <si>
    <t>140mm X 75 mm</t>
  </si>
  <si>
    <t>140mm X 90 mm</t>
  </si>
  <si>
    <t>140mm X 110mm</t>
  </si>
  <si>
    <t>140mm X 125 mm</t>
  </si>
  <si>
    <t>160mm X 63 mm</t>
  </si>
  <si>
    <t>160mm X 75 mm</t>
  </si>
  <si>
    <t>160mm X 90 mm</t>
  </si>
  <si>
    <t>160mm X 110 mm</t>
  </si>
  <si>
    <t>160mm X 125 mm</t>
  </si>
  <si>
    <t>160mm X 140 mm</t>
  </si>
  <si>
    <t>200mm X 63 mm</t>
  </si>
  <si>
    <t>200mm X 75 mm</t>
  </si>
  <si>
    <t>200mm X 90 mm</t>
  </si>
  <si>
    <t>200mm X 110 mm</t>
  </si>
  <si>
    <t>200mm X 125 mm</t>
  </si>
  <si>
    <t>200mm X 140 mm</t>
  </si>
  <si>
    <t>200mm X 160 mm</t>
  </si>
  <si>
    <t>250mm X 63 mm</t>
  </si>
  <si>
    <t>250mm X 75 mm</t>
  </si>
  <si>
    <t>250mm X 90 mm</t>
  </si>
  <si>
    <t>250mm X 110 mm</t>
  </si>
  <si>
    <t>250mm X 140 mm</t>
  </si>
  <si>
    <t>250mm X 160 mm</t>
  </si>
  <si>
    <t>4-Way TEE</t>
  </si>
  <si>
    <t>10+2</t>
  </si>
  <si>
    <t>Reducer</t>
  </si>
  <si>
    <t>75mm X 63 mm</t>
  </si>
  <si>
    <t>90mm X 63 mm</t>
  </si>
  <si>
    <t>90mm X 75 mm</t>
  </si>
  <si>
    <t>110 mm X 63 mm</t>
  </si>
  <si>
    <t>110 mm X 75 mm</t>
  </si>
  <si>
    <t>110 mm X 90 mm</t>
  </si>
  <si>
    <t>125 mm X 63 mm</t>
  </si>
  <si>
    <t>125 mm X 75 mm</t>
  </si>
  <si>
    <t>125 mm X 90 mm</t>
  </si>
  <si>
    <t>125 mm X 110 mm</t>
  </si>
  <si>
    <t>140mm X 125mm</t>
  </si>
  <si>
    <t>160mm X 110mm</t>
  </si>
  <si>
    <t>160mm X 125mm</t>
  </si>
  <si>
    <t>160mm X 140mm</t>
  </si>
  <si>
    <t>200mm X 63mm</t>
  </si>
  <si>
    <t>200mm X 75mm</t>
  </si>
  <si>
    <t>200mm X 90mm</t>
  </si>
  <si>
    <t>200mm X 110mm</t>
  </si>
  <si>
    <t>200mm X 125mm</t>
  </si>
  <si>
    <t>200mm X 140mm</t>
  </si>
  <si>
    <t>200mm X 160mm</t>
  </si>
  <si>
    <t>250mm X 63mm</t>
  </si>
  <si>
    <t>250mm X 75mm</t>
  </si>
  <si>
    <t>250mm X 110mm</t>
  </si>
  <si>
    <t>250mm X 140mm</t>
  </si>
  <si>
    <t>250mm X 160mm</t>
  </si>
  <si>
    <t>250mm X 200mm</t>
  </si>
  <si>
    <t>End Caps</t>
  </si>
  <si>
    <t>Bends</t>
  </si>
  <si>
    <t>90 Deg</t>
  </si>
  <si>
    <t>45 Deg</t>
  </si>
  <si>
    <t>Stubbends</t>
  </si>
  <si>
    <t>50mm</t>
  </si>
  <si>
    <t>MS Flanges</t>
  </si>
  <si>
    <t>Air Valves</t>
  </si>
  <si>
    <t>Sluice Valves</t>
  </si>
  <si>
    <t>Scour Valves</t>
  </si>
  <si>
    <t>DI Specials</t>
  </si>
  <si>
    <t>DI Bends</t>
  </si>
  <si>
    <t>22 Deg</t>
  </si>
  <si>
    <t>DI Branch TEE</t>
  </si>
  <si>
    <t>200mmx80mm</t>
  </si>
  <si>
    <t>200mmx100mm</t>
  </si>
  <si>
    <t>200mmx150mm</t>
  </si>
  <si>
    <t>250mmx80mm</t>
  </si>
  <si>
    <t>250mmx150mm</t>
  </si>
  <si>
    <t>250mmx200mm</t>
  </si>
  <si>
    <t>DI Reducer Both Socket</t>
  </si>
  <si>
    <t>DI Reducer Double Flanged</t>
  </si>
  <si>
    <t>150mmx100mm</t>
  </si>
  <si>
    <t>DI Flange Socket</t>
  </si>
  <si>
    <t>DI Tail Piece 0.3m length</t>
  </si>
  <si>
    <t>80mm</t>
  </si>
  <si>
    <t>100mm</t>
  </si>
  <si>
    <t>150mm</t>
  </si>
  <si>
    <t>DI Equal TEE All Side Socket</t>
  </si>
  <si>
    <t xml:space="preserve">200mm </t>
  </si>
  <si>
    <t>DI 4 Way</t>
  </si>
  <si>
    <t>Nuts &amp; Bolts</t>
  </si>
  <si>
    <t xml:space="preserve">Length:140mm, Dia:16mm </t>
  </si>
  <si>
    <t>Packing Sheet</t>
  </si>
  <si>
    <t>3mm Thick</t>
  </si>
  <si>
    <t>Malaak(JMR) BLOCK-MANGRAURA (25-08-2023)</t>
  </si>
  <si>
    <t>WIDTH OF DISMATLING</t>
  </si>
  <si>
    <t>Dia of pipe(MM)</t>
  </si>
  <si>
    <t>CUMMULATIVE</t>
  </si>
  <si>
    <t>REMARKS</t>
  </si>
  <si>
    <t>j128</t>
  </si>
  <si>
    <t>j123</t>
  </si>
  <si>
    <t>j71</t>
  </si>
  <si>
    <t>brick road</t>
  </si>
  <si>
    <t>j72</t>
  </si>
  <si>
    <t>j70</t>
  </si>
  <si>
    <t>j172</t>
  </si>
  <si>
    <t>j211</t>
  </si>
  <si>
    <t>j232</t>
  </si>
  <si>
    <t>j235</t>
  </si>
  <si>
    <t>j241</t>
  </si>
  <si>
    <t>j77</t>
  </si>
  <si>
    <t>j229a</t>
  </si>
  <si>
    <t>j241a</t>
  </si>
  <si>
    <t>j234</t>
  </si>
  <si>
    <t>j138</t>
  </si>
  <si>
    <t>j177</t>
  </si>
  <si>
    <t>j98</t>
  </si>
  <si>
    <t>j203</t>
  </si>
  <si>
    <t>j216</t>
  </si>
  <si>
    <t>j27</t>
  </si>
  <si>
    <t>interlocking</t>
  </si>
  <si>
    <t>j68</t>
  </si>
  <si>
    <t>j94</t>
  </si>
  <si>
    <t>brickroad</t>
  </si>
  <si>
    <t>j62</t>
  </si>
  <si>
    <t>j47</t>
  </si>
  <si>
    <t>j48</t>
  </si>
  <si>
    <t>j57</t>
  </si>
  <si>
    <t>j73</t>
  </si>
  <si>
    <t>j83</t>
  </si>
  <si>
    <t>j134</t>
  </si>
  <si>
    <t>j35</t>
  </si>
  <si>
    <t>j124</t>
  </si>
  <si>
    <t>j120</t>
  </si>
  <si>
    <t>j10</t>
  </si>
  <si>
    <t>J63</t>
  </si>
  <si>
    <t>j63</t>
  </si>
  <si>
    <t>j54</t>
  </si>
  <si>
    <t>j65</t>
  </si>
  <si>
    <t>j139</t>
  </si>
  <si>
    <t>btroad</t>
  </si>
  <si>
    <t>j116a</t>
  </si>
  <si>
    <t>j122a</t>
  </si>
  <si>
    <t>j89</t>
  </si>
  <si>
    <t>j161</t>
  </si>
  <si>
    <t>j110</t>
  </si>
  <si>
    <t>j145</t>
  </si>
  <si>
    <t>j174</t>
  </si>
  <si>
    <t>j226</t>
  </si>
  <si>
    <t>j219</t>
  </si>
  <si>
    <t>j239</t>
  </si>
  <si>
    <t>j111a</t>
  </si>
  <si>
    <t>j230a</t>
  </si>
  <si>
    <t>j89a</t>
  </si>
  <si>
    <t>j223</t>
  </si>
  <si>
    <t>j238</t>
  </si>
  <si>
    <t>j236a</t>
  </si>
  <si>
    <t>j236b</t>
  </si>
  <si>
    <t>j220</t>
  </si>
  <si>
    <t>j110a</t>
  </si>
  <si>
    <t>j110b</t>
  </si>
  <si>
    <t>j100b</t>
  </si>
  <si>
    <t>total</t>
  </si>
  <si>
    <t>j193</t>
  </si>
  <si>
    <t>j146</t>
  </si>
  <si>
    <t>j185</t>
  </si>
  <si>
    <t>j223a</t>
  </si>
  <si>
    <t>j162</t>
  </si>
  <si>
    <t>j184</t>
  </si>
  <si>
    <t>j79</t>
  </si>
  <si>
    <t>j103</t>
  </si>
  <si>
    <t>j141</t>
  </si>
  <si>
    <t>j86</t>
  </si>
  <si>
    <t>j87</t>
  </si>
  <si>
    <t>j148</t>
  </si>
  <si>
    <t>j163</t>
  </si>
  <si>
    <t>j104</t>
  </si>
  <si>
    <t>j153</t>
  </si>
  <si>
    <t>j155</t>
  </si>
  <si>
    <t>j129</t>
  </si>
  <si>
    <t>j160</t>
  </si>
  <si>
    <t>j156</t>
  </si>
  <si>
    <t>j169</t>
  </si>
  <si>
    <t>j125</t>
  </si>
  <si>
    <t>j142</t>
  </si>
  <si>
    <t>j127</t>
  </si>
  <si>
    <t>j131</t>
  </si>
  <si>
    <t>j135</t>
  </si>
  <si>
    <t>j81a</t>
  </si>
  <si>
    <t>j81b</t>
  </si>
  <si>
    <t>j188</t>
  </si>
  <si>
    <t>j207</t>
  </si>
  <si>
    <t>j198</t>
  </si>
  <si>
    <t>j192</t>
  </si>
  <si>
    <t>j164</t>
  </si>
  <si>
    <t>j181</t>
  </si>
  <si>
    <t>j154</t>
  </si>
  <si>
    <t>j107</t>
  </si>
  <si>
    <t>j150a</t>
  </si>
  <si>
    <t>j150b</t>
  </si>
  <si>
    <t>j150c</t>
  </si>
  <si>
    <t>j150d</t>
  </si>
  <si>
    <t>J131A</t>
  </si>
  <si>
    <t>J131B</t>
  </si>
  <si>
    <t>J125</t>
  </si>
  <si>
    <t>J142</t>
  </si>
  <si>
    <t>J186</t>
  </si>
  <si>
    <t>J79</t>
  </si>
  <si>
    <t>j130</t>
  </si>
  <si>
    <t>j91</t>
  </si>
  <si>
    <t>j97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</si>
  <si>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</si>
  <si>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</si>
  <si>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</si>
  <si>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</si>
  <si>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</si>
  <si>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</si>
  <si>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>MALAK</t>
  </si>
  <si>
    <t xml:space="preserve">Attarsand and paraspur KHYATI </t>
  </si>
  <si>
    <t>SR.NO</t>
  </si>
  <si>
    <t xml:space="preserve">start node </t>
  </si>
  <si>
    <t>end node</t>
  </si>
  <si>
    <t>DIA OF PIPE (mm)</t>
  </si>
  <si>
    <t>MdpePIPE  (meter)</t>
  </si>
  <si>
    <t xml:space="preserve">OWNER NAME </t>
  </si>
  <si>
    <t xml:space="preserve">AADHAR CARD NO </t>
  </si>
  <si>
    <t xml:space="preserve">MOBILE NO </t>
  </si>
  <si>
    <t>j680</t>
  </si>
  <si>
    <t xml:space="preserve">BCHHAI </t>
  </si>
  <si>
    <t xml:space="preserve">SANGEETA </t>
  </si>
  <si>
    <t>j270</t>
  </si>
  <si>
    <t>j330</t>
  </si>
  <si>
    <t>RAM KUMAR HARIJAON</t>
  </si>
  <si>
    <t>NIL</t>
  </si>
  <si>
    <t>LAL MANI</t>
  </si>
  <si>
    <t xml:space="preserve">BHOLANATH </t>
  </si>
  <si>
    <t>CHEDI LAL</t>
  </si>
  <si>
    <t>j457</t>
  </si>
  <si>
    <t>j496</t>
  </si>
  <si>
    <t xml:space="preserve">NANHU </t>
  </si>
  <si>
    <t xml:space="preserve">RAJESH KUMAR </t>
  </si>
  <si>
    <t xml:space="preserve">KHUSIYAL </t>
  </si>
  <si>
    <t>GAYA PRASHAD</t>
  </si>
  <si>
    <t xml:space="preserve">NIRMALA DEVI </t>
  </si>
  <si>
    <t>TRIBHUVAN VERMA</t>
  </si>
  <si>
    <t xml:space="preserve">SANJU </t>
  </si>
  <si>
    <t>AKHILESH VERMA</t>
  </si>
  <si>
    <t>j508</t>
  </si>
  <si>
    <t>j398</t>
  </si>
  <si>
    <t>RAMNA DEVI</t>
  </si>
  <si>
    <t>RANI</t>
  </si>
  <si>
    <t xml:space="preserve">RAM MILAN </t>
  </si>
  <si>
    <t>j699</t>
  </si>
  <si>
    <t xml:space="preserve">SHIV PATTI </t>
  </si>
  <si>
    <t>j395</t>
  </si>
  <si>
    <t>j711</t>
  </si>
  <si>
    <t>RAMAWAS VERMA</t>
  </si>
  <si>
    <t>RAJKUMAR</t>
  </si>
  <si>
    <t>j650</t>
  </si>
  <si>
    <t xml:space="preserve">ASHOK </t>
  </si>
  <si>
    <t xml:space="preserve">SANDEEP </t>
  </si>
  <si>
    <t>LALJI</t>
  </si>
  <si>
    <t>RAJKUMAR GUPTA</t>
  </si>
  <si>
    <t>j737</t>
  </si>
  <si>
    <t>RAM ASAR</t>
  </si>
  <si>
    <t>j529</t>
  </si>
  <si>
    <t>j672</t>
  </si>
  <si>
    <t xml:space="preserve">JIWAN LAL GUPTA </t>
  </si>
  <si>
    <t>DAYARAM TIWARI</t>
  </si>
  <si>
    <t>PREM DEVI</t>
  </si>
  <si>
    <t>UMA DEVI</t>
  </si>
  <si>
    <t>j696</t>
  </si>
  <si>
    <t>j649</t>
  </si>
  <si>
    <t xml:space="preserve">DINESH </t>
  </si>
  <si>
    <t>POORN SASHI</t>
  </si>
  <si>
    <t>j689</t>
  </si>
  <si>
    <t>KAMLESH VERMA</t>
  </si>
  <si>
    <t>NADLAL</t>
  </si>
  <si>
    <t>RAMGAREET</t>
  </si>
  <si>
    <t>j640</t>
  </si>
  <si>
    <t>j507</t>
  </si>
  <si>
    <t>SEEMA</t>
  </si>
  <si>
    <t xml:space="preserve">MATHURA PRASHAD </t>
  </si>
  <si>
    <t>j501</t>
  </si>
  <si>
    <t>SUNITA VERMA</t>
  </si>
  <si>
    <t xml:space="preserve">SUBHASH </t>
  </si>
  <si>
    <t>j548</t>
  </si>
  <si>
    <t xml:space="preserve">RAMRAJ VERMA </t>
  </si>
  <si>
    <t>SEHBAJ KHAN</t>
  </si>
  <si>
    <t>NAJMUN</t>
  </si>
  <si>
    <t>j550</t>
  </si>
  <si>
    <t>DUBEEN ULLA</t>
  </si>
  <si>
    <t>AARMA</t>
  </si>
  <si>
    <t>MOHD HANIF</t>
  </si>
  <si>
    <t>j581</t>
  </si>
  <si>
    <t>j563</t>
  </si>
  <si>
    <t>TAFFI SULL</t>
  </si>
  <si>
    <t>SAHBUN NISHA</t>
  </si>
  <si>
    <t>MOHUPAT KAR</t>
  </si>
  <si>
    <t xml:space="preserve">AABAD ALI </t>
  </si>
  <si>
    <t>j491</t>
  </si>
  <si>
    <t xml:space="preserve">AMJAD ALI </t>
  </si>
  <si>
    <t>RIYAJ ALI</t>
  </si>
  <si>
    <t xml:space="preserve">RASHIDA </t>
  </si>
  <si>
    <t>j502</t>
  </si>
  <si>
    <t xml:space="preserve">AFRIN BEGAM </t>
  </si>
  <si>
    <t xml:space="preserve">AMI RULANSA </t>
  </si>
  <si>
    <t>j427</t>
  </si>
  <si>
    <t>j78</t>
  </si>
  <si>
    <t xml:space="preserve">GULSHAN </t>
  </si>
  <si>
    <t xml:space="preserve">SHABIR AHMAD </t>
  </si>
  <si>
    <t xml:space="preserve">AASHIYAN BEGAM </t>
  </si>
  <si>
    <t>j418</t>
  </si>
  <si>
    <t xml:space="preserve">BHANUTI </t>
  </si>
  <si>
    <t xml:space="preserve">SHEMBAL </t>
  </si>
  <si>
    <t>RAM KUMAR</t>
  </si>
  <si>
    <t xml:space="preserve">RAM BAHADUR </t>
  </si>
  <si>
    <t xml:space="preserve">KULDEEP GUPTA </t>
  </si>
  <si>
    <t>j614</t>
  </si>
  <si>
    <t>URMILA DEVI</t>
  </si>
  <si>
    <t xml:space="preserve">SOBHAWATI </t>
  </si>
  <si>
    <t>REETA SHARMA</t>
  </si>
  <si>
    <t>j373</t>
  </si>
  <si>
    <t xml:space="preserve">SEETA </t>
  </si>
  <si>
    <t xml:space="preserve">VIMLA DEVI </t>
  </si>
  <si>
    <t>j572</t>
  </si>
  <si>
    <t xml:space="preserve">ASHOK KUMAR </t>
  </si>
  <si>
    <t>j372</t>
  </si>
  <si>
    <t xml:space="preserve">SURESH NARAYAN VERMA </t>
  </si>
  <si>
    <t>j311</t>
  </si>
  <si>
    <t>SHREERAM</t>
  </si>
  <si>
    <t>j287</t>
  </si>
  <si>
    <t>NEELAM</t>
  </si>
  <si>
    <t xml:space="preserve">HIRAWATI </t>
  </si>
  <si>
    <t xml:space="preserve">RAJENDRA </t>
  </si>
  <si>
    <t>RAM BARAN</t>
  </si>
  <si>
    <t>RAMSHAD AHMAD</t>
  </si>
  <si>
    <t>ANOOP GUPTA</t>
  </si>
  <si>
    <t>AASHA DEVI</t>
  </si>
  <si>
    <t>j266</t>
  </si>
  <si>
    <t>j638</t>
  </si>
  <si>
    <t xml:space="preserve">MANIRAM </t>
  </si>
  <si>
    <t>RAM LAUWAT</t>
  </si>
  <si>
    <t>SUDRIV</t>
  </si>
  <si>
    <t>j484</t>
  </si>
  <si>
    <t>KAMLA DEVI</t>
  </si>
  <si>
    <t>SHYAMLAL VERMA</t>
  </si>
  <si>
    <t>RAJESH SAROJ</t>
  </si>
  <si>
    <t xml:space="preserve">SHER BAHADUR </t>
  </si>
  <si>
    <t>j544</t>
  </si>
  <si>
    <t>MEENA DEVI</t>
  </si>
  <si>
    <t>j564</t>
  </si>
  <si>
    <t>j588</t>
  </si>
  <si>
    <t xml:space="preserve">VIJAY BAHADUR </t>
  </si>
  <si>
    <t>j432</t>
  </si>
  <si>
    <t xml:space="preserve">ISHAYAK ALI </t>
  </si>
  <si>
    <t xml:space="preserve">SURYA KALLI </t>
  </si>
  <si>
    <t>BHUVRA</t>
  </si>
  <si>
    <t>GEETA DEVI</t>
  </si>
  <si>
    <t>j543</t>
  </si>
  <si>
    <t>PRATHVIPAL VERMA</t>
  </si>
  <si>
    <t>j606</t>
  </si>
  <si>
    <t>JAGANNATH VERMA</t>
  </si>
  <si>
    <t xml:space="preserve">SHYAMA DEVI </t>
  </si>
  <si>
    <t>CHHOTAKA</t>
  </si>
  <si>
    <t xml:space="preserve">LALLI </t>
  </si>
  <si>
    <t>j597</t>
  </si>
  <si>
    <t>j605</t>
  </si>
  <si>
    <t>BAMBA DEVI</t>
  </si>
  <si>
    <t>j467</t>
  </si>
  <si>
    <t xml:space="preserve">MEENA </t>
  </si>
  <si>
    <t>RAM SANJNAM</t>
  </si>
  <si>
    <t xml:space="preserve">HARPREM </t>
  </si>
  <si>
    <t>NAJMA</t>
  </si>
  <si>
    <t xml:space="preserve">NAJBUN NISHA </t>
  </si>
  <si>
    <t>MOHIDNUDDIN</t>
  </si>
  <si>
    <t>MAJJID {NAMAJ PALACE}</t>
  </si>
  <si>
    <t>j383</t>
  </si>
  <si>
    <t xml:space="preserve">BHANU PRATAP SINGH </t>
  </si>
  <si>
    <t xml:space="preserve">MAHESH PRATAP SINGH </t>
  </si>
  <si>
    <t xml:space="preserve">AADYA PRATAP SINGH </t>
  </si>
  <si>
    <t xml:space="preserve">ISHAK ALI </t>
  </si>
  <si>
    <t>j382</t>
  </si>
  <si>
    <t xml:space="preserve">SAMIN </t>
  </si>
  <si>
    <t xml:space="preserve">VINOD KUMAR GUPTA </t>
  </si>
  <si>
    <t>JIYA LAL</t>
  </si>
  <si>
    <t>j469</t>
  </si>
  <si>
    <t>MEWA LAL</t>
  </si>
  <si>
    <t>SUNEETA</t>
  </si>
  <si>
    <t xml:space="preserve">REKHA TRIPATHI </t>
  </si>
  <si>
    <t>description</t>
  </si>
  <si>
    <t>units</t>
  </si>
  <si>
    <t>CONSUMED</t>
  </si>
  <si>
    <t>BALANCE</t>
  </si>
  <si>
    <t xml:space="preserve">G.I PIPE  </t>
  </si>
  <si>
    <t>MTRS</t>
  </si>
  <si>
    <t>MDPE PIPE 20MM COIL-500MTRS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</si>
  <si>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</si>
  <si>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</si>
  <si>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</si>
  <si>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</si>
  <si>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</si>
  <si>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</si>
  <si>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PPCLamps saddle-140*1/2"</t>
  </si>
  <si>
    <t>PPCLamps saddle-160*1/2"</t>
  </si>
  <si>
    <t>PPCLamps saddle-200*1/2"</t>
  </si>
  <si>
    <t>pp comp fm theard adapter-20mm*1/2"</t>
  </si>
  <si>
    <t>pp comp fm theard elb off taken-20mm*1/2"</t>
  </si>
  <si>
    <t>threaded fcv-1/2"(15nb)</t>
  </si>
  <si>
    <t>GI elbow</t>
  </si>
  <si>
    <t>GI socket</t>
  </si>
  <si>
    <t>saddle g.i pipe-105mm(clamps)</t>
  </si>
  <si>
    <t>15mm nipple-0.3mm</t>
  </si>
  <si>
    <t>15mm nipple-0.5mm</t>
  </si>
  <si>
    <t>bib cock ptmt(taps)</t>
  </si>
  <si>
    <t>teflon tape</t>
  </si>
  <si>
    <t>g.inails</t>
  </si>
  <si>
    <t>1st bill</t>
  </si>
  <si>
    <t>s.no</t>
  </si>
  <si>
    <t>ISSUED QTY</t>
  </si>
  <si>
    <t>Consumed</t>
  </si>
  <si>
    <t>Balanced</t>
  </si>
  <si>
    <t>Kamala Devi</t>
  </si>
  <si>
    <t>Badama</t>
  </si>
  <si>
    <t>Vishnu</t>
  </si>
  <si>
    <t>Nagina</t>
  </si>
  <si>
    <t>Ramavatar</t>
  </si>
  <si>
    <t>Mustakali</t>
  </si>
  <si>
    <t>Abdul Jamil Jumma</t>
  </si>
  <si>
    <t>Mohammad Amina</t>
  </si>
  <si>
    <t>Shamshad</t>
  </si>
  <si>
    <t>Shamirul Nisha</t>
  </si>
  <si>
    <t>Krishna Devi</t>
  </si>
  <si>
    <t>Parvathi</t>
  </si>
  <si>
    <t>Sapana Singh</t>
  </si>
  <si>
    <t>Rizwana bano</t>
  </si>
  <si>
    <t>Jyothi</t>
  </si>
  <si>
    <t>Jeena Begam</t>
  </si>
  <si>
    <t>Dwarika Prasad</t>
  </si>
  <si>
    <t>Itwari Devi</t>
  </si>
  <si>
    <t>Laljiyadav</t>
  </si>
  <si>
    <t>geeta Singh</t>
  </si>
  <si>
    <t>Lavkush Kumar Varma</t>
  </si>
  <si>
    <t>Shobavathi</t>
  </si>
  <si>
    <t>Foolkali</t>
  </si>
  <si>
    <t>Utrahi</t>
  </si>
  <si>
    <t>Bhulna</t>
  </si>
  <si>
    <t>Devkali</t>
  </si>
  <si>
    <t>Dinesh kumar</t>
  </si>
  <si>
    <t>Sunita Devi</t>
  </si>
  <si>
    <t>Lilawathi</t>
  </si>
  <si>
    <t>Nanku Ramvarma</t>
  </si>
  <si>
    <t>Lathavarma</t>
  </si>
  <si>
    <t>Raghunath Prajapathi</t>
  </si>
  <si>
    <t>Yashoda</t>
  </si>
  <si>
    <t>Shiv kumari</t>
  </si>
  <si>
    <t>Prabhavathi Rajpatvarma</t>
  </si>
  <si>
    <t>Kavita</t>
  </si>
  <si>
    <t>Mohammad Saeed</t>
  </si>
  <si>
    <t>Harikesh Kumar varma</t>
  </si>
  <si>
    <t>Fulsiram</t>
  </si>
  <si>
    <t>Harishchandra patel</t>
  </si>
  <si>
    <t>Amit</t>
  </si>
  <si>
    <t>Supatti Devi</t>
  </si>
  <si>
    <t>Chottelal</t>
  </si>
  <si>
    <t>Santhosh verma</t>
  </si>
  <si>
    <t>Mohammed Suhel</t>
  </si>
  <si>
    <t>Mohd Akhilshaikh</t>
  </si>
  <si>
    <t>Ramrati</t>
  </si>
  <si>
    <t>Ramsunder</t>
  </si>
  <si>
    <t>Ramprakash</t>
  </si>
  <si>
    <t>Ramesh</t>
  </si>
  <si>
    <t>Lalta prasad</t>
  </si>
  <si>
    <t>Sabbir</t>
  </si>
  <si>
    <t>Takdeerul Nisha</t>
  </si>
  <si>
    <t>Ramdev</t>
  </si>
  <si>
    <t>Santosha</t>
  </si>
  <si>
    <t>Mohd Hanim</t>
  </si>
  <si>
    <t>Budla Devi</t>
  </si>
  <si>
    <t>Pradeep kumar verma</t>
  </si>
  <si>
    <t>Hadisul nisha</t>
  </si>
  <si>
    <t>Shita prasad verma</t>
  </si>
  <si>
    <t>Jaan Mohd</t>
  </si>
  <si>
    <t>Mina</t>
  </si>
  <si>
    <t>Ranjeet kumar</t>
  </si>
  <si>
    <t>Vijay kumar</t>
  </si>
  <si>
    <t>Gulsham</t>
  </si>
  <si>
    <t>Mohd saleem</t>
  </si>
  <si>
    <t>Abida khatoon</t>
  </si>
  <si>
    <t>Mo sakhil shekh</t>
  </si>
  <si>
    <t>Tashvirul nisha</t>
  </si>
  <si>
    <t>Vipin kumar</t>
  </si>
  <si>
    <t>Sandeep Singh</t>
  </si>
  <si>
    <t>Sharda devi</t>
  </si>
  <si>
    <t>Samshad</t>
  </si>
  <si>
    <t>Bhanu Pratap</t>
  </si>
  <si>
    <t>Chandrabhan Singh</t>
  </si>
  <si>
    <t>Pramila</t>
  </si>
  <si>
    <t>Ajabsingh</t>
  </si>
  <si>
    <t>Vinod kumar verma</t>
  </si>
  <si>
    <t>Dan Bahadur Giradavai</t>
  </si>
  <si>
    <t>Durgavathi</t>
  </si>
  <si>
    <t>Rajeshwari Devi</t>
  </si>
  <si>
    <t>Kamlesh kumari</t>
  </si>
  <si>
    <t>Amarawathi</t>
  </si>
  <si>
    <t>Raysingh</t>
  </si>
  <si>
    <t>Murat Devi</t>
  </si>
  <si>
    <t>Ashok Mishra</t>
  </si>
  <si>
    <t>Suman</t>
  </si>
  <si>
    <t>Sakeena</t>
  </si>
  <si>
    <t>Ramlali</t>
  </si>
  <si>
    <t>Suliyan</t>
  </si>
  <si>
    <t>Ramshiromani</t>
  </si>
  <si>
    <t>Brijlal</t>
  </si>
  <si>
    <t>Kalawathi Devi</t>
  </si>
  <si>
    <t>Deepak kumar verma</t>
  </si>
  <si>
    <t>Chedilal</t>
  </si>
  <si>
    <t>Najeer</t>
  </si>
  <si>
    <t>Jainab</t>
  </si>
  <si>
    <t>Poonam</t>
  </si>
  <si>
    <t>Rafikul nisha</t>
  </si>
  <si>
    <t>Sursati</t>
  </si>
  <si>
    <t>Phoolkali</t>
  </si>
  <si>
    <t>Ramsingh yadav</t>
  </si>
  <si>
    <t>Sahida</t>
  </si>
  <si>
    <t>Raghvendra pratap patel</t>
  </si>
  <si>
    <t>Ram Kripal</t>
  </si>
  <si>
    <t>Niranjan verma</t>
  </si>
  <si>
    <t>Girjashankar ramasre</t>
  </si>
  <si>
    <t>Ishwarlal</t>
  </si>
  <si>
    <t>Alok kumar patel</t>
  </si>
  <si>
    <t>Ramnarayan</t>
  </si>
  <si>
    <t>Dhannu</t>
  </si>
  <si>
    <t>Salma Bano</t>
  </si>
  <si>
    <t>Rabiya</t>
  </si>
  <si>
    <t>vimala</t>
  </si>
  <si>
    <t>Shitala Parasad</t>
  </si>
  <si>
    <t>Dhanraji</t>
  </si>
  <si>
    <t>Tulasiram</t>
  </si>
  <si>
    <t>Ghanshyam</t>
  </si>
  <si>
    <t>Vivek singh</t>
  </si>
  <si>
    <t>Gayatri Devi</t>
  </si>
  <si>
    <t>Arman khan</t>
  </si>
  <si>
    <t>Shanbaji</t>
  </si>
  <si>
    <t>Saroja Devi</t>
  </si>
  <si>
    <t>Dherendra Singh</t>
  </si>
  <si>
    <t>Chhtarpal singh</t>
  </si>
  <si>
    <t>Koushilya Devi</t>
  </si>
  <si>
    <t>Sita Devi</t>
  </si>
  <si>
    <t>Vinod kumar</t>
  </si>
  <si>
    <t>Ramchandra</t>
  </si>
  <si>
    <t>Manoj kumar</t>
  </si>
  <si>
    <t>Ramesh kumar</t>
  </si>
  <si>
    <t>Rajeev</t>
  </si>
  <si>
    <t>Girdharj Goutham</t>
  </si>
  <si>
    <t>Om prakash Goutham</t>
  </si>
  <si>
    <t>Mulaima</t>
  </si>
  <si>
    <t>Jhuri prasad Harizon</t>
  </si>
  <si>
    <t>Birchhoo</t>
  </si>
  <si>
    <t>Suraj</t>
  </si>
  <si>
    <t>Chndra kali</t>
  </si>
  <si>
    <t>Ram singh</t>
  </si>
  <si>
    <t>Mohit patel</t>
  </si>
  <si>
    <t>Rajendra prasad ojha</t>
  </si>
  <si>
    <t>Anita verma</t>
  </si>
  <si>
    <t>Sitaram</t>
  </si>
  <si>
    <t>Bharat</t>
  </si>
  <si>
    <t>Malti Devi</t>
  </si>
  <si>
    <t>Shabnam</t>
  </si>
  <si>
    <t>Mahesha Devi</t>
  </si>
  <si>
    <t>Shibv Bahadur Patel</t>
  </si>
  <si>
    <t>Geeta devi</t>
  </si>
  <si>
    <t>Baliram</t>
  </si>
  <si>
    <t xml:space="preserve">Ramlal verma </t>
  </si>
  <si>
    <t>Sanjay kumar patel</t>
  </si>
  <si>
    <t>Rajkumari verma</t>
  </si>
  <si>
    <t>temple</t>
  </si>
  <si>
    <t>masid</t>
  </si>
  <si>
    <t>gehrauli</t>
  </si>
  <si>
    <t xml:space="preserve">remark </t>
  </si>
  <si>
    <t>pipe brought from sangrampur and karanpur kurjuhi</t>
  </si>
  <si>
    <t>attarsand and paraspur</t>
  </si>
  <si>
    <t>ram siromani</t>
  </si>
  <si>
    <t>nirmal devi</t>
  </si>
  <si>
    <t>beerendra kumar</t>
  </si>
  <si>
    <t>sita devi</t>
  </si>
  <si>
    <t>amravati devi</t>
  </si>
  <si>
    <t xml:space="preserve">sudarshan verma </t>
  </si>
  <si>
    <t>badri prasad</t>
  </si>
  <si>
    <t>ayush yadav</t>
  </si>
  <si>
    <t>surya pratap viswakarma</t>
  </si>
  <si>
    <t>mazid zama</t>
  </si>
  <si>
    <t>santi devi</t>
  </si>
  <si>
    <t>manhku</t>
  </si>
  <si>
    <t>malti jagjivan viswakarama</t>
  </si>
  <si>
    <t>khushnur</t>
  </si>
  <si>
    <t>mohdibrahim</t>
  </si>
  <si>
    <t>sogar bibi</t>
  </si>
  <si>
    <t>adesh kumar</t>
  </si>
  <si>
    <t>raj pati</t>
  </si>
  <si>
    <t>mandeep yadav</t>
  </si>
  <si>
    <t>seema</t>
  </si>
  <si>
    <t>ramesh kumar vishwakarma</t>
  </si>
  <si>
    <t>vinod vishwakarama</t>
  </si>
  <si>
    <t>rakesh</t>
  </si>
  <si>
    <t>shivaram</t>
  </si>
  <si>
    <t>shrimiti</t>
  </si>
  <si>
    <t>naim khan</t>
  </si>
  <si>
    <t>sumita</t>
  </si>
  <si>
    <t>ram dev</t>
  </si>
  <si>
    <t>durgawati</t>
  </si>
  <si>
    <t>maksood</t>
  </si>
  <si>
    <t>momuddin</t>
  </si>
  <si>
    <t>shabbir lukamam khan</t>
  </si>
  <si>
    <t>azmatul nisha</t>
  </si>
  <si>
    <t>rahmtul nisha</t>
  </si>
  <si>
    <t>mohmad firoj ali</t>
  </si>
  <si>
    <t>akabar</t>
  </si>
  <si>
    <t>sabeeha bano</t>
  </si>
  <si>
    <t>nanhka</t>
  </si>
  <si>
    <t>samarjahan</t>
  </si>
  <si>
    <t>kaisar jahan</t>
  </si>
  <si>
    <t>sadab khan</t>
  </si>
  <si>
    <t>ragghu lal</t>
  </si>
  <si>
    <t>suman</t>
  </si>
  <si>
    <t>prince</t>
  </si>
  <si>
    <t>Masjid</t>
  </si>
  <si>
    <t>j101</t>
  </si>
  <si>
    <t>j84</t>
  </si>
  <si>
    <t>j144</t>
  </si>
  <si>
    <t>j13</t>
  </si>
  <si>
    <t>jj18</t>
  </si>
  <si>
    <t>j646</t>
  </si>
  <si>
    <t>j251</t>
  </si>
  <si>
    <t>j308</t>
  </si>
  <si>
    <t>j261.</t>
  </si>
  <si>
    <t>j253</t>
  </si>
  <si>
    <t>j654</t>
  </si>
  <si>
    <t>dukhna</t>
  </si>
  <si>
    <t>ghanshyam verma</t>
  </si>
  <si>
    <t>ramsukh</t>
  </si>
  <si>
    <t>jubeda khatam</t>
  </si>
  <si>
    <t>nasim khan</t>
  </si>
  <si>
    <t>parana</t>
  </si>
  <si>
    <t>rajesh</t>
  </si>
  <si>
    <t>jahida bano</t>
  </si>
  <si>
    <t>dildar</t>
  </si>
  <si>
    <t>praveen</t>
  </si>
  <si>
    <t>jagdish</t>
  </si>
  <si>
    <t>mohd</t>
  </si>
  <si>
    <t>jahid khan</t>
  </si>
  <si>
    <t>rasid begam</t>
  </si>
  <si>
    <t>attarsand</t>
  </si>
  <si>
    <t>sakra</t>
  </si>
  <si>
    <t>SAKRA</t>
  </si>
  <si>
    <t>MAMTA DEVI</t>
  </si>
  <si>
    <t>SCHOOL</t>
  </si>
  <si>
    <t xml:space="preserve">RAJENDRA BAHADUR VERMA  </t>
  </si>
  <si>
    <t>VIJAYSINGH VERMA</t>
  </si>
  <si>
    <t>MATADEEN</t>
  </si>
  <si>
    <t>BHAGAUTI DEEN</t>
  </si>
  <si>
    <t>MOMINA</t>
  </si>
  <si>
    <t>VISHWAKARMA RADHESHYAM</t>
  </si>
  <si>
    <t>HARIKESH KUMAR</t>
  </si>
  <si>
    <t>j281</t>
  </si>
  <si>
    <t>j248</t>
  </si>
  <si>
    <t>J160</t>
  </si>
  <si>
    <t>J149</t>
  </si>
  <si>
    <t>J48</t>
  </si>
  <si>
    <t>J57</t>
  </si>
  <si>
    <t>2ND BILL</t>
  </si>
  <si>
    <t>3RD BILL</t>
  </si>
  <si>
    <t>Barasarai</t>
  </si>
  <si>
    <t>AGS construction</t>
  </si>
  <si>
    <t>KC ROAD</t>
  </si>
  <si>
    <t>J14</t>
  </si>
  <si>
    <t>J15</t>
  </si>
  <si>
    <t>J12</t>
  </si>
  <si>
    <t>J62</t>
  </si>
  <si>
    <t>J54</t>
  </si>
  <si>
    <t>J61</t>
  </si>
  <si>
    <t>J10</t>
  </si>
  <si>
    <t>J22</t>
  </si>
  <si>
    <t>J24</t>
  </si>
  <si>
    <t>J21</t>
  </si>
  <si>
    <t>J39</t>
  </si>
  <si>
    <t>J38</t>
  </si>
  <si>
    <t>J40</t>
  </si>
  <si>
    <t>J53</t>
  </si>
  <si>
    <t>J37</t>
  </si>
  <si>
    <t>J44</t>
  </si>
  <si>
    <t>J52</t>
  </si>
  <si>
    <t>J50</t>
  </si>
  <si>
    <t>J68</t>
  </si>
  <si>
    <t>J70</t>
  </si>
  <si>
    <t>J72</t>
  </si>
  <si>
    <t>J71</t>
  </si>
  <si>
    <t>J0</t>
  </si>
  <si>
    <t>EXTRA LINE</t>
  </si>
  <si>
    <t>J82</t>
  </si>
  <si>
    <t>J88</t>
  </si>
  <si>
    <t>J81</t>
  </si>
  <si>
    <t>J107</t>
  </si>
  <si>
    <t>J99</t>
  </si>
  <si>
    <t>J105</t>
  </si>
  <si>
    <t>J98</t>
  </si>
  <si>
    <t>J100</t>
  </si>
  <si>
    <t>J139</t>
  </si>
  <si>
    <t>J211</t>
  </si>
  <si>
    <t>J212</t>
  </si>
  <si>
    <t>J218</t>
  </si>
  <si>
    <t>J223</t>
  </si>
  <si>
    <t>J200</t>
  </si>
  <si>
    <t>J145</t>
  </si>
  <si>
    <t>J197</t>
  </si>
  <si>
    <t>j250</t>
  </si>
  <si>
    <t>j209</t>
  </si>
  <si>
    <t>j226b</t>
  </si>
  <si>
    <t>j226c</t>
  </si>
  <si>
    <t>j209a</t>
  </si>
  <si>
    <t>201a</t>
  </si>
  <si>
    <t>j201a</t>
  </si>
  <si>
    <t>j201b</t>
  </si>
  <si>
    <t>j211a</t>
  </si>
  <si>
    <t>j255</t>
  </si>
  <si>
    <t>j226a</t>
  </si>
  <si>
    <t>j218</t>
  </si>
  <si>
    <t>j223(a)</t>
  </si>
  <si>
    <t>J69</t>
  </si>
  <si>
    <t>J210</t>
  </si>
  <si>
    <t>B.T ROAD</t>
  </si>
  <si>
    <t>J216</t>
  </si>
  <si>
    <t>J215</t>
  </si>
  <si>
    <t>J214</t>
  </si>
  <si>
    <t>J224</t>
  </si>
  <si>
    <t>j137</t>
  </si>
  <si>
    <t>j144(a)</t>
  </si>
  <si>
    <t>j144a</t>
  </si>
  <si>
    <t>j144b</t>
  </si>
  <si>
    <t>j141a</t>
  </si>
  <si>
    <t>j141b</t>
  </si>
  <si>
    <t>J158</t>
  </si>
  <si>
    <t>J159</t>
  </si>
  <si>
    <t>J164</t>
  </si>
  <si>
    <t>J170</t>
  </si>
  <si>
    <t>J174</t>
  </si>
  <si>
    <t>J165</t>
  </si>
  <si>
    <t>j176</t>
  </si>
  <si>
    <t>J161</t>
  </si>
  <si>
    <t>J163</t>
  </si>
  <si>
    <t>J162</t>
  </si>
  <si>
    <t>J151</t>
  </si>
  <si>
    <t>J154</t>
  </si>
  <si>
    <t>j49</t>
  </si>
  <si>
    <t>J112</t>
  </si>
  <si>
    <t>J113</t>
  </si>
  <si>
    <t>BARASARAI</t>
  </si>
  <si>
    <t>AGS CONSTRUCTION</t>
  </si>
  <si>
    <t>7908 ,7912</t>
  </si>
  <si>
    <t>7903 ,7914</t>
  </si>
  <si>
    <t>7908 ,7914</t>
  </si>
  <si>
    <t>7903, 7915</t>
  </si>
  <si>
    <t>7908 , 7915</t>
  </si>
  <si>
    <t>Purebhika and Raighar</t>
  </si>
  <si>
    <t>MDPE PIPE  (meter)</t>
  </si>
  <si>
    <t>J64</t>
  </si>
  <si>
    <t>J31</t>
  </si>
  <si>
    <t>rajesh kumar</t>
  </si>
  <si>
    <t>ram krishna</t>
  </si>
  <si>
    <t>J66</t>
  </si>
  <si>
    <t>ankit yadav</t>
  </si>
  <si>
    <t>rampal yadav</t>
  </si>
  <si>
    <t>J60</t>
  </si>
  <si>
    <t>gudda devi</t>
  </si>
  <si>
    <t>alok shukla</t>
  </si>
  <si>
    <t>J59</t>
  </si>
  <si>
    <t>nanhe lal</t>
  </si>
  <si>
    <t>meera devi</t>
  </si>
  <si>
    <t>J235</t>
  </si>
  <si>
    <t>ram shiromani</t>
  </si>
  <si>
    <t>J305</t>
  </si>
  <si>
    <t>abhinav kr shukla</t>
  </si>
  <si>
    <t>saroja devi</t>
  </si>
  <si>
    <t>sanjay kumar</t>
  </si>
  <si>
    <t>J311</t>
  </si>
  <si>
    <t>munni</t>
  </si>
  <si>
    <t>sarita</t>
  </si>
  <si>
    <t>rakesh kumar</t>
  </si>
  <si>
    <t>J3</t>
  </si>
  <si>
    <t>usha devi</t>
  </si>
  <si>
    <t>J323</t>
  </si>
  <si>
    <t>J331</t>
  </si>
  <si>
    <t>ram karan</t>
  </si>
  <si>
    <t>rajpati verma</t>
  </si>
  <si>
    <t>J259</t>
  </si>
  <si>
    <t>ramesh kr.verma</t>
  </si>
  <si>
    <t>J291</t>
  </si>
  <si>
    <t>fulakali</t>
  </si>
  <si>
    <t>J266</t>
  </si>
  <si>
    <t>brijendra bahadur</t>
  </si>
  <si>
    <t>asha</t>
  </si>
  <si>
    <t>J310</t>
  </si>
  <si>
    <t>J300</t>
  </si>
  <si>
    <t>vidyawati patel</t>
  </si>
  <si>
    <t>J289</t>
  </si>
  <si>
    <t>rama shankar verma</t>
  </si>
  <si>
    <t>J242</t>
  </si>
  <si>
    <t>avinash chandra</t>
  </si>
  <si>
    <t>J180</t>
  </si>
  <si>
    <t>ramesh tiwari</t>
  </si>
  <si>
    <t>J148</t>
  </si>
  <si>
    <t>acchaivar nath</t>
  </si>
  <si>
    <t>J167</t>
  </si>
  <si>
    <t>puspa devi</t>
  </si>
  <si>
    <t>vimal tiwari</t>
  </si>
  <si>
    <t>J252</t>
  </si>
  <si>
    <t>rishu shukla</t>
  </si>
  <si>
    <t>J171</t>
  </si>
  <si>
    <t>geeta devi</t>
  </si>
  <si>
    <t>ram sajivam saroj</t>
  </si>
  <si>
    <t>J141</t>
  </si>
  <si>
    <t>santakumar haripra</t>
  </si>
  <si>
    <t>J356</t>
  </si>
  <si>
    <t>J271</t>
  </si>
  <si>
    <t>chintamani</t>
  </si>
  <si>
    <t>abdul ahad</t>
  </si>
  <si>
    <t>rama pati shukla</t>
  </si>
  <si>
    <t>J265</t>
  </si>
  <si>
    <t>ram pal</t>
  </si>
  <si>
    <t>J357</t>
  </si>
  <si>
    <t>J332</t>
  </si>
  <si>
    <t>suman gautam</t>
  </si>
  <si>
    <t>J308</t>
  </si>
  <si>
    <t>arif ahmad</t>
  </si>
  <si>
    <t>rekha</t>
  </si>
  <si>
    <t>J314</t>
  </si>
  <si>
    <t>amar nath rajak</t>
  </si>
  <si>
    <t>J283</t>
  </si>
  <si>
    <t>amrit lal</t>
  </si>
  <si>
    <t>J116</t>
  </si>
  <si>
    <t>J281</t>
  </si>
  <si>
    <t>maneeta</t>
  </si>
  <si>
    <t>koela devi</t>
  </si>
  <si>
    <t>madhuri</t>
  </si>
  <si>
    <t>chandra devi</t>
  </si>
  <si>
    <t>kesh lal</t>
  </si>
  <si>
    <t>J319</t>
  </si>
  <si>
    <t>sanjaykr.verma</t>
  </si>
  <si>
    <t>J315</t>
  </si>
  <si>
    <t>ram kuber</t>
  </si>
  <si>
    <t>J333</t>
  </si>
  <si>
    <t>ayasha</t>
  </si>
  <si>
    <t>J326</t>
  </si>
  <si>
    <t>J317</t>
  </si>
  <si>
    <t>bairam yadav</t>
  </si>
  <si>
    <t>J349</t>
  </si>
  <si>
    <t>sommari</t>
  </si>
  <si>
    <t>J366</t>
  </si>
  <si>
    <t>jagdeesh prashad</t>
  </si>
  <si>
    <t>J360</t>
  </si>
  <si>
    <t>J328</t>
  </si>
  <si>
    <t>sangeeta</t>
  </si>
  <si>
    <t>J318</t>
  </si>
  <si>
    <t>J321</t>
  </si>
  <si>
    <t>jhamani devi</t>
  </si>
  <si>
    <t>J341</t>
  </si>
  <si>
    <t>rajendra pr.yadav</t>
  </si>
  <si>
    <t>dewta deen</t>
  </si>
  <si>
    <t>J358</t>
  </si>
  <si>
    <t>thakor bhai yadav</t>
  </si>
  <si>
    <t>J348</t>
  </si>
  <si>
    <t>J345</t>
  </si>
  <si>
    <t>ram akbal</t>
  </si>
  <si>
    <t>J327</t>
  </si>
  <si>
    <t>pramod kr.yadav</t>
  </si>
  <si>
    <t>J342</t>
  </si>
  <si>
    <t>savita devi</t>
  </si>
  <si>
    <t>J353</t>
  </si>
  <si>
    <t>ganga ram yadav</t>
  </si>
  <si>
    <t>ajay kr.singh</t>
  </si>
  <si>
    <t>J359</t>
  </si>
  <si>
    <t>urmila devi</t>
  </si>
  <si>
    <t>J367</t>
  </si>
  <si>
    <t>abhay pratap singh</t>
  </si>
  <si>
    <t>J354</t>
  </si>
  <si>
    <t>brij bhan singh</t>
  </si>
  <si>
    <t>J334</t>
  </si>
  <si>
    <t>ram sajeevan</t>
  </si>
  <si>
    <t>J344</t>
  </si>
  <si>
    <t>J371</t>
  </si>
  <si>
    <t xml:space="preserve">urmila </t>
  </si>
  <si>
    <t>J369</t>
  </si>
  <si>
    <t>uday bhan singh</t>
  </si>
  <si>
    <t>J347</t>
  </si>
  <si>
    <t>suneel kumar</t>
  </si>
  <si>
    <t>J370</t>
  </si>
  <si>
    <t>ram chandra</t>
  </si>
  <si>
    <t>J365</t>
  </si>
  <si>
    <t>madhuri devi</t>
  </si>
  <si>
    <t>J96</t>
  </si>
  <si>
    <t>radhika</t>
  </si>
  <si>
    <t>pappoo lal</t>
  </si>
  <si>
    <t>J131</t>
  </si>
  <si>
    <t>sahnoor bano</t>
  </si>
  <si>
    <t>anwar ali</t>
  </si>
  <si>
    <t>J119</t>
  </si>
  <si>
    <t>basarat ali</t>
  </si>
  <si>
    <t>J32</t>
  </si>
  <si>
    <t>akbar ali</t>
  </si>
  <si>
    <t>mahafooj</t>
  </si>
  <si>
    <t>J27</t>
  </si>
  <si>
    <t>parmeen bano</t>
  </si>
  <si>
    <t>liyakay ali</t>
  </si>
  <si>
    <t>J41</t>
  </si>
  <si>
    <t>momina began</t>
  </si>
  <si>
    <t>shabhnam</t>
  </si>
  <si>
    <t>barita</t>
  </si>
  <si>
    <t>J67</t>
  </si>
  <si>
    <t>smma</t>
  </si>
  <si>
    <t>J46</t>
  </si>
  <si>
    <t>hasina</t>
  </si>
  <si>
    <t>J33</t>
  </si>
  <si>
    <t>rubeena</t>
  </si>
  <si>
    <t>J11</t>
  </si>
  <si>
    <t>usha verma</t>
  </si>
  <si>
    <t>gaurav</t>
  </si>
  <si>
    <t>soni</t>
  </si>
  <si>
    <t>rishi chaturvedi</t>
  </si>
  <si>
    <t>rubina</t>
  </si>
  <si>
    <t>majeedulnisha</t>
  </si>
  <si>
    <t>ruk sana</t>
  </si>
  <si>
    <t>saddam husan</t>
  </si>
  <si>
    <t>kamlesh kumar</t>
  </si>
  <si>
    <t>J29</t>
  </si>
  <si>
    <t>J7</t>
  </si>
  <si>
    <t>manoj kumar</t>
  </si>
  <si>
    <t>satya prakesh singh</t>
  </si>
  <si>
    <t>heera lal</t>
  </si>
  <si>
    <t>kiran devi</t>
  </si>
  <si>
    <t>anju devi</t>
  </si>
  <si>
    <t>J36</t>
  </si>
  <si>
    <t>jagat pal saroj</t>
  </si>
  <si>
    <t>shyam shankar</t>
  </si>
  <si>
    <t>shobh nath saroj</t>
  </si>
  <si>
    <t>J55</t>
  </si>
  <si>
    <t>nirmal</t>
  </si>
  <si>
    <t>J16</t>
  </si>
  <si>
    <t>radhana</t>
  </si>
  <si>
    <t>sharda singh</t>
  </si>
  <si>
    <t>asin shah</t>
  </si>
  <si>
    <t>J8</t>
  </si>
  <si>
    <t>raja ram</t>
  </si>
  <si>
    <t>J239</t>
  </si>
  <si>
    <t>om prakesh pandey</t>
  </si>
  <si>
    <t>J294</t>
  </si>
  <si>
    <t>kishuna</t>
  </si>
  <si>
    <t>J301</t>
  </si>
  <si>
    <t>shubham pandey</t>
  </si>
  <si>
    <t>J264</t>
  </si>
  <si>
    <t>shanti</t>
  </si>
  <si>
    <t>J273</t>
  </si>
  <si>
    <t>chandra bhan</t>
  </si>
  <si>
    <t>J285</t>
  </si>
  <si>
    <t>J280</t>
  </si>
  <si>
    <t>lalji</t>
  </si>
  <si>
    <t>J286</t>
  </si>
  <si>
    <t>J277</t>
  </si>
  <si>
    <t>afasar ali</t>
  </si>
  <si>
    <t>kailash nath</t>
  </si>
  <si>
    <t>J293</t>
  </si>
  <si>
    <t>urmila</t>
  </si>
  <si>
    <t>J303</t>
  </si>
  <si>
    <t>prabhunath</t>
  </si>
  <si>
    <t>J320</t>
  </si>
  <si>
    <t>suresh kumar</t>
  </si>
  <si>
    <t>shobhavathi</t>
  </si>
  <si>
    <t>J299</t>
  </si>
  <si>
    <t>manjesh kumar</t>
  </si>
  <si>
    <t>J298</t>
  </si>
  <si>
    <t>shiridhar</t>
  </si>
  <si>
    <t>satya narayan</t>
  </si>
  <si>
    <t>J302</t>
  </si>
  <si>
    <t>dheerendra kumar</t>
  </si>
  <si>
    <t>J288</t>
  </si>
  <si>
    <t>sursati devi</t>
  </si>
  <si>
    <t>J256</t>
  </si>
  <si>
    <t>shiv prasad</t>
  </si>
  <si>
    <t>durgavati</t>
  </si>
  <si>
    <t>arun kumar</t>
  </si>
  <si>
    <t>udayraj</t>
  </si>
  <si>
    <t>priti yadav</t>
  </si>
  <si>
    <t>shobha</t>
  </si>
  <si>
    <t>lalti</t>
  </si>
  <si>
    <t>vimla devi</t>
  </si>
  <si>
    <t>ajeet shri ram verma</t>
  </si>
  <si>
    <t>gomti</t>
  </si>
  <si>
    <t>saroja</t>
  </si>
  <si>
    <t>J233</t>
  </si>
  <si>
    <t>videshi</t>
  </si>
  <si>
    <t>J192</t>
  </si>
  <si>
    <t>usha</t>
  </si>
  <si>
    <t>lal bihari</t>
  </si>
  <si>
    <t>shyam lal</t>
  </si>
  <si>
    <t>ansh pandey</t>
  </si>
  <si>
    <t>J103</t>
  </si>
  <si>
    <t>ram lavat</t>
  </si>
  <si>
    <t>J150</t>
  </si>
  <si>
    <t>om prakesh singh</t>
  </si>
  <si>
    <t>chinta mani</t>
  </si>
  <si>
    <t>hari ram</t>
  </si>
  <si>
    <t>J279</t>
  </si>
  <si>
    <t>ahmad ali mohar</t>
  </si>
  <si>
    <t>J274</t>
  </si>
  <si>
    <t>abdul mokeen</t>
  </si>
  <si>
    <t>wasif ali</t>
  </si>
  <si>
    <t>J263</t>
  </si>
  <si>
    <t>nayamun</t>
  </si>
  <si>
    <t>J246</t>
  </si>
  <si>
    <t>umar ali</t>
  </si>
  <si>
    <t>J227</t>
  </si>
  <si>
    <t>shamim akhtar</t>
  </si>
  <si>
    <t>rajendra</t>
  </si>
  <si>
    <t>J110</t>
  </si>
  <si>
    <t>rakimul nisha</t>
  </si>
  <si>
    <t>keshav prasad tiwari</t>
  </si>
  <si>
    <t>J93</t>
  </si>
  <si>
    <t>mohd.ateek</t>
  </si>
  <si>
    <t>J133</t>
  </si>
  <si>
    <t>mo.firoj</t>
  </si>
  <si>
    <t>J58</t>
  </si>
  <si>
    <t>ashique ali shaikh</t>
  </si>
  <si>
    <t>saleha begam</t>
  </si>
  <si>
    <t>J102</t>
  </si>
  <si>
    <t>mohd.saleem</t>
  </si>
  <si>
    <t>J121</t>
  </si>
  <si>
    <t>mohd.samim</t>
  </si>
  <si>
    <t>J78</t>
  </si>
  <si>
    <t>J77</t>
  </si>
  <si>
    <t>subratialighaga shah</t>
  </si>
  <si>
    <t>mohd nayeem</t>
  </si>
  <si>
    <t>J92</t>
  </si>
  <si>
    <t>salikram badriprasad</t>
  </si>
  <si>
    <t>shyam devi</t>
  </si>
  <si>
    <t>vikash tiwari</t>
  </si>
  <si>
    <t>fareeda begam</t>
  </si>
  <si>
    <t>majida</t>
  </si>
  <si>
    <t>kaisari bano</t>
  </si>
  <si>
    <t>J144</t>
  </si>
  <si>
    <t>riyasat</t>
  </si>
  <si>
    <t>devendra yadav</t>
  </si>
  <si>
    <t>J140</t>
  </si>
  <si>
    <t>simaran</t>
  </si>
  <si>
    <t>narsingh narayan</t>
  </si>
  <si>
    <t>najma</t>
  </si>
  <si>
    <t>tabassum</t>
  </si>
  <si>
    <t>mohd .vasim</t>
  </si>
  <si>
    <t>satya na dubey</t>
  </si>
  <si>
    <t>sadhu ram</t>
  </si>
  <si>
    <t>ramu</t>
  </si>
  <si>
    <t>lalmani</t>
  </si>
  <si>
    <t>salman</t>
  </si>
  <si>
    <t>j158</t>
  </si>
  <si>
    <t>meena</t>
  </si>
  <si>
    <t>hiyat ali</t>
  </si>
  <si>
    <t>umesh kumar tiwari</t>
  </si>
  <si>
    <t>shubham tiwari</t>
  </si>
  <si>
    <t>manish kumar</t>
  </si>
  <si>
    <t>ghanshyam</t>
  </si>
  <si>
    <t>pavan kumar</t>
  </si>
  <si>
    <t>choma devi</t>
  </si>
  <si>
    <t xml:space="preserve"> jay prakesh tiwari</t>
  </si>
  <si>
    <t>kuldeep tiwari</t>
  </si>
  <si>
    <t>ayush tiwari</t>
  </si>
  <si>
    <t>pallavi</t>
  </si>
  <si>
    <t>farid ahmed</t>
  </si>
  <si>
    <t>chinta</t>
  </si>
  <si>
    <t>muniral nisha</t>
  </si>
  <si>
    <t>nirmala</t>
  </si>
  <si>
    <t>basudev</t>
  </si>
  <si>
    <t>sita ram</t>
  </si>
  <si>
    <t>gena</t>
  </si>
  <si>
    <t>dharmendra</t>
  </si>
  <si>
    <t>irfan ali</t>
  </si>
  <si>
    <t>saukat ali</t>
  </si>
  <si>
    <t>j257</t>
  </si>
  <si>
    <t>harishankar</t>
  </si>
  <si>
    <t>sachun tiwari</t>
  </si>
  <si>
    <t>gulhasan</t>
  </si>
  <si>
    <t>prem chandra</t>
  </si>
  <si>
    <t>ali hasan</t>
  </si>
  <si>
    <t>sandhya bhartj</t>
  </si>
  <si>
    <t xml:space="preserve">j3 8                       </t>
  </si>
  <si>
    <t>renu singh</t>
  </si>
  <si>
    <t>deepak singh</t>
  </si>
  <si>
    <t>sundari shukla</t>
  </si>
  <si>
    <t>sharad kumar shukla</t>
  </si>
  <si>
    <t>girinath shukla</t>
  </si>
  <si>
    <t>avnita dubey</t>
  </si>
  <si>
    <t>shanti devi</t>
  </si>
  <si>
    <t>sudha saroj</t>
  </si>
  <si>
    <t>dev ray tiwari</t>
  </si>
  <si>
    <t>vijay buhudur</t>
  </si>
  <si>
    <t>shiv kumari</t>
  </si>
  <si>
    <t>vinod kumar</t>
  </si>
  <si>
    <t>devi prasad</t>
  </si>
  <si>
    <t>neelam</t>
  </si>
  <si>
    <t>manish rayat</t>
  </si>
  <si>
    <t>krishna yadav</t>
  </si>
  <si>
    <t>uday raj</t>
  </si>
  <si>
    <t>shail kumari</t>
  </si>
  <si>
    <t>nisha</t>
  </si>
  <si>
    <t>j247</t>
  </si>
  <si>
    <t>amravati</t>
  </si>
  <si>
    <t>sudama devi</t>
  </si>
  <si>
    <t>J270</t>
  </si>
  <si>
    <t>J278</t>
  </si>
  <si>
    <t>shivkali</t>
  </si>
  <si>
    <t>J338</t>
  </si>
  <si>
    <t>J307</t>
  </si>
  <si>
    <t>saraj verma</t>
  </si>
  <si>
    <t>J276</t>
  </si>
  <si>
    <t xml:space="preserve"> ram milan</t>
  </si>
  <si>
    <t>J304</t>
  </si>
  <si>
    <t>J248</t>
  </si>
  <si>
    <t>J226</t>
  </si>
  <si>
    <t>satyendra pratap</t>
  </si>
  <si>
    <t>J203</t>
  </si>
  <si>
    <t>jiya lal</t>
  </si>
  <si>
    <t>J287</t>
  </si>
  <si>
    <t>J189</t>
  </si>
  <si>
    <t xml:space="preserve">dharmendra </t>
  </si>
  <si>
    <t>J207</t>
  </si>
  <si>
    <t>J230</t>
  </si>
  <si>
    <t>J322</t>
  </si>
  <si>
    <t>vurendra kumar</t>
  </si>
  <si>
    <t>J234</t>
  </si>
  <si>
    <t>ram devi</t>
  </si>
  <si>
    <t>J228</t>
  </si>
  <si>
    <t>deepak kr pandey</t>
  </si>
  <si>
    <t>harihar prasad pandey</t>
  </si>
  <si>
    <t>J362</t>
  </si>
  <si>
    <t>malti</t>
  </si>
  <si>
    <t>J182</t>
  </si>
  <si>
    <t>J183</t>
  </si>
  <si>
    <t>sushama pandey</t>
  </si>
  <si>
    <t>J42</t>
  </si>
  <si>
    <t>manju devi</t>
  </si>
  <si>
    <t>sommari devi</t>
  </si>
  <si>
    <t>mira</t>
  </si>
  <si>
    <t>tedu</t>
  </si>
  <si>
    <t xml:space="preserve">sudha </t>
  </si>
  <si>
    <t>girja</t>
  </si>
  <si>
    <t>som mati</t>
  </si>
  <si>
    <t>susheela</t>
  </si>
  <si>
    <t>lala rajak</t>
  </si>
  <si>
    <t>J297</t>
  </si>
  <si>
    <t>vijay shankar</t>
  </si>
  <si>
    <t>bharati tiwari</t>
  </si>
  <si>
    <t>reeta tiwari</t>
  </si>
  <si>
    <t>ram jaane</t>
  </si>
  <si>
    <t>shiv buran</t>
  </si>
  <si>
    <t>munna lal</t>
  </si>
  <si>
    <t>dharm raj</t>
  </si>
  <si>
    <t>ram prasad</t>
  </si>
  <si>
    <t>J343</t>
  </si>
  <si>
    <t>saleem</t>
  </si>
  <si>
    <t>abdul kuyoon</t>
  </si>
  <si>
    <t>moh.irfan</t>
  </si>
  <si>
    <t>shankar prasad</t>
  </si>
  <si>
    <t>rakesh singh</t>
  </si>
  <si>
    <t>chhavi raj</t>
  </si>
  <si>
    <t>pratyusha singh</t>
  </si>
  <si>
    <t>seeta singh</t>
  </si>
  <si>
    <t>vijay raj singh</t>
  </si>
  <si>
    <t>kishun raj singh</t>
  </si>
  <si>
    <t>arya bardhan singh</t>
  </si>
  <si>
    <t>chandra pratap</t>
  </si>
  <si>
    <t>dinesh kumar</t>
  </si>
  <si>
    <t>santosh singh</t>
  </si>
  <si>
    <t>BLOCK</t>
  </si>
  <si>
    <t>GP NAME</t>
  </si>
  <si>
    <t>AGENCY</t>
  </si>
  <si>
    <t>SL NO.</t>
  </si>
  <si>
    <t>STARTING NODE</t>
  </si>
  <si>
    <t>ENDING NODE</t>
  </si>
  <si>
    <t>DIA OF PIPE</t>
  </si>
  <si>
    <t>SLUICE VALVE(100MM)</t>
  </si>
  <si>
    <t>SLUICE VALVE(80MM)</t>
  </si>
  <si>
    <t>SCOUR VALVE(80MM)</t>
  </si>
  <si>
    <t>AIR VALVE(50MM)</t>
  </si>
  <si>
    <t>REMARK</t>
  </si>
  <si>
    <t>PUREBHIKA AND RAIGARH</t>
  </si>
  <si>
    <t>MANGRAURA</t>
  </si>
  <si>
    <t>TANISH PROJECTS</t>
  </si>
  <si>
    <t>SLUICE VALVE(150MM)</t>
  </si>
  <si>
    <t>J35</t>
  </si>
  <si>
    <t>J368</t>
  </si>
  <si>
    <t>J221</t>
  </si>
  <si>
    <t>PADAMPUR</t>
  </si>
  <si>
    <t>MAA SHARDHA CONSTRUCTIONS</t>
  </si>
  <si>
    <t>J49</t>
  </si>
  <si>
    <t>J147</t>
  </si>
  <si>
    <t>J118</t>
  </si>
  <si>
    <t>J84</t>
  </si>
  <si>
    <t>J89</t>
  </si>
  <si>
    <t>NAME OF HOUSE OWNER</t>
  </si>
  <si>
    <t>AADHAR CARD</t>
  </si>
  <si>
    <t>MDPE PIPE</t>
  </si>
  <si>
    <t>START NODE</t>
  </si>
  <si>
    <t>EDND NODE</t>
  </si>
  <si>
    <t>FATHER  NAME</t>
  </si>
  <si>
    <t>SUPATTI</t>
  </si>
  <si>
    <t>RAM KISHOR</t>
  </si>
  <si>
    <t>KEWALA</t>
  </si>
  <si>
    <t>RAM BABU</t>
  </si>
  <si>
    <t>RAM NATH</t>
  </si>
  <si>
    <t>SATAI</t>
  </si>
  <si>
    <t>GHANSHYAM VIKRAMJIT VERMA</t>
  </si>
  <si>
    <t>VIKRMA JEET VERMA</t>
  </si>
  <si>
    <t>ANSHU VERMA</t>
  </si>
  <si>
    <t>HARI RAM VEREMA</t>
  </si>
  <si>
    <t>JANATA</t>
  </si>
  <si>
    <t>RAM SUMER</t>
  </si>
  <si>
    <t>MILIAN</t>
  </si>
  <si>
    <t>PANKAJ</t>
  </si>
  <si>
    <t>SHIVAMURTHY</t>
  </si>
  <si>
    <t>KAMLA</t>
  </si>
  <si>
    <t>RAMLAUT</t>
  </si>
  <si>
    <t>LAVKUSH SAROJ</t>
  </si>
  <si>
    <t>JAGDEESH KUMAR</t>
  </si>
  <si>
    <t>GOVINDA</t>
  </si>
  <si>
    <t>HIRALAL RAMGARIB</t>
  </si>
  <si>
    <t>RAM LAKHAN</t>
  </si>
  <si>
    <t>JHUN</t>
  </si>
  <si>
    <t>MOTILAL</t>
  </si>
  <si>
    <t>NANKU</t>
  </si>
  <si>
    <t>ASHA DEVI  VERMA</t>
  </si>
  <si>
    <t>ANITA</t>
  </si>
  <si>
    <t>HANSARAJ</t>
  </si>
  <si>
    <t>SATYA NARAYAN SONKAR</t>
  </si>
  <si>
    <t>MOTI LAL</t>
  </si>
  <si>
    <t>KUMARTI</t>
  </si>
  <si>
    <t>JAGANNATH</t>
  </si>
  <si>
    <t>SADHANA DEVI</t>
  </si>
  <si>
    <t>ROHIT KUMAR</t>
  </si>
  <si>
    <t>KANIHYA LAL</t>
  </si>
  <si>
    <t>SONA SONKAR</t>
  </si>
  <si>
    <t>HARISHCHANDRA</t>
  </si>
  <si>
    <t>SOBHNATH</t>
  </si>
  <si>
    <t>MUNNILAL</t>
  </si>
  <si>
    <t>USHA</t>
  </si>
  <si>
    <t>PUNNAWASI</t>
  </si>
  <si>
    <t>SHANTHI</t>
  </si>
  <si>
    <t>PANNA LAL</t>
  </si>
  <si>
    <t>RAJRANI</t>
  </si>
  <si>
    <t>ASHOK KUMAR</t>
  </si>
  <si>
    <t>PUTULLA</t>
  </si>
  <si>
    <t>VEEPAT</t>
  </si>
  <si>
    <t>SANDEEP SONKAR</t>
  </si>
  <si>
    <t>BIPAT SONKAR</t>
  </si>
  <si>
    <t>MANJU SONKAR</t>
  </si>
  <si>
    <t>LALJI SONKAR</t>
  </si>
  <si>
    <t>USHA KUMARI</t>
  </si>
  <si>
    <t>PRAKASH SONKAR</t>
  </si>
  <si>
    <t>USHA DEVI</t>
  </si>
  <si>
    <t>RAJENDRA KUMAr</t>
  </si>
  <si>
    <t>sharda</t>
  </si>
  <si>
    <t>samar bahadur</t>
  </si>
  <si>
    <t>santosh KUMAR</t>
  </si>
  <si>
    <t>SAMAR</t>
  </si>
  <si>
    <t>RAJMAN SONAKAR</t>
  </si>
  <si>
    <t>CHUNNI LAL</t>
  </si>
  <si>
    <t>POONAM</t>
  </si>
  <si>
    <t>MOHIT KUMAR</t>
  </si>
  <si>
    <t>NIRMLA</t>
  </si>
  <si>
    <t>ROHIT SONKAR</t>
  </si>
  <si>
    <t>RAM NAYAN</t>
  </si>
  <si>
    <t xml:space="preserve">RADHESHYAM </t>
  </si>
  <si>
    <t>NANKI SONKAR</t>
  </si>
  <si>
    <t>KUSMA</t>
  </si>
  <si>
    <t>LALLU</t>
  </si>
  <si>
    <t>SITA</t>
  </si>
  <si>
    <t>SOMMAR</t>
  </si>
  <si>
    <t>RAM PATTI</t>
  </si>
  <si>
    <t>JAGANATH</t>
  </si>
  <si>
    <t>ASHOK KUMAR VERMA</t>
  </si>
  <si>
    <t>ATHAMARAM</t>
  </si>
  <si>
    <t>NITU SONKAR</t>
  </si>
  <si>
    <t>KUSHI RAM</t>
  </si>
  <si>
    <t>MINA</t>
  </si>
  <si>
    <t>MOOLCHANDRA CHAUHAN</t>
  </si>
  <si>
    <t>ANITHA</t>
  </si>
  <si>
    <t>MATTU</t>
  </si>
  <si>
    <t>NIRMAL</t>
  </si>
  <si>
    <t>ATHAMA RAM</t>
  </si>
  <si>
    <t>RAM PRASAD</t>
  </si>
  <si>
    <t>SHUK DEV</t>
  </si>
  <si>
    <t>PUNITHA</t>
  </si>
  <si>
    <t>PAPPU</t>
  </si>
  <si>
    <t>NITTU DEVI</t>
  </si>
  <si>
    <t>RAM SJIVAN SHANKAR</t>
  </si>
  <si>
    <t>RENU</t>
  </si>
  <si>
    <t>SANJAY</t>
  </si>
  <si>
    <t>NISHA</t>
  </si>
  <si>
    <t>SANTHOSH</t>
  </si>
  <si>
    <t>HARI RAM</t>
  </si>
  <si>
    <t>SUG DEV</t>
  </si>
  <si>
    <t>AMAR</t>
  </si>
  <si>
    <t>SHANKAR LAL</t>
  </si>
  <si>
    <t>KAMALA</t>
  </si>
  <si>
    <t>BARSATHI</t>
  </si>
  <si>
    <t>DHANGU</t>
  </si>
  <si>
    <t>LALU</t>
  </si>
  <si>
    <t>BECHOO</t>
  </si>
  <si>
    <t>NAKCHHED</t>
  </si>
  <si>
    <t>MANGARU</t>
  </si>
  <si>
    <t>LALAN V ERMA</t>
  </si>
  <si>
    <t>BAGOTHDIN</t>
  </si>
  <si>
    <t>MAMTHA</t>
  </si>
  <si>
    <t>RAJESH KUMAR</t>
  </si>
  <si>
    <t>GEETHA</t>
  </si>
  <si>
    <t>KANANYALAL</t>
  </si>
  <si>
    <t>RAJ KUMAR VERMA</t>
  </si>
  <si>
    <t>RAM KEDAR</t>
  </si>
  <si>
    <t>DEVI CHARAN</t>
  </si>
  <si>
    <t>RAMPAL</t>
  </si>
  <si>
    <t>RAMANAD</t>
  </si>
  <si>
    <t>SUTRO GHAI</t>
  </si>
  <si>
    <t>RAMKISHOR VERMA</t>
  </si>
  <si>
    <t>BADRI PTRASAD</t>
  </si>
  <si>
    <t>KULA DEVI VERMA</t>
  </si>
  <si>
    <t>MAHENDRA</t>
  </si>
  <si>
    <t>BHAILAL</t>
  </si>
  <si>
    <t>TARAVATHI HARI RAM</t>
  </si>
  <si>
    <t>RAM KILAVAN</t>
  </si>
  <si>
    <t>GANGA RAM</t>
  </si>
  <si>
    <t>SRINATH</t>
  </si>
  <si>
    <t>YASHODA</t>
  </si>
  <si>
    <t>SHANKARLAL</t>
  </si>
  <si>
    <t>RAMKUMAR</t>
  </si>
  <si>
    <t>BHAGAUTI</t>
  </si>
  <si>
    <t>SUMER BADUR SONKAR</t>
  </si>
  <si>
    <t>POLAY SONKAR</t>
  </si>
  <si>
    <t xml:space="preserve">SUKHRANI </t>
  </si>
  <si>
    <t>ANIL KUMAR VERMA</t>
  </si>
  <si>
    <t>PRINCE SHARMA</t>
  </si>
  <si>
    <t>KUSUM SHARMA</t>
  </si>
  <si>
    <t>SAGAR</t>
  </si>
  <si>
    <t>CHHNGU</t>
  </si>
  <si>
    <t>SONA</t>
  </si>
  <si>
    <t>VINOD</t>
  </si>
  <si>
    <t>RAJENDRA KUMAR</t>
  </si>
  <si>
    <t>JALLU</t>
  </si>
  <si>
    <t>BABU LAL</t>
  </si>
  <si>
    <t>KANHAIYA LAL</t>
  </si>
  <si>
    <t>RAM</t>
  </si>
  <si>
    <t>MEJE</t>
  </si>
  <si>
    <t>DINESH SONKAR</t>
  </si>
  <si>
    <t>SWAMINATH</t>
  </si>
  <si>
    <t>MITHUNLAL</t>
  </si>
  <si>
    <t>BOJ LAL</t>
  </si>
  <si>
    <t>SHANKAR</t>
  </si>
  <si>
    <t>VENCHU</t>
  </si>
  <si>
    <t>GUDDA DEVI VERMA</t>
  </si>
  <si>
    <t>REKHA</t>
  </si>
  <si>
    <t>FATEH VERMA</t>
  </si>
  <si>
    <t>SHASHI</t>
  </si>
  <si>
    <t>BABULAL</t>
  </si>
  <si>
    <t>RAVINDRA KUMAR</t>
  </si>
  <si>
    <t>AMAR BAHADUR</t>
  </si>
  <si>
    <t>JAGDISH</t>
  </si>
  <si>
    <t>GHANSHYAM VERMA</t>
  </si>
  <si>
    <t>SHREE RAM VERMA</t>
  </si>
  <si>
    <t>SUBHGAWATI</t>
  </si>
  <si>
    <t>BASAULI</t>
  </si>
  <si>
    <t>PARSANI</t>
  </si>
  <si>
    <t>MAGRAURA AND PATTI</t>
  </si>
  <si>
    <t>PP CLamps saddle-63*1/2"</t>
  </si>
  <si>
    <t>PP CLamps saddle-75*1/2"</t>
  </si>
  <si>
    <t>PP CLamps saddle-90*1/2"</t>
  </si>
  <si>
    <t>PP CLamps saddle-110*1/2"</t>
  </si>
  <si>
    <t>PP CLamps saddle-125*1/2"</t>
  </si>
  <si>
    <t>PP CLamps saddle-140*1/2"</t>
  </si>
  <si>
    <t>PP CLamps saddle-160*1/2"</t>
  </si>
  <si>
    <t>PP CLamps saddle-200*1/2"</t>
  </si>
  <si>
    <t>G.I PIPE -1M</t>
  </si>
  <si>
    <t>ISSUED QUANTITY</t>
  </si>
  <si>
    <t>UNITS</t>
  </si>
  <si>
    <t>MDPE PIPE 20MM COIL</t>
  </si>
  <si>
    <t>CONSUMPTITION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</si>
</sst>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14" fillId="0" borderId="0"/>
  </cellStyleXfs>
  <cellXfs count="239">
    <xf numFmtId="0" fontId="0" fillId="0" borderId="0" xfId="0"/>
    <xf numFmtId="0" fontId="1" fillId="0" borderId="0" xfId="1"/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0" xfId="0" applyBorder="1" applyAlignment="1">
      <alignment horizontal="center"/>
    </xf>
    <xf numFmtId="0" fontId="11" fillId="2" borderId="11" xfId="0" applyFont="1" applyFill="1" applyBorder="1" applyAlignment="1"/>
    <xf numFmtId="0" fontId="0" fillId="2" borderId="8" xfId="0" applyFill="1" applyBorder="1" applyAlignment="1"/>
    <xf numFmtId="0" fontId="0" fillId="2" borderId="3" xfId="0" applyFill="1" applyBorder="1" applyAlignment="1"/>
    <xf numFmtId="0" fontId="11" fillId="2" borderId="12" xfId="0" applyFont="1" applyFill="1" applyBorder="1" applyAlignment="1"/>
    <xf numFmtId="0" fontId="11" fillId="2" borderId="13" xfId="0" applyFont="1" applyFill="1" applyBorder="1" applyAlignment="1"/>
    <xf numFmtId="0" fontId="9" fillId="2" borderId="14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/>
    <xf numFmtId="0" fontId="1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0" xfId="0" applyNumberFormat="1"/>
    <xf numFmtId="0" fontId="0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0" xfId="0" applyFill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0" borderId="1" xfId="0" applyFont="1" applyBorder="1"/>
    <xf numFmtId="0" fontId="13" fillId="0" borderId="9" xfId="0" applyFont="1" applyBorder="1"/>
    <xf numFmtId="0" fontId="0" fillId="0" borderId="9" xfId="0" applyBorder="1"/>
    <xf numFmtId="0" fontId="0" fillId="0" borderId="14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1" fillId="2" borderId="14" xfId="0" applyFont="1" applyFill="1" applyBorder="1" applyAlignment="1"/>
    <xf numFmtId="0" fontId="0" fillId="0" borderId="20" xfId="0" applyBorder="1"/>
    <xf numFmtId="12" fontId="0" fillId="0" borderId="0" xfId="0" applyNumberFormat="1" applyAlignment="1">
      <alignment horizontal="center"/>
    </xf>
    <xf numFmtId="0" fontId="0" fillId="0" borderId="21" xfId="0" applyBorder="1"/>
    <xf numFmtId="12" fontId="0" fillId="0" borderId="1" xfId="0" applyNumberFormat="1" applyBorder="1" applyAlignment="1">
      <alignment horizontal="center"/>
    </xf>
    <xf numFmtId="0" fontId="0" fillId="2" borderId="1" xfId="2" applyFont="1" applyFill="1" applyBorder="1" applyAlignment="1">
      <alignment horizontal="center"/>
    </xf>
    <xf numFmtId="12" fontId="0" fillId="2" borderId="1" xfId="2" applyNumberFormat="1" applyFont="1" applyFill="1" applyBorder="1" applyAlignment="1">
      <alignment horizontal="center"/>
    </xf>
    <xf numFmtId="0" fontId="0" fillId="0" borderId="1" xfId="2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0" fillId="0" borderId="1" xfId="0" applyFill="1" applyBorder="1" applyAlignment="1">
      <alignment horizontal="center"/>
    </xf>
    <xf numFmtId="0" fontId="0" fillId="2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2" borderId="0" xfId="3" applyFill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0" fontId="7" fillId="8" borderId="0" xfId="3"/>
    <xf numFmtId="0" fontId="1" fillId="2" borderId="0" xfId="3" applyFont="1" applyFill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4" fillId="0" borderId="0" xfId="4"/>
    <xf numFmtId="0" fontId="2" fillId="0" borderId="1" xfId="4" applyFont="1" applyBorder="1" applyAlignment="1">
      <alignment horizontal="left" vertical="center"/>
    </xf>
    <xf numFmtId="0" fontId="5" fillId="3" borderId="1" xfId="4" applyFont="1" applyFill="1" applyBorder="1" applyAlignment="1">
      <alignment horizontal="center" vertical="center"/>
    </xf>
    <xf numFmtId="0" fontId="14" fillId="0" borderId="1" xfId="4" applyBorder="1" applyAlignment="1">
      <alignment horizontal="center"/>
    </xf>
    <xf numFmtId="14" fontId="14" fillId="0" borderId="1" xfId="4" applyNumberFormat="1" applyBorder="1" applyAlignment="1">
      <alignment horizontal="center"/>
    </xf>
    <xf numFmtId="0" fontId="14" fillId="0" borderId="1" xfId="4" applyBorder="1"/>
    <xf numFmtId="0" fontId="14" fillId="0" borderId="1" xfId="4" applyBorder="1" applyAlignment="1">
      <alignment horizontal="center" vertical="center"/>
    </xf>
    <xf numFmtId="14" fontId="14" fillId="0" borderId="1" xfId="4" applyNumberFormat="1" applyBorder="1" applyAlignment="1">
      <alignment horizontal="center" vertical="center"/>
    </xf>
    <xf numFmtId="0" fontId="14" fillId="0" borderId="10" xfId="4" applyFill="1" applyBorder="1" applyAlignment="1">
      <alignment horizontal="center"/>
    </xf>
    <xf numFmtId="0" fontId="14" fillId="0" borderId="1" xfId="4" applyFont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9" fillId="2" borderId="1" xfId="0" applyFont="1" applyFill="1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indent="3"/>
    </xf>
    <xf numFmtId="0" fontId="2" fillId="0" borderId="9" xfId="4" applyFont="1" applyBorder="1" applyAlignment="1">
      <alignment horizontal="left" vertical="center" indent="3"/>
    </xf>
    <xf numFmtId="0" fontId="5" fillId="0" borderId="1" xfId="4" applyFont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indent="3"/>
    </xf>
    <xf numFmtId="0" fontId="2" fillId="0" borderId="9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5">
    <cellStyle name="Bad" xfId="3" builtinId="27"/>
    <cellStyle name="Bad 2" xfId="2"/>
    <cellStyle name="Normal" xfId="0" builtinId="0"/>
    <cellStyle name="Normal 2" xfId="1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0</xdr:row>
      <xdr:rowOff>131379</xdr:rowOff>
    </xdr:from>
    <xdr:to>
      <xdr:col>16</xdr:col>
      <xdr:colOff>1021672</xdr:colOff>
      <xdr:row>0</xdr:row>
      <xdr:rowOff>223693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17135" y="131379"/>
          <a:ext cx="6187" cy="92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0</xdr:row>
      <xdr:rowOff>0</xdr:rowOff>
    </xdr:from>
    <xdr:to>
      <xdr:col>17</xdr:col>
      <xdr:colOff>2823</xdr:colOff>
      <xdr:row>0</xdr:row>
      <xdr:rowOff>111364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21835" y="131379"/>
          <a:ext cx="6513" cy="111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1015485</xdr:colOff>
      <xdr:row>0</xdr:row>
      <xdr:rowOff>131379</xdr:rowOff>
    </xdr:from>
    <xdr:to>
      <xdr:col>14</xdr:col>
      <xdr:colOff>1021672</xdr:colOff>
      <xdr:row>0</xdr:row>
      <xdr:rowOff>195118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64460" y="131379"/>
          <a:ext cx="6187" cy="637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1015485</xdr:colOff>
      <xdr:row>0</xdr:row>
      <xdr:rowOff>131379</xdr:rowOff>
    </xdr:from>
    <xdr:to>
      <xdr:col>15</xdr:col>
      <xdr:colOff>2823</xdr:colOff>
      <xdr:row>1</xdr:row>
      <xdr:rowOff>99868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45210" y="131379"/>
          <a:ext cx="6513" cy="206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2"/>
  <sheetViews>
    <sheetView topLeftCell="A219" zoomScale="85" zoomScaleNormal="85" workbookViewId="0">
      <selection activeCell="O238" sqref="O237:O238"/>
    </sheetView>
  </sheetViews>
  <sheetFormatPr defaultColWidth="9" defaultRowHeight="15" x14ac:dyDescent="0.25"/>
  <cols>
    <col min="1" max="1" width="9" style="120"/>
    <col min="2" max="2" width="17.5703125" style="120" customWidth="1"/>
    <col min="3" max="3" width="14.7109375" style="120" customWidth="1"/>
    <col min="4" max="4" width="16" style="120" customWidth="1"/>
    <col min="5" max="9" width="9" style="120"/>
    <col min="10" max="10" width="11.5703125" style="120" customWidth="1"/>
    <col min="11" max="11" width="10" style="120" customWidth="1"/>
    <col min="12" max="12" width="10.42578125" style="120" customWidth="1"/>
    <col min="13" max="13" width="9" style="120"/>
    <col min="14" max="14" width="30.28515625" style="120" customWidth="1"/>
    <col min="15" max="15" width="12.85546875" style="120" customWidth="1"/>
    <col min="16" max="16" width="11.5703125" style="120" customWidth="1"/>
    <col min="17" max="17" width="25.140625" style="120" customWidth="1"/>
    <col min="18" max="18" width="12.85546875" style="120" customWidth="1"/>
    <col min="19" max="16384" width="9" style="120"/>
  </cols>
  <sheetData>
    <row r="1" spans="1:18" ht="18.75" x14ac:dyDescent="0.25">
      <c r="A1" s="153" t="s">
        <v>70</v>
      </c>
      <c r="B1" s="153"/>
      <c r="C1" s="154" t="s">
        <v>5</v>
      </c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18.75" x14ac:dyDescent="0.25">
      <c r="A2" s="153" t="s">
        <v>71</v>
      </c>
      <c r="B2" s="153"/>
      <c r="C2" s="154" t="s">
        <v>971</v>
      </c>
      <c r="D2" s="154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18.75" x14ac:dyDescent="0.25">
      <c r="A3" s="153" t="s">
        <v>73</v>
      </c>
      <c r="B3" s="153"/>
      <c r="C3" s="154">
        <v>23048</v>
      </c>
      <c r="D3" s="154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ht="18.75" x14ac:dyDescent="0.25">
      <c r="A4" s="121" t="s">
        <v>74</v>
      </c>
      <c r="B4" s="121"/>
      <c r="C4" s="154"/>
      <c r="D4" s="154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8" ht="18.75" customHeight="1" x14ac:dyDescent="0.25">
      <c r="A5" s="157" t="s">
        <v>75</v>
      </c>
      <c r="B5" s="157"/>
      <c r="C5" s="158" t="s">
        <v>972</v>
      </c>
      <c r="D5" s="158"/>
      <c r="E5" s="158"/>
      <c r="F5" s="158"/>
      <c r="G5" s="159"/>
      <c r="H5" s="159"/>
      <c r="I5" s="159"/>
      <c r="J5" s="159"/>
      <c r="K5" s="159"/>
      <c r="L5" s="159"/>
      <c r="M5" s="159"/>
      <c r="N5" s="158"/>
      <c r="O5" s="158"/>
      <c r="P5" s="158"/>
      <c r="Q5" s="158"/>
      <c r="R5" s="158"/>
    </row>
    <row r="6" spans="1:18" ht="18" customHeight="1" x14ac:dyDescent="0.25">
      <c r="A6" s="160" t="s">
        <v>77</v>
      </c>
      <c r="B6" s="160" t="s">
        <v>78</v>
      </c>
      <c r="C6" s="156" t="s">
        <v>0</v>
      </c>
      <c r="D6" s="156" t="s">
        <v>1</v>
      </c>
      <c r="E6" s="156" t="s">
        <v>2</v>
      </c>
      <c r="F6" s="156" t="s">
        <v>10</v>
      </c>
      <c r="G6" s="161" t="s">
        <v>3</v>
      </c>
      <c r="H6" s="161"/>
      <c r="I6" s="161"/>
      <c r="J6" s="161"/>
      <c r="K6" s="161"/>
      <c r="L6" s="161"/>
      <c r="M6" s="161"/>
      <c r="N6" s="156" t="s">
        <v>11</v>
      </c>
      <c r="O6" s="156" t="s">
        <v>12</v>
      </c>
      <c r="P6" s="156" t="s">
        <v>13</v>
      </c>
      <c r="Q6" s="156" t="s">
        <v>14</v>
      </c>
      <c r="R6" s="156" t="s">
        <v>15</v>
      </c>
    </row>
    <row r="7" spans="1:18" ht="18" x14ac:dyDescent="0.25">
      <c r="A7" s="160"/>
      <c r="B7" s="160"/>
      <c r="C7" s="156"/>
      <c r="D7" s="156"/>
      <c r="E7" s="156"/>
      <c r="F7" s="156"/>
      <c r="G7" s="122" t="s">
        <v>16</v>
      </c>
      <c r="H7" s="122" t="s">
        <v>17</v>
      </c>
      <c r="I7" s="122" t="s">
        <v>18</v>
      </c>
      <c r="J7" s="122" t="s">
        <v>19</v>
      </c>
      <c r="K7" s="122" t="s">
        <v>282</v>
      </c>
      <c r="L7" s="122" t="s">
        <v>79</v>
      </c>
      <c r="M7" s="122" t="s">
        <v>283</v>
      </c>
      <c r="N7" s="156"/>
      <c r="O7" s="156"/>
      <c r="P7" s="156"/>
      <c r="Q7" s="156"/>
      <c r="R7" s="156"/>
    </row>
    <row r="8" spans="1:18" x14ac:dyDescent="0.25">
      <c r="A8" s="123">
        <v>1</v>
      </c>
      <c r="B8" s="124">
        <v>45044</v>
      </c>
      <c r="C8" s="123" t="s">
        <v>37</v>
      </c>
      <c r="D8" s="123" t="s">
        <v>62</v>
      </c>
      <c r="E8" s="123" t="s">
        <v>973</v>
      </c>
      <c r="F8" s="123" t="s">
        <v>23</v>
      </c>
      <c r="G8" s="123">
        <v>200</v>
      </c>
      <c r="H8" s="125"/>
      <c r="I8" s="125"/>
      <c r="J8" s="125"/>
      <c r="K8" s="125"/>
      <c r="L8" s="125"/>
      <c r="M8" s="125"/>
      <c r="N8" s="123">
        <f>+G8</f>
        <v>200</v>
      </c>
      <c r="O8" s="125"/>
      <c r="P8" s="125"/>
      <c r="Q8" s="125"/>
      <c r="R8" s="125"/>
    </row>
    <row r="9" spans="1:18" x14ac:dyDescent="0.25">
      <c r="A9" s="123">
        <f>1+A8</f>
        <v>2</v>
      </c>
      <c r="B9" s="124">
        <v>45045</v>
      </c>
      <c r="C9" s="123" t="s">
        <v>37</v>
      </c>
      <c r="D9" s="123" t="s">
        <v>62</v>
      </c>
      <c r="E9" s="123" t="s">
        <v>973</v>
      </c>
      <c r="F9" s="123" t="s">
        <v>23</v>
      </c>
      <c r="G9" s="123">
        <v>100</v>
      </c>
      <c r="H9" s="125"/>
      <c r="I9" s="125"/>
      <c r="J9" s="125"/>
      <c r="K9" s="125"/>
      <c r="L9" s="125"/>
      <c r="M9" s="125"/>
      <c r="N9" s="126">
        <f>+N8+G9+H9+I9+J9+K9+L9+M9</f>
        <v>300</v>
      </c>
      <c r="O9" s="125"/>
      <c r="P9" s="125"/>
      <c r="Q9" s="125"/>
      <c r="R9" s="125"/>
    </row>
    <row r="10" spans="1:18" x14ac:dyDescent="0.25">
      <c r="A10" s="123">
        <f t="shared" ref="A10:A73" si="0">1+A9</f>
        <v>3</v>
      </c>
      <c r="B10" s="124">
        <v>45045</v>
      </c>
      <c r="C10" s="126" t="s">
        <v>495</v>
      </c>
      <c r="D10" s="126" t="s">
        <v>404</v>
      </c>
      <c r="E10" s="123" t="s">
        <v>973</v>
      </c>
      <c r="F10" s="123" t="s">
        <v>23</v>
      </c>
      <c r="G10" s="123">
        <v>200</v>
      </c>
      <c r="H10" s="125"/>
      <c r="I10" s="125"/>
      <c r="J10" s="125"/>
      <c r="K10" s="125"/>
      <c r="L10" s="125"/>
      <c r="M10" s="125"/>
      <c r="N10" s="126">
        <f t="shared" ref="N10:N73" si="1">+N9+G10+H10+I10+J10+K10+L10+M10</f>
        <v>500</v>
      </c>
      <c r="O10" s="125"/>
      <c r="P10" s="125"/>
      <c r="Q10" s="125"/>
      <c r="R10" s="125"/>
    </row>
    <row r="11" spans="1:18" x14ac:dyDescent="0.25">
      <c r="A11" s="123">
        <f t="shared" si="0"/>
        <v>4</v>
      </c>
      <c r="B11" s="124">
        <v>45047</v>
      </c>
      <c r="C11" s="126" t="s">
        <v>495</v>
      </c>
      <c r="D11" s="126" t="s">
        <v>404</v>
      </c>
      <c r="E11" s="123" t="s">
        <v>973</v>
      </c>
      <c r="F11" s="123" t="s">
        <v>23</v>
      </c>
      <c r="G11" s="123">
        <v>273</v>
      </c>
      <c r="H11" s="125"/>
      <c r="I11" s="125"/>
      <c r="J11" s="125"/>
      <c r="K11" s="125"/>
      <c r="L11" s="125"/>
      <c r="M11" s="125"/>
      <c r="N11" s="126">
        <f t="shared" si="1"/>
        <v>773</v>
      </c>
      <c r="O11" s="125"/>
      <c r="P11" s="125"/>
      <c r="Q11" s="125"/>
      <c r="R11" s="125"/>
    </row>
    <row r="12" spans="1:18" x14ac:dyDescent="0.25">
      <c r="A12" s="123">
        <f t="shared" si="0"/>
        <v>5</v>
      </c>
      <c r="B12" s="127">
        <v>45052</v>
      </c>
      <c r="C12" s="126" t="s">
        <v>974</v>
      </c>
      <c r="D12" s="126" t="s">
        <v>975</v>
      </c>
      <c r="E12" s="123" t="s">
        <v>973</v>
      </c>
      <c r="F12" s="123" t="s">
        <v>23</v>
      </c>
      <c r="G12" s="126">
        <v>209</v>
      </c>
      <c r="H12" s="125"/>
      <c r="I12" s="125"/>
      <c r="J12" s="125"/>
      <c r="K12" s="125"/>
      <c r="L12" s="125"/>
      <c r="M12" s="125"/>
      <c r="N12" s="126">
        <f t="shared" si="1"/>
        <v>982</v>
      </c>
      <c r="O12" s="125"/>
      <c r="P12" s="125"/>
      <c r="Q12" s="125"/>
      <c r="R12" s="125"/>
    </row>
    <row r="13" spans="1:18" x14ac:dyDescent="0.25">
      <c r="A13" s="123">
        <f t="shared" si="0"/>
        <v>6</v>
      </c>
      <c r="B13" s="127">
        <v>45053</v>
      </c>
      <c r="C13" s="123" t="s">
        <v>206</v>
      </c>
      <c r="D13" s="123" t="s">
        <v>976</v>
      </c>
      <c r="E13" s="123" t="s">
        <v>973</v>
      </c>
      <c r="F13" s="123" t="s">
        <v>23</v>
      </c>
      <c r="G13" s="123">
        <v>110</v>
      </c>
      <c r="H13" s="125"/>
      <c r="I13" s="125"/>
      <c r="J13" s="125"/>
      <c r="K13" s="125"/>
      <c r="L13" s="125"/>
      <c r="M13" s="125"/>
      <c r="N13" s="126">
        <f t="shared" si="1"/>
        <v>1092</v>
      </c>
      <c r="O13" s="125"/>
      <c r="P13" s="125"/>
      <c r="Q13" s="125"/>
      <c r="R13" s="125"/>
    </row>
    <row r="14" spans="1:18" x14ac:dyDescent="0.25">
      <c r="A14" s="123">
        <f t="shared" si="0"/>
        <v>7</v>
      </c>
      <c r="B14" s="127">
        <v>45054</v>
      </c>
      <c r="C14" s="123" t="s">
        <v>426</v>
      </c>
      <c r="D14" s="123" t="s">
        <v>60</v>
      </c>
      <c r="E14" s="123" t="s">
        <v>973</v>
      </c>
      <c r="F14" s="123" t="s">
        <v>23</v>
      </c>
      <c r="G14" s="123">
        <v>211</v>
      </c>
      <c r="H14" s="125"/>
      <c r="I14" s="125"/>
      <c r="J14" s="125"/>
      <c r="K14" s="125"/>
      <c r="L14" s="125"/>
      <c r="M14" s="125"/>
      <c r="N14" s="126">
        <f t="shared" si="1"/>
        <v>1303</v>
      </c>
      <c r="O14" s="125"/>
      <c r="P14" s="125"/>
      <c r="Q14" s="125"/>
      <c r="R14" s="125"/>
    </row>
    <row r="15" spans="1:18" x14ac:dyDescent="0.25">
      <c r="A15" s="123">
        <f t="shared" si="0"/>
        <v>8</v>
      </c>
      <c r="B15" s="124">
        <v>45064</v>
      </c>
      <c r="C15" s="123" t="s">
        <v>434</v>
      </c>
      <c r="D15" s="123" t="s">
        <v>977</v>
      </c>
      <c r="E15" s="123" t="s">
        <v>973</v>
      </c>
      <c r="F15" s="123" t="s">
        <v>23</v>
      </c>
      <c r="G15" s="126">
        <v>130</v>
      </c>
      <c r="H15" s="125"/>
      <c r="I15" s="125"/>
      <c r="J15" s="125"/>
      <c r="K15" s="125"/>
      <c r="L15" s="125"/>
      <c r="M15" s="125"/>
      <c r="N15" s="126">
        <f t="shared" si="1"/>
        <v>1433</v>
      </c>
      <c r="O15" s="125"/>
      <c r="P15" s="125"/>
      <c r="Q15" s="125"/>
      <c r="R15" s="125"/>
    </row>
    <row r="16" spans="1:18" x14ac:dyDescent="0.25">
      <c r="A16" s="123">
        <f t="shared" si="0"/>
        <v>9</v>
      </c>
      <c r="B16" s="124">
        <v>45065</v>
      </c>
      <c r="C16" s="126" t="s">
        <v>423</v>
      </c>
      <c r="D16" s="126" t="s">
        <v>426</v>
      </c>
      <c r="E16" s="123" t="s">
        <v>973</v>
      </c>
      <c r="F16" s="123" t="s">
        <v>23</v>
      </c>
      <c r="G16" s="123">
        <v>135</v>
      </c>
      <c r="H16" s="125"/>
      <c r="I16" s="125"/>
      <c r="J16" s="125"/>
      <c r="K16" s="125"/>
      <c r="L16" s="125"/>
      <c r="M16" s="125"/>
      <c r="N16" s="126">
        <f t="shared" si="1"/>
        <v>1568</v>
      </c>
      <c r="O16" s="125"/>
      <c r="P16" s="125"/>
      <c r="Q16" s="125"/>
      <c r="R16" s="125"/>
    </row>
    <row r="17" spans="1:18" x14ac:dyDescent="0.25">
      <c r="A17" s="123">
        <f t="shared" si="0"/>
        <v>10</v>
      </c>
      <c r="B17" s="124">
        <v>45065</v>
      </c>
      <c r="C17" s="126" t="s">
        <v>435</v>
      </c>
      <c r="D17" s="126" t="s">
        <v>423</v>
      </c>
      <c r="E17" s="123" t="s">
        <v>973</v>
      </c>
      <c r="F17" s="123" t="s">
        <v>23</v>
      </c>
      <c r="G17" s="123">
        <v>20</v>
      </c>
      <c r="H17" s="125"/>
      <c r="I17" s="125"/>
      <c r="J17" s="125"/>
      <c r="K17" s="125"/>
      <c r="L17" s="125"/>
      <c r="M17" s="125"/>
      <c r="N17" s="126">
        <f t="shared" si="1"/>
        <v>1588</v>
      </c>
      <c r="O17" s="125"/>
      <c r="P17" s="125"/>
      <c r="Q17" s="125"/>
      <c r="R17" s="125"/>
    </row>
    <row r="18" spans="1:18" x14ac:dyDescent="0.25">
      <c r="A18" s="123">
        <f t="shared" si="0"/>
        <v>11</v>
      </c>
      <c r="B18" s="124">
        <v>45067</v>
      </c>
      <c r="C18" s="123" t="s">
        <v>978</v>
      </c>
      <c r="D18" s="123" t="s">
        <v>968</v>
      </c>
      <c r="E18" s="123" t="s">
        <v>973</v>
      </c>
      <c r="F18" s="123" t="s">
        <v>23</v>
      </c>
      <c r="G18" s="123">
        <v>120</v>
      </c>
      <c r="H18" s="125"/>
      <c r="I18" s="125"/>
      <c r="J18" s="125"/>
      <c r="K18" s="125"/>
      <c r="L18" s="125"/>
      <c r="M18" s="125"/>
      <c r="N18" s="126">
        <f t="shared" si="1"/>
        <v>1708</v>
      </c>
      <c r="O18" s="125"/>
      <c r="P18" s="125"/>
      <c r="Q18" s="125"/>
      <c r="R18" s="125"/>
    </row>
    <row r="19" spans="1:18" x14ac:dyDescent="0.25">
      <c r="A19" s="123">
        <f t="shared" si="0"/>
        <v>12</v>
      </c>
      <c r="B19" s="124">
        <v>45067</v>
      </c>
      <c r="C19" s="123" t="s">
        <v>978</v>
      </c>
      <c r="D19" s="123" t="s">
        <v>979</v>
      </c>
      <c r="E19" s="123" t="s">
        <v>973</v>
      </c>
      <c r="F19" s="123" t="s">
        <v>23</v>
      </c>
      <c r="G19" s="123">
        <v>30</v>
      </c>
      <c r="H19" s="125"/>
      <c r="I19" s="125"/>
      <c r="J19" s="125"/>
      <c r="K19" s="125"/>
      <c r="L19" s="125"/>
      <c r="M19" s="125"/>
      <c r="N19" s="126">
        <f t="shared" si="1"/>
        <v>1738</v>
      </c>
      <c r="O19" s="125"/>
      <c r="P19" s="125"/>
      <c r="Q19" s="125"/>
      <c r="R19" s="125"/>
    </row>
    <row r="20" spans="1:18" x14ac:dyDescent="0.25">
      <c r="A20" s="123">
        <f t="shared" si="0"/>
        <v>13</v>
      </c>
      <c r="B20" s="124">
        <v>45067</v>
      </c>
      <c r="C20" s="123" t="s">
        <v>980</v>
      </c>
      <c r="D20" s="123" t="s">
        <v>981</v>
      </c>
      <c r="E20" s="123" t="s">
        <v>973</v>
      </c>
      <c r="F20" s="123" t="s">
        <v>23</v>
      </c>
      <c r="G20" s="123">
        <v>157</v>
      </c>
      <c r="H20" s="125"/>
      <c r="I20" s="125"/>
      <c r="J20" s="125"/>
      <c r="K20" s="125"/>
      <c r="L20" s="125"/>
      <c r="M20" s="125"/>
      <c r="N20" s="126">
        <f t="shared" si="1"/>
        <v>1895</v>
      </c>
      <c r="O20" s="125"/>
      <c r="P20" s="125"/>
      <c r="Q20" s="125"/>
      <c r="R20" s="125"/>
    </row>
    <row r="21" spans="1:18" x14ac:dyDescent="0.25">
      <c r="A21" s="123">
        <f t="shared" si="0"/>
        <v>14</v>
      </c>
      <c r="B21" s="124">
        <v>45067</v>
      </c>
      <c r="C21" s="123" t="s">
        <v>981</v>
      </c>
      <c r="D21" s="123" t="s">
        <v>124</v>
      </c>
      <c r="E21" s="123" t="s">
        <v>973</v>
      </c>
      <c r="F21" s="123" t="s">
        <v>23</v>
      </c>
      <c r="G21" s="123">
        <v>27</v>
      </c>
      <c r="H21" s="125"/>
      <c r="I21" s="125"/>
      <c r="J21" s="125"/>
      <c r="K21" s="125"/>
      <c r="L21" s="125"/>
      <c r="M21" s="125"/>
      <c r="N21" s="126">
        <f t="shared" si="1"/>
        <v>1922</v>
      </c>
      <c r="O21" s="125"/>
      <c r="P21" s="125"/>
      <c r="Q21" s="125"/>
      <c r="R21" s="125"/>
    </row>
    <row r="22" spans="1:18" x14ac:dyDescent="0.25">
      <c r="A22" s="123">
        <f t="shared" si="0"/>
        <v>15</v>
      </c>
      <c r="B22" s="124">
        <v>45067</v>
      </c>
      <c r="C22" s="123" t="s">
        <v>982</v>
      </c>
      <c r="D22" s="123" t="s">
        <v>200</v>
      </c>
      <c r="E22" s="123" t="s">
        <v>973</v>
      </c>
      <c r="F22" s="123" t="s">
        <v>23</v>
      </c>
      <c r="G22" s="123">
        <v>105</v>
      </c>
      <c r="H22" s="125"/>
      <c r="I22" s="125"/>
      <c r="J22" s="125"/>
      <c r="K22" s="125"/>
      <c r="L22" s="125"/>
      <c r="M22" s="125"/>
      <c r="N22" s="126">
        <f t="shared" si="1"/>
        <v>2027</v>
      </c>
      <c r="O22" s="125"/>
      <c r="P22" s="125"/>
      <c r="Q22" s="125"/>
      <c r="R22" s="125"/>
    </row>
    <row r="23" spans="1:18" x14ac:dyDescent="0.25">
      <c r="A23" s="123">
        <f t="shared" si="0"/>
        <v>16</v>
      </c>
      <c r="B23" s="124">
        <v>45067</v>
      </c>
      <c r="C23" s="123" t="s">
        <v>981</v>
      </c>
      <c r="D23" s="123" t="s">
        <v>983</v>
      </c>
      <c r="E23" s="123" t="s">
        <v>973</v>
      </c>
      <c r="F23" s="123" t="s">
        <v>23</v>
      </c>
      <c r="G23" s="123">
        <v>24</v>
      </c>
      <c r="H23" s="125"/>
      <c r="I23" s="125"/>
      <c r="J23" s="125"/>
      <c r="K23" s="125"/>
      <c r="L23" s="125"/>
      <c r="M23" s="125"/>
      <c r="N23" s="126">
        <f t="shared" si="1"/>
        <v>2051</v>
      </c>
      <c r="O23" s="125"/>
      <c r="P23" s="125"/>
      <c r="Q23" s="125"/>
      <c r="R23" s="125"/>
    </row>
    <row r="24" spans="1:18" x14ac:dyDescent="0.25">
      <c r="A24" s="123">
        <f t="shared" si="0"/>
        <v>17</v>
      </c>
      <c r="B24" s="124">
        <v>45067</v>
      </c>
      <c r="C24" s="123" t="s">
        <v>982</v>
      </c>
      <c r="D24" s="123" t="s">
        <v>124</v>
      </c>
      <c r="E24" s="123" t="s">
        <v>973</v>
      </c>
      <c r="F24" s="123" t="s">
        <v>23</v>
      </c>
      <c r="G24" s="123">
        <v>45</v>
      </c>
      <c r="H24" s="125"/>
      <c r="I24" s="125"/>
      <c r="J24" s="125"/>
      <c r="K24" s="125"/>
      <c r="L24" s="125"/>
      <c r="M24" s="125"/>
      <c r="N24" s="126">
        <f t="shared" si="1"/>
        <v>2096</v>
      </c>
      <c r="O24" s="125"/>
      <c r="P24" s="125"/>
      <c r="Q24" s="125"/>
      <c r="R24" s="125"/>
    </row>
    <row r="25" spans="1:18" x14ac:dyDescent="0.25">
      <c r="A25" s="123">
        <f t="shared" si="0"/>
        <v>18</v>
      </c>
      <c r="B25" s="124">
        <v>45068</v>
      </c>
      <c r="C25" s="123" t="s">
        <v>984</v>
      </c>
      <c r="D25" s="123" t="s">
        <v>985</v>
      </c>
      <c r="E25" s="123" t="s">
        <v>973</v>
      </c>
      <c r="F25" s="123" t="s">
        <v>23</v>
      </c>
      <c r="G25" s="123">
        <v>105</v>
      </c>
      <c r="H25" s="125"/>
      <c r="I25" s="125"/>
      <c r="J25" s="125"/>
      <c r="K25" s="125"/>
      <c r="L25" s="125"/>
      <c r="M25" s="125"/>
      <c r="N25" s="126">
        <f t="shared" si="1"/>
        <v>2201</v>
      </c>
      <c r="O25" s="125"/>
      <c r="P25" s="125"/>
      <c r="Q25" s="125"/>
      <c r="R25" s="125"/>
    </row>
    <row r="26" spans="1:18" x14ac:dyDescent="0.25">
      <c r="A26" s="123">
        <f t="shared" si="0"/>
        <v>19</v>
      </c>
      <c r="B26" s="124">
        <v>45068</v>
      </c>
      <c r="C26" s="123" t="s">
        <v>124</v>
      </c>
      <c r="D26" s="123" t="s">
        <v>984</v>
      </c>
      <c r="E26" s="123" t="s">
        <v>973</v>
      </c>
      <c r="F26" s="123" t="s">
        <v>23</v>
      </c>
      <c r="G26" s="123">
        <v>22</v>
      </c>
      <c r="H26" s="125"/>
      <c r="I26" s="125"/>
      <c r="J26" s="125"/>
      <c r="K26" s="125"/>
      <c r="L26" s="125"/>
      <c r="M26" s="125"/>
      <c r="N26" s="126">
        <f t="shared" si="1"/>
        <v>2223</v>
      </c>
      <c r="O26" s="125"/>
      <c r="P26" s="125"/>
      <c r="Q26" s="125"/>
      <c r="R26" s="125"/>
    </row>
    <row r="27" spans="1:18" x14ac:dyDescent="0.25">
      <c r="A27" s="123">
        <f t="shared" si="0"/>
        <v>20</v>
      </c>
      <c r="B27" s="124">
        <v>45068</v>
      </c>
      <c r="C27" s="123" t="s">
        <v>124</v>
      </c>
      <c r="D27" s="123" t="s">
        <v>986</v>
      </c>
      <c r="E27" s="123" t="s">
        <v>973</v>
      </c>
      <c r="F27" s="123" t="s">
        <v>23</v>
      </c>
      <c r="G27" s="123">
        <v>70</v>
      </c>
      <c r="H27" s="125"/>
      <c r="I27" s="125"/>
      <c r="J27" s="125"/>
      <c r="K27" s="125"/>
      <c r="L27" s="125"/>
      <c r="M27" s="125"/>
      <c r="N27" s="126">
        <f t="shared" si="1"/>
        <v>2293</v>
      </c>
      <c r="O27" s="125"/>
      <c r="P27" s="125"/>
      <c r="Q27" s="125"/>
      <c r="R27" s="125"/>
    </row>
    <row r="28" spans="1:18" x14ac:dyDescent="0.25">
      <c r="A28" s="123">
        <f t="shared" si="0"/>
        <v>21</v>
      </c>
      <c r="B28" s="124">
        <v>45070</v>
      </c>
      <c r="C28" s="123" t="s">
        <v>987</v>
      </c>
      <c r="D28" s="123" t="s">
        <v>205</v>
      </c>
      <c r="E28" s="123" t="s">
        <v>973</v>
      </c>
      <c r="F28" s="123" t="s">
        <v>23</v>
      </c>
      <c r="G28" s="123">
        <v>77</v>
      </c>
      <c r="H28" s="125"/>
      <c r="I28" s="125"/>
      <c r="J28" s="125"/>
      <c r="K28" s="125"/>
      <c r="L28" s="125"/>
      <c r="M28" s="125"/>
      <c r="N28" s="126">
        <f t="shared" si="1"/>
        <v>2370</v>
      </c>
      <c r="O28" s="125"/>
      <c r="P28" s="125"/>
      <c r="Q28" s="125"/>
      <c r="R28" s="125"/>
    </row>
    <row r="29" spans="1:18" x14ac:dyDescent="0.25">
      <c r="A29" s="123">
        <f t="shared" si="0"/>
        <v>22</v>
      </c>
      <c r="B29" s="124">
        <v>45070</v>
      </c>
      <c r="C29" s="123" t="s">
        <v>205</v>
      </c>
      <c r="D29" s="123" t="s">
        <v>984</v>
      </c>
      <c r="E29" s="123" t="s">
        <v>973</v>
      </c>
      <c r="F29" s="123" t="s">
        <v>23</v>
      </c>
      <c r="G29" s="123">
        <v>40</v>
      </c>
      <c r="H29" s="125"/>
      <c r="I29" s="125"/>
      <c r="J29" s="125"/>
      <c r="K29" s="125"/>
      <c r="L29" s="125"/>
      <c r="M29" s="125"/>
      <c r="N29" s="126">
        <f t="shared" si="1"/>
        <v>2410</v>
      </c>
      <c r="O29" s="125"/>
      <c r="P29" s="125"/>
      <c r="Q29" s="125"/>
      <c r="R29" s="125"/>
    </row>
    <row r="30" spans="1:18" x14ac:dyDescent="0.25">
      <c r="A30" s="123">
        <f t="shared" si="0"/>
        <v>23</v>
      </c>
      <c r="B30" s="124">
        <v>45070</v>
      </c>
      <c r="C30" s="123" t="s">
        <v>985</v>
      </c>
      <c r="D30" s="123" t="s">
        <v>128</v>
      </c>
      <c r="E30" s="123" t="s">
        <v>973</v>
      </c>
      <c r="F30" s="123" t="s">
        <v>23</v>
      </c>
      <c r="G30" s="123">
        <v>45</v>
      </c>
      <c r="H30" s="125"/>
      <c r="I30" s="125"/>
      <c r="J30" s="125"/>
      <c r="K30" s="125"/>
      <c r="L30" s="125"/>
      <c r="M30" s="125"/>
      <c r="N30" s="126">
        <f t="shared" si="1"/>
        <v>2455</v>
      </c>
      <c r="O30" s="125"/>
      <c r="P30" s="125"/>
      <c r="Q30" s="125"/>
      <c r="R30" s="125"/>
    </row>
    <row r="31" spans="1:18" x14ac:dyDescent="0.25">
      <c r="A31" s="123">
        <f t="shared" si="0"/>
        <v>24</v>
      </c>
      <c r="B31" s="124">
        <v>45070</v>
      </c>
      <c r="C31" s="123" t="s">
        <v>985</v>
      </c>
      <c r="D31" s="123" t="s">
        <v>988</v>
      </c>
      <c r="E31" s="123" t="s">
        <v>973</v>
      </c>
      <c r="F31" s="123" t="s">
        <v>23</v>
      </c>
      <c r="G31" s="123">
        <v>25</v>
      </c>
      <c r="H31" s="125"/>
      <c r="I31" s="125"/>
      <c r="J31" s="125"/>
      <c r="K31" s="125"/>
      <c r="L31" s="125"/>
      <c r="M31" s="125"/>
      <c r="N31" s="126">
        <f t="shared" si="1"/>
        <v>2480</v>
      </c>
      <c r="O31" s="125"/>
      <c r="P31" s="125"/>
      <c r="Q31" s="125"/>
      <c r="R31" s="125"/>
    </row>
    <row r="32" spans="1:18" x14ac:dyDescent="0.25">
      <c r="A32" s="123">
        <f t="shared" si="0"/>
        <v>25</v>
      </c>
      <c r="B32" s="124">
        <v>45070</v>
      </c>
      <c r="C32" s="123" t="s">
        <v>128</v>
      </c>
      <c r="D32" s="123" t="s">
        <v>989</v>
      </c>
      <c r="E32" s="123" t="s">
        <v>973</v>
      </c>
      <c r="F32" s="123" t="s">
        <v>23</v>
      </c>
      <c r="G32" s="123">
        <v>44</v>
      </c>
      <c r="H32" s="125"/>
      <c r="I32" s="125"/>
      <c r="J32" s="125"/>
      <c r="K32" s="125"/>
      <c r="L32" s="125"/>
      <c r="M32" s="125"/>
      <c r="N32" s="126">
        <f t="shared" si="1"/>
        <v>2524</v>
      </c>
      <c r="O32" s="125"/>
      <c r="P32" s="125"/>
      <c r="Q32" s="125"/>
      <c r="R32" s="125"/>
    </row>
    <row r="33" spans="1:18" x14ac:dyDescent="0.25">
      <c r="A33" s="123">
        <f t="shared" si="0"/>
        <v>26</v>
      </c>
      <c r="B33" s="124">
        <v>45070</v>
      </c>
      <c r="C33" s="123" t="s">
        <v>990</v>
      </c>
      <c r="D33" s="123" t="s">
        <v>991</v>
      </c>
      <c r="E33" s="123" t="s">
        <v>973</v>
      </c>
      <c r="F33" s="123" t="s">
        <v>23</v>
      </c>
      <c r="G33" s="123">
        <v>25</v>
      </c>
      <c r="H33" s="125"/>
      <c r="I33" s="125"/>
      <c r="J33" s="125"/>
      <c r="K33" s="125"/>
      <c r="L33" s="125"/>
      <c r="M33" s="125"/>
      <c r="N33" s="126">
        <f t="shared" si="1"/>
        <v>2549</v>
      </c>
      <c r="O33" s="125"/>
      <c r="P33" s="125"/>
      <c r="Q33" s="125"/>
      <c r="R33" s="125"/>
    </row>
    <row r="34" spans="1:18" x14ac:dyDescent="0.25">
      <c r="A34" s="123">
        <f t="shared" si="0"/>
        <v>27</v>
      </c>
      <c r="B34" s="124">
        <v>45070</v>
      </c>
      <c r="C34" s="123" t="s">
        <v>992</v>
      </c>
      <c r="D34" s="123" t="s">
        <v>993</v>
      </c>
      <c r="E34" s="123" t="s">
        <v>973</v>
      </c>
      <c r="F34" s="123" t="s">
        <v>23</v>
      </c>
      <c r="G34" s="123">
        <v>59</v>
      </c>
      <c r="H34" s="125"/>
      <c r="I34" s="125"/>
      <c r="J34" s="125"/>
      <c r="K34" s="125"/>
      <c r="L34" s="125"/>
      <c r="M34" s="125"/>
      <c r="N34" s="126">
        <f t="shared" si="1"/>
        <v>2608</v>
      </c>
      <c r="O34" s="125"/>
      <c r="P34" s="125"/>
      <c r="Q34" s="125"/>
      <c r="R34" s="125"/>
    </row>
    <row r="35" spans="1:18" x14ac:dyDescent="0.25">
      <c r="A35" s="123">
        <f t="shared" si="0"/>
        <v>28</v>
      </c>
      <c r="B35" s="124">
        <v>45070</v>
      </c>
      <c r="C35" s="123" t="s">
        <v>993</v>
      </c>
      <c r="D35" s="123" t="s">
        <v>25</v>
      </c>
      <c r="E35" s="123" t="s">
        <v>973</v>
      </c>
      <c r="F35" s="123" t="s">
        <v>23</v>
      </c>
      <c r="G35" s="123">
        <v>60</v>
      </c>
      <c r="H35" s="125"/>
      <c r="I35" s="125"/>
      <c r="J35" s="125"/>
      <c r="K35" s="125"/>
      <c r="L35" s="125"/>
      <c r="M35" s="125"/>
      <c r="N35" s="126">
        <f t="shared" si="1"/>
        <v>2668</v>
      </c>
      <c r="O35" s="125"/>
      <c r="P35" s="125"/>
      <c r="Q35" s="125"/>
      <c r="R35" s="125"/>
    </row>
    <row r="36" spans="1:18" x14ac:dyDescent="0.25">
      <c r="A36" s="123">
        <f t="shared" si="0"/>
        <v>29</v>
      </c>
      <c r="B36" s="124">
        <v>45071</v>
      </c>
      <c r="C36" s="123" t="s">
        <v>990</v>
      </c>
      <c r="D36" s="123" t="s">
        <v>992</v>
      </c>
      <c r="E36" s="123" t="s">
        <v>973</v>
      </c>
      <c r="F36" s="123" t="s">
        <v>23</v>
      </c>
      <c r="G36" s="123">
        <v>90</v>
      </c>
      <c r="H36" s="123"/>
      <c r="I36" s="125"/>
      <c r="J36" s="125"/>
      <c r="K36" s="125"/>
      <c r="L36" s="125"/>
      <c r="M36" s="125"/>
      <c r="N36" s="126">
        <f t="shared" si="1"/>
        <v>2758</v>
      </c>
      <c r="O36" s="125"/>
      <c r="P36" s="125"/>
      <c r="Q36" s="125"/>
      <c r="R36" s="125"/>
    </row>
    <row r="37" spans="1:18" x14ac:dyDescent="0.25">
      <c r="A37" s="123">
        <f t="shared" si="0"/>
        <v>30</v>
      </c>
      <c r="B37" s="124">
        <v>45071</v>
      </c>
      <c r="C37" s="123" t="s">
        <v>506</v>
      </c>
      <c r="D37" s="123" t="s">
        <v>994</v>
      </c>
      <c r="E37" s="123" t="s">
        <v>973</v>
      </c>
      <c r="F37" s="123" t="s">
        <v>23</v>
      </c>
      <c r="G37" s="123"/>
      <c r="H37" s="123">
        <v>238</v>
      </c>
      <c r="I37" s="125"/>
      <c r="J37" s="125"/>
      <c r="K37" s="125"/>
      <c r="L37" s="125"/>
      <c r="M37" s="125"/>
      <c r="N37" s="126">
        <f t="shared" si="1"/>
        <v>2996</v>
      </c>
      <c r="O37" s="125"/>
      <c r="P37" s="125"/>
      <c r="Q37" s="125"/>
      <c r="R37" s="125"/>
    </row>
    <row r="38" spans="1:18" x14ac:dyDescent="0.25">
      <c r="A38" s="123">
        <f t="shared" si="0"/>
        <v>31</v>
      </c>
      <c r="B38" s="124">
        <v>45071</v>
      </c>
      <c r="C38" s="123" t="s">
        <v>994</v>
      </c>
      <c r="D38" s="123" t="s">
        <v>987</v>
      </c>
      <c r="E38" s="123" t="s">
        <v>973</v>
      </c>
      <c r="F38" s="123" t="s">
        <v>23</v>
      </c>
      <c r="G38" s="123"/>
      <c r="H38" s="123">
        <v>141</v>
      </c>
      <c r="I38" s="125"/>
      <c r="J38" s="125"/>
      <c r="K38" s="125"/>
      <c r="L38" s="125"/>
      <c r="M38" s="125"/>
      <c r="N38" s="126">
        <f t="shared" si="1"/>
        <v>3137</v>
      </c>
      <c r="O38" s="125"/>
      <c r="P38" s="125"/>
      <c r="Q38" s="125"/>
      <c r="R38" s="125"/>
    </row>
    <row r="39" spans="1:18" x14ac:dyDescent="0.25">
      <c r="A39" s="123">
        <f t="shared" si="0"/>
        <v>32</v>
      </c>
      <c r="B39" s="124">
        <v>45071</v>
      </c>
      <c r="C39" s="123" t="s">
        <v>995</v>
      </c>
      <c r="D39" s="123" t="s">
        <v>25</v>
      </c>
      <c r="E39" s="123" t="s">
        <v>973</v>
      </c>
      <c r="F39" s="123" t="s">
        <v>23</v>
      </c>
      <c r="G39" s="123">
        <v>117</v>
      </c>
      <c r="H39" s="125"/>
      <c r="I39" s="125"/>
      <c r="J39" s="125"/>
      <c r="K39" s="125"/>
      <c r="L39" s="125"/>
      <c r="M39" s="125"/>
      <c r="N39" s="126">
        <f t="shared" si="1"/>
        <v>3254</v>
      </c>
      <c r="O39" s="125"/>
      <c r="P39" s="125"/>
      <c r="Q39" s="125"/>
      <c r="R39" s="125"/>
    </row>
    <row r="40" spans="1:18" ht="16.5" customHeight="1" x14ac:dyDescent="0.25">
      <c r="A40" s="123">
        <f t="shared" si="0"/>
        <v>33</v>
      </c>
      <c r="B40" s="124">
        <v>45071</v>
      </c>
      <c r="C40" s="123" t="s">
        <v>995</v>
      </c>
      <c r="D40" s="123" t="s">
        <v>994</v>
      </c>
      <c r="E40" s="123" t="s">
        <v>973</v>
      </c>
      <c r="F40" s="123" t="s">
        <v>23</v>
      </c>
      <c r="G40" s="123">
        <v>26</v>
      </c>
      <c r="H40" s="123"/>
      <c r="I40" s="125"/>
      <c r="J40" s="125"/>
      <c r="K40" s="125"/>
      <c r="L40" s="125"/>
      <c r="M40" s="125"/>
      <c r="N40" s="126">
        <f t="shared" si="1"/>
        <v>3280</v>
      </c>
      <c r="O40" s="125"/>
      <c r="P40" s="125"/>
      <c r="Q40" s="125"/>
      <c r="R40" s="125"/>
    </row>
    <row r="41" spans="1:18" ht="16.5" customHeight="1" x14ac:dyDescent="0.25">
      <c r="A41" s="123">
        <f t="shared" si="0"/>
        <v>34</v>
      </c>
      <c r="B41" s="124">
        <v>45071</v>
      </c>
      <c r="C41" s="123" t="s">
        <v>995</v>
      </c>
      <c r="D41" s="123" t="s">
        <v>993</v>
      </c>
      <c r="E41" s="123" t="s">
        <v>973</v>
      </c>
      <c r="F41" s="123" t="s">
        <v>23</v>
      </c>
      <c r="G41" s="123">
        <v>16</v>
      </c>
      <c r="H41" s="123"/>
      <c r="I41" s="125"/>
      <c r="J41" s="125"/>
      <c r="K41" s="125"/>
      <c r="L41" s="125"/>
      <c r="M41" s="125"/>
      <c r="N41" s="126">
        <f t="shared" si="1"/>
        <v>3296</v>
      </c>
      <c r="O41" s="125"/>
      <c r="P41" s="125"/>
      <c r="Q41" s="125"/>
      <c r="R41" s="125"/>
    </row>
    <row r="42" spans="1:18" ht="16.5" customHeight="1" x14ac:dyDescent="0.25">
      <c r="A42" s="123">
        <f t="shared" si="0"/>
        <v>35</v>
      </c>
      <c r="B42" s="124">
        <v>45074</v>
      </c>
      <c r="C42" s="123" t="s">
        <v>24</v>
      </c>
      <c r="D42" s="123" t="s">
        <v>996</v>
      </c>
      <c r="E42" s="123" t="s">
        <v>973</v>
      </c>
      <c r="F42" s="123" t="s">
        <v>23</v>
      </c>
      <c r="G42" s="123">
        <v>21</v>
      </c>
      <c r="H42" s="123"/>
      <c r="I42" s="125"/>
      <c r="J42" s="125"/>
      <c r="K42" s="125"/>
      <c r="L42" s="125"/>
      <c r="M42" s="125"/>
      <c r="N42" s="126">
        <f t="shared" si="1"/>
        <v>3317</v>
      </c>
      <c r="O42" s="125"/>
      <c r="P42" s="125"/>
      <c r="Q42" s="125" t="s">
        <v>997</v>
      </c>
      <c r="R42" s="125"/>
    </row>
    <row r="43" spans="1:18" ht="16.5" customHeight="1" x14ac:dyDescent="0.25">
      <c r="A43" s="123">
        <f t="shared" si="0"/>
        <v>36</v>
      </c>
      <c r="B43" s="124">
        <v>45074</v>
      </c>
      <c r="C43" s="123" t="s">
        <v>112</v>
      </c>
      <c r="D43" s="123" t="s">
        <v>998</v>
      </c>
      <c r="E43" s="123" t="s">
        <v>973</v>
      </c>
      <c r="F43" s="123" t="s">
        <v>23</v>
      </c>
      <c r="G43" s="123">
        <v>29</v>
      </c>
      <c r="H43" s="123"/>
      <c r="I43" s="125"/>
      <c r="J43" s="125"/>
      <c r="K43" s="125"/>
      <c r="L43" s="125"/>
      <c r="M43" s="125"/>
      <c r="N43" s="126">
        <f t="shared" si="1"/>
        <v>3346</v>
      </c>
      <c r="O43" s="125"/>
      <c r="P43" s="125"/>
      <c r="Q43" s="125"/>
      <c r="R43" s="125"/>
    </row>
    <row r="44" spans="1:18" ht="16.5" customHeight="1" x14ac:dyDescent="0.25">
      <c r="A44" s="123">
        <f t="shared" si="0"/>
        <v>37</v>
      </c>
      <c r="B44" s="124">
        <v>45074</v>
      </c>
      <c r="C44" s="123" t="s">
        <v>998</v>
      </c>
      <c r="D44" s="123" t="s">
        <v>28</v>
      </c>
      <c r="E44" s="123" t="s">
        <v>973</v>
      </c>
      <c r="F44" s="123" t="s">
        <v>23</v>
      </c>
      <c r="G44" s="123">
        <v>227</v>
      </c>
      <c r="H44" s="123"/>
      <c r="I44" s="125"/>
      <c r="J44" s="125"/>
      <c r="K44" s="125"/>
      <c r="L44" s="125"/>
      <c r="M44" s="125"/>
      <c r="N44" s="126">
        <f t="shared" si="1"/>
        <v>3573</v>
      </c>
      <c r="O44" s="125"/>
      <c r="P44" s="125"/>
      <c r="Q44" s="125"/>
      <c r="R44" s="125"/>
    </row>
    <row r="45" spans="1:18" ht="16.5" customHeight="1" x14ac:dyDescent="0.25">
      <c r="A45" s="123">
        <f t="shared" si="0"/>
        <v>38</v>
      </c>
      <c r="B45" s="124">
        <v>45074</v>
      </c>
      <c r="C45" s="123" t="s">
        <v>986</v>
      </c>
      <c r="D45" s="123" t="s">
        <v>987</v>
      </c>
      <c r="E45" s="123" t="s">
        <v>973</v>
      </c>
      <c r="F45" s="123" t="s">
        <v>23</v>
      </c>
      <c r="G45" s="123"/>
      <c r="H45" s="123">
        <v>75</v>
      </c>
      <c r="I45" s="125"/>
      <c r="J45" s="125"/>
      <c r="K45" s="125"/>
      <c r="L45" s="125"/>
      <c r="M45" s="125"/>
      <c r="N45" s="126">
        <f t="shared" si="1"/>
        <v>3648</v>
      </c>
      <c r="O45" s="125"/>
      <c r="P45" s="125"/>
      <c r="Q45" s="125"/>
      <c r="R45" s="125"/>
    </row>
    <row r="46" spans="1:18" ht="16.5" customHeight="1" x14ac:dyDescent="0.25">
      <c r="A46" s="123">
        <f t="shared" si="0"/>
        <v>39</v>
      </c>
      <c r="B46" s="124">
        <v>45074</v>
      </c>
      <c r="C46" s="123" t="s">
        <v>998</v>
      </c>
      <c r="D46" s="123" t="s">
        <v>999</v>
      </c>
      <c r="E46" s="123" t="s">
        <v>973</v>
      </c>
      <c r="F46" s="123" t="s">
        <v>23</v>
      </c>
      <c r="G46" s="123">
        <v>66</v>
      </c>
      <c r="H46" s="123"/>
      <c r="I46" s="125"/>
      <c r="J46" s="125"/>
      <c r="K46" s="125"/>
      <c r="L46" s="125"/>
      <c r="M46" s="125"/>
      <c r="N46" s="126">
        <f t="shared" si="1"/>
        <v>3714</v>
      </c>
      <c r="O46" s="125"/>
      <c r="P46" s="125"/>
      <c r="Q46" s="125"/>
      <c r="R46" s="125"/>
    </row>
    <row r="47" spans="1:18" ht="16.5" customHeight="1" x14ac:dyDescent="0.25">
      <c r="A47" s="123">
        <f t="shared" si="0"/>
        <v>40</v>
      </c>
      <c r="B47" s="124">
        <v>45074</v>
      </c>
      <c r="C47" s="123" t="s">
        <v>28</v>
      </c>
      <c r="D47" s="123" t="s">
        <v>1000</v>
      </c>
      <c r="E47" s="123" t="s">
        <v>973</v>
      </c>
      <c r="F47" s="123" t="s">
        <v>23</v>
      </c>
      <c r="G47" s="123">
        <v>30</v>
      </c>
      <c r="H47" s="125"/>
      <c r="I47" s="125"/>
      <c r="J47" s="125"/>
      <c r="K47" s="125"/>
      <c r="L47" s="125"/>
      <c r="M47" s="125"/>
      <c r="N47" s="126">
        <f t="shared" si="1"/>
        <v>3744</v>
      </c>
      <c r="O47" s="125"/>
      <c r="P47" s="125"/>
      <c r="Q47" s="125"/>
      <c r="R47" s="125"/>
    </row>
    <row r="48" spans="1:18" ht="16.5" customHeight="1" x14ac:dyDescent="0.25">
      <c r="A48" s="123">
        <f t="shared" si="0"/>
        <v>41</v>
      </c>
      <c r="B48" s="124">
        <v>45075</v>
      </c>
      <c r="C48" s="123" t="s">
        <v>442</v>
      </c>
      <c r="D48" s="123" t="s">
        <v>91</v>
      </c>
      <c r="E48" s="123" t="s">
        <v>973</v>
      </c>
      <c r="F48" s="123" t="s">
        <v>23</v>
      </c>
      <c r="G48" s="123">
        <v>155</v>
      </c>
      <c r="H48" s="125"/>
      <c r="I48" s="125"/>
      <c r="J48" s="125"/>
      <c r="K48" s="125"/>
      <c r="L48" s="125"/>
      <c r="M48" s="125"/>
      <c r="N48" s="126">
        <f t="shared" si="1"/>
        <v>3899</v>
      </c>
      <c r="O48" s="125"/>
      <c r="P48" s="125"/>
      <c r="Q48" s="125"/>
      <c r="R48" s="125"/>
    </row>
    <row r="49" spans="1:18" ht="16.5" customHeight="1" x14ac:dyDescent="0.25">
      <c r="A49" s="123">
        <f t="shared" si="0"/>
        <v>42</v>
      </c>
      <c r="B49" s="124">
        <v>45076</v>
      </c>
      <c r="C49" s="123" t="s">
        <v>427</v>
      </c>
      <c r="D49" s="123" t="s">
        <v>97</v>
      </c>
      <c r="E49" s="123" t="s">
        <v>973</v>
      </c>
      <c r="F49" s="123" t="s">
        <v>23</v>
      </c>
      <c r="G49" s="123">
        <v>124</v>
      </c>
      <c r="H49" s="125"/>
      <c r="I49" s="125"/>
      <c r="J49" s="125"/>
      <c r="K49" s="125"/>
      <c r="L49" s="125"/>
      <c r="M49" s="125"/>
      <c r="N49" s="126">
        <f t="shared" si="1"/>
        <v>4023</v>
      </c>
      <c r="O49" s="125"/>
      <c r="P49" s="125"/>
      <c r="Q49" s="125"/>
      <c r="R49" s="125"/>
    </row>
    <row r="50" spans="1:18" ht="16.5" customHeight="1" x14ac:dyDescent="0.25">
      <c r="A50" s="123">
        <f t="shared" si="0"/>
        <v>43</v>
      </c>
      <c r="B50" s="124">
        <v>45076</v>
      </c>
      <c r="C50" s="123" t="s">
        <v>445</v>
      </c>
      <c r="D50" s="123" t="s">
        <v>163</v>
      </c>
      <c r="E50" s="123" t="s">
        <v>973</v>
      </c>
      <c r="F50" s="123" t="s">
        <v>23</v>
      </c>
      <c r="G50" s="123">
        <v>200</v>
      </c>
      <c r="H50" s="125"/>
      <c r="I50" s="125"/>
      <c r="J50" s="125"/>
      <c r="K50" s="125"/>
      <c r="L50" s="125"/>
      <c r="M50" s="125"/>
      <c r="N50" s="126">
        <f t="shared" si="1"/>
        <v>4223</v>
      </c>
      <c r="O50" s="125"/>
      <c r="P50" s="125"/>
      <c r="Q50" s="125"/>
      <c r="R50" s="125"/>
    </row>
    <row r="51" spans="1:18" ht="16.5" customHeight="1" x14ac:dyDescent="0.25">
      <c r="A51" s="123">
        <f t="shared" si="0"/>
        <v>44</v>
      </c>
      <c r="B51" s="124">
        <v>45077</v>
      </c>
      <c r="C51" s="123" t="s">
        <v>43</v>
      </c>
      <c r="D51" s="123" t="s">
        <v>47</v>
      </c>
      <c r="E51" s="123" t="s">
        <v>973</v>
      </c>
      <c r="F51" s="123" t="s">
        <v>23</v>
      </c>
      <c r="G51" s="123">
        <v>114</v>
      </c>
      <c r="H51" s="125"/>
      <c r="I51" s="125"/>
      <c r="J51" s="125"/>
      <c r="K51" s="125"/>
      <c r="L51" s="125"/>
      <c r="M51" s="125"/>
      <c r="N51" s="126">
        <f t="shared" si="1"/>
        <v>4337</v>
      </c>
      <c r="O51" s="125"/>
      <c r="P51" s="125"/>
      <c r="Q51" s="125"/>
      <c r="R51" s="125"/>
    </row>
    <row r="52" spans="1:18" ht="16.5" customHeight="1" x14ac:dyDescent="0.25">
      <c r="A52" s="123">
        <f t="shared" si="0"/>
        <v>45</v>
      </c>
      <c r="B52" s="124">
        <v>45078</v>
      </c>
      <c r="C52" s="123" t="s">
        <v>445</v>
      </c>
      <c r="D52" s="123" t="s">
        <v>163</v>
      </c>
      <c r="E52" s="123" t="s">
        <v>973</v>
      </c>
      <c r="F52" s="123" t="s">
        <v>23</v>
      </c>
      <c r="G52" s="123">
        <v>100</v>
      </c>
      <c r="H52" s="125"/>
      <c r="I52" s="125"/>
      <c r="J52" s="125"/>
      <c r="K52" s="125"/>
      <c r="L52" s="125"/>
      <c r="M52" s="125"/>
      <c r="N52" s="126">
        <f t="shared" si="1"/>
        <v>4437</v>
      </c>
      <c r="O52" s="125"/>
      <c r="P52" s="125"/>
      <c r="Q52" s="125"/>
      <c r="R52" s="125"/>
    </row>
    <row r="53" spans="1:18" ht="16.5" customHeight="1" x14ac:dyDescent="0.25">
      <c r="A53" s="123">
        <f t="shared" si="0"/>
        <v>46</v>
      </c>
      <c r="B53" s="124">
        <v>45078</v>
      </c>
      <c r="C53" s="123" t="s">
        <v>47</v>
      </c>
      <c r="D53" s="123" t="s">
        <v>48</v>
      </c>
      <c r="E53" s="123" t="s">
        <v>973</v>
      </c>
      <c r="F53" s="123" t="s">
        <v>23</v>
      </c>
      <c r="G53" s="123">
        <v>21</v>
      </c>
      <c r="H53" s="125"/>
      <c r="I53" s="125"/>
      <c r="J53" s="125"/>
      <c r="K53" s="125"/>
      <c r="L53" s="125"/>
      <c r="M53" s="125"/>
      <c r="N53" s="126">
        <f t="shared" si="1"/>
        <v>4458</v>
      </c>
      <c r="O53" s="125"/>
      <c r="P53" s="125"/>
      <c r="Q53" s="125"/>
      <c r="R53" s="125"/>
    </row>
    <row r="54" spans="1:18" ht="16.5" customHeight="1" x14ac:dyDescent="0.25">
      <c r="A54" s="123">
        <f t="shared" si="0"/>
        <v>47</v>
      </c>
      <c r="B54" s="124">
        <v>45078</v>
      </c>
      <c r="C54" s="123" t="s">
        <v>47</v>
      </c>
      <c r="D54" s="123" t="s">
        <v>49</v>
      </c>
      <c r="E54" s="123" t="s">
        <v>973</v>
      </c>
      <c r="F54" s="123" t="s">
        <v>23</v>
      </c>
      <c r="G54" s="123">
        <v>119</v>
      </c>
      <c r="H54" s="125"/>
      <c r="I54" s="125"/>
      <c r="J54" s="125"/>
      <c r="K54" s="125"/>
      <c r="L54" s="125"/>
      <c r="M54" s="125"/>
      <c r="N54" s="126">
        <f t="shared" si="1"/>
        <v>4577</v>
      </c>
      <c r="O54" s="125"/>
      <c r="P54" s="125"/>
      <c r="Q54" s="125"/>
      <c r="R54" s="125"/>
    </row>
    <row r="55" spans="1:18" ht="16.5" customHeight="1" x14ac:dyDescent="0.25">
      <c r="A55" s="123">
        <f t="shared" si="0"/>
        <v>48</v>
      </c>
      <c r="B55" s="124">
        <v>45079</v>
      </c>
      <c r="C55" s="123" t="s">
        <v>444</v>
      </c>
      <c r="D55" s="123" t="s">
        <v>161</v>
      </c>
      <c r="E55" s="123" t="s">
        <v>973</v>
      </c>
      <c r="F55" s="123" t="s">
        <v>23</v>
      </c>
      <c r="G55" s="123">
        <v>181</v>
      </c>
      <c r="H55" s="125"/>
      <c r="I55" s="125"/>
      <c r="J55" s="125"/>
      <c r="K55" s="125"/>
      <c r="L55" s="125"/>
      <c r="M55" s="125"/>
      <c r="N55" s="126">
        <f t="shared" si="1"/>
        <v>4758</v>
      </c>
      <c r="O55" s="125"/>
      <c r="P55" s="125"/>
      <c r="Q55" s="125"/>
      <c r="R55" s="125"/>
    </row>
    <row r="56" spans="1:18" x14ac:dyDescent="0.25">
      <c r="A56" s="123">
        <f t="shared" si="0"/>
        <v>49</v>
      </c>
      <c r="B56" s="124">
        <v>45079</v>
      </c>
      <c r="C56" s="123" t="s">
        <v>161</v>
      </c>
      <c r="D56" s="123" t="s">
        <v>94</v>
      </c>
      <c r="E56" s="123" t="s">
        <v>973</v>
      </c>
      <c r="F56" s="123" t="s">
        <v>23</v>
      </c>
      <c r="G56" s="123">
        <v>48</v>
      </c>
      <c r="H56" s="125"/>
      <c r="I56" s="125"/>
      <c r="J56" s="125"/>
      <c r="K56" s="125"/>
      <c r="L56" s="125"/>
      <c r="M56" s="125"/>
      <c r="N56" s="126">
        <f t="shared" si="1"/>
        <v>4806</v>
      </c>
      <c r="O56" s="125"/>
      <c r="P56" s="125"/>
      <c r="Q56" s="125"/>
      <c r="R56" s="125"/>
    </row>
    <row r="57" spans="1:18" x14ac:dyDescent="0.25">
      <c r="A57" s="123">
        <f t="shared" si="0"/>
        <v>50</v>
      </c>
      <c r="B57" s="124">
        <v>45079</v>
      </c>
      <c r="C57" s="123" t="s">
        <v>496</v>
      </c>
      <c r="D57" s="123" t="s">
        <v>87</v>
      </c>
      <c r="E57" s="123" t="s">
        <v>973</v>
      </c>
      <c r="F57" s="123" t="s">
        <v>23</v>
      </c>
      <c r="G57" s="123">
        <v>53</v>
      </c>
      <c r="H57" s="125"/>
      <c r="I57" s="125"/>
      <c r="J57" s="125"/>
      <c r="K57" s="125"/>
      <c r="L57" s="125"/>
      <c r="M57" s="125"/>
      <c r="N57" s="126">
        <f t="shared" si="1"/>
        <v>4859</v>
      </c>
      <c r="O57" s="125"/>
      <c r="P57" s="125"/>
      <c r="Q57" s="125"/>
      <c r="R57" s="125"/>
    </row>
    <row r="58" spans="1:18" x14ac:dyDescent="0.25">
      <c r="A58" s="123">
        <f t="shared" si="0"/>
        <v>51</v>
      </c>
      <c r="B58" s="124">
        <v>45081</v>
      </c>
      <c r="C58" s="123" t="s">
        <v>1001</v>
      </c>
      <c r="D58" s="123" t="s">
        <v>1002</v>
      </c>
      <c r="E58" s="123" t="s">
        <v>973</v>
      </c>
      <c r="F58" s="123" t="s">
        <v>23</v>
      </c>
      <c r="G58" s="123">
        <v>107</v>
      </c>
      <c r="H58" s="125"/>
      <c r="I58" s="125"/>
      <c r="J58" s="125"/>
      <c r="K58" s="125"/>
      <c r="L58" s="125"/>
      <c r="M58" s="125"/>
      <c r="N58" s="126">
        <f t="shared" si="1"/>
        <v>4966</v>
      </c>
      <c r="O58" s="125"/>
      <c r="P58" s="125"/>
      <c r="Q58" s="125"/>
      <c r="R58" s="125"/>
    </row>
    <row r="59" spans="1:18" x14ac:dyDescent="0.25">
      <c r="A59" s="123">
        <f t="shared" si="0"/>
        <v>52</v>
      </c>
      <c r="B59" s="124">
        <v>45081</v>
      </c>
      <c r="C59" s="123" t="s">
        <v>1002</v>
      </c>
      <c r="D59" s="123" t="s">
        <v>1003</v>
      </c>
      <c r="E59" s="123" t="s">
        <v>973</v>
      </c>
      <c r="F59" s="123" t="s">
        <v>23</v>
      </c>
      <c r="G59" s="123">
        <v>73</v>
      </c>
      <c r="H59" s="125"/>
      <c r="I59" s="125"/>
      <c r="J59" s="125"/>
      <c r="K59" s="125"/>
      <c r="L59" s="125"/>
      <c r="M59" s="125"/>
      <c r="N59" s="126">
        <f t="shared" si="1"/>
        <v>5039</v>
      </c>
      <c r="O59" s="125"/>
      <c r="P59" s="125"/>
      <c r="Q59" s="125"/>
      <c r="R59" s="125"/>
    </row>
    <row r="60" spans="1:18" x14ac:dyDescent="0.25">
      <c r="A60" s="123">
        <f t="shared" si="0"/>
        <v>53</v>
      </c>
      <c r="B60" s="124">
        <v>45081</v>
      </c>
      <c r="C60" s="123" t="s">
        <v>1004</v>
      </c>
      <c r="D60" s="123" t="s">
        <v>1005</v>
      </c>
      <c r="E60" s="123" t="s">
        <v>973</v>
      </c>
      <c r="F60" s="123" t="s">
        <v>23</v>
      </c>
      <c r="G60" s="123">
        <v>50</v>
      </c>
      <c r="H60" s="125"/>
      <c r="I60" s="125"/>
      <c r="J60" s="125"/>
      <c r="K60" s="125"/>
      <c r="L60" s="125"/>
      <c r="M60" s="125"/>
      <c r="N60" s="126">
        <f t="shared" si="1"/>
        <v>5089</v>
      </c>
      <c r="O60" s="125"/>
      <c r="P60" s="125"/>
      <c r="Q60" s="125"/>
      <c r="R60" s="125"/>
    </row>
    <row r="61" spans="1:18" x14ac:dyDescent="0.25">
      <c r="A61" s="123">
        <f t="shared" si="0"/>
        <v>54</v>
      </c>
      <c r="B61" s="124">
        <v>45081</v>
      </c>
      <c r="C61" s="123" t="s">
        <v>130</v>
      </c>
      <c r="D61" s="123" t="s">
        <v>1006</v>
      </c>
      <c r="E61" s="123" t="s">
        <v>973</v>
      </c>
      <c r="F61" s="123" t="s">
        <v>23</v>
      </c>
      <c r="G61" s="123">
        <v>25</v>
      </c>
      <c r="H61" s="125"/>
      <c r="I61" s="125"/>
      <c r="J61" s="125"/>
      <c r="K61" s="125"/>
      <c r="L61" s="125"/>
      <c r="M61" s="125"/>
      <c r="N61" s="126">
        <f t="shared" si="1"/>
        <v>5114</v>
      </c>
      <c r="O61" s="125"/>
      <c r="P61" s="125"/>
      <c r="Q61" s="125"/>
      <c r="R61" s="125"/>
    </row>
    <row r="62" spans="1:18" x14ac:dyDescent="0.25">
      <c r="A62" s="123">
        <f t="shared" si="0"/>
        <v>55</v>
      </c>
      <c r="B62" s="124">
        <v>45083</v>
      </c>
      <c r="C62" s="123" t="s">
        <v>38</v>
      </c>
      <c r="D62" s="123" t="s">
        <v>39</v>
      </c>
      <c r="E62" s="123" t="s">
        <v>973</v>
      </c>
      <c r="F62" s="123" t="s">
        <v>23</v>
      </c>
      <c r="G62" s="123">
        <v>80</v>
      </c>
      <c r="H62" s="125"/>
      <c r="I62" s="125"/>
      <c r="J62" s="125"/>
      <c r="K62" s="125"/>
      <c r="L62" s="125"/>
      <c r="M62" s="125"/>
      <c r="N62" s="126">
        <f t="shared" si="1"/>
        <v>5194</v>
      </c>
      <c r="O62" s="125"/>
      <c r="P62" s="125"/>
      <c r="Q62" s="125"/>
      <c r="R62" s="125"/>
    </row>
    <row r="63" spans="1:18" x14ac:dyDescent="0.25">
      <c r="A63" s="123">
        <f t="shared" si="0"/>
        <v>56</v>
      </c>
      <c r="B63" s="124">
        <v>45084</v>
      </c>
      <c r="C63" s="123" t="s">
        <v>508</v>
      </c>
      <c r="D63" s="123" t="s">
        <v>415</v>
      </c>
      <c r="E63" s="123" t="s">
        <v>973</v>
      </c>
      <c r="F63" s="123" t="s">
        <v>23</v>
      </c>
      <c r="G63" s="123">
        <v>80</v>
      </c>
      <c r="H63" s="125"/>
      <c r="I63" s="125"/>
      <c r="J63" s="125"/>
      <c r="K63" s="125"/>
      <c r="L63" s="125"/>
      <c r="M63" s="125"/>
      <c r="N63" s="126">
        <f t="shared" si="1"/>
        <v>5274</v>
      </c>
      <c r="O63" s="125"/>
      <c r="P63" s="125"/>
      <c r="Q63" s="125"/>
      <c r="R63" s="125"/>
    </row>
    <row r="64" spans="1:18" x14ac:dyDescent="0.25">
      <c r="A64" s="123">
        <f t="shared" si="0"/>
        <v>57</v>
      </c>
      <c r="B64" s="124">
        <v>45085</v>
      </c>
      <c r="C64" s="123" t="s">
        <v>496</v>
      </c>
      <c r="D64" s="123" t="s">
        <v>55</v>
      </c>
      <c r="E64" s="123" t="s">
        <v>973</v>
      </c>
      <c r="F64" s="123" t="s">
        <v>23</v>
      </c>
      <c r="G64" s="123">
        <v>96</v>
      </c>
      <c r="H64" s="125"/>
      <c r="I64" s="125"/>
      <c r="J64" s="125"/>
      <c r="K64" s="125"/>
      <c r="L64" s="125"/>
      <c r="M64" s="125"/>
      <c r="N64" s="126">
        <f t="shared" si="1"/>
        <v>5370</v>
      </c>
      <c r="O64" s="125"/>
      <c r="P64" s="125"/>
      <c r="Q64" s="125"/>
      <c r="R64" s="125"/>
    </row>
    <row r="65" spans="1:18" x14ac:dyDescent="0.25">
      <c r="A65" s="123">
        <f t="shared" si="0"/>
        <v>58</v>
      </c>
      <c r="B65" s="124">
        <v>45086</v>
      </c>
      <c r="C65" s="123" t="s">
        <v>421</v>
      </c>
      <c r="D65" s="123" t="s">
        <v>444</v>
      </c>
      <c r="E65" s="123" t="s">
        <v>973</v>
      </c>
      <c r="F65" s="123" t="s">
        <v>23</v>
      </c>
      <c r="G65" s="123">
        <v>44</v>
      </c>
      <c r="H65" s="125"/>
      <c r="I65" s="125"/>
      <c r="J65" s="125"/>
      <c r="K65" s="125"/>
      <c r="L65" s="125"/>
      <c r="M65" s="125"/>
      <c r="N65" s="126">
        <f t="shared" si="1"/>
        <v>5414</v>
      </c>
      <c r="O65" s="125"/>
      <c r="P65" s="125"/>
      <c r="Q65" s="125"/>
      <c r="R65" s="125"/>
    </row>
    <row r="66" spans="1:18" x14ac:dyDescent="0.25">
      <c r="A66" s="123">
        <f t="shared" si="0"/>
        <v>59</v>
      </c>
      <c r="B66" s="124">
        <v>45086</v>
      </c>
      <c r="C66" s="123" t="s">
        <v>508</v>
      </c>
      <c r="D66" s="123" t="s">
        <v>415</v>
      </c>
      <c r="E66" s="123" t="s">
        <v>973</v>
      </c>
      <c r="F66" s="123" t="s">
        <v>23</v>
      </c>
      <c r="G66" s="123">
        <v>22</v>
      </c>
      <c r="H66" s="125"/>
      <c r="I66" s="125"/>
      <c r="J66" s="125"/>
      <c r="K66" s="125"/>
      <c r="L66" s="125"/>
      <c r="M66" s="125"/>
      <c r="N66" s="126">
        <f t="shared" si="1"/>
        <v>5436</v>
      </c>
      <c r="O66" s="125"/>
      <c r="P66" s="125"/>
      <c r="Q66" s="125"/>
      <c r="R66" s="125"/>
    </row>
    <row r="67" spans="1:18" x14ac:dyDescent="0.25">
      <c r="A67" s="123">
        <f t="shared" si="0"/>
        <v>60</v>
      </c>
      <c r="B67" s="124">
        <v>45086</v>
      </c>
      <c r="C67" s="123" t="s">
        <v>35</v>
      </c>
      <c r="D67" s="123" t="s">
        <v>217</v>
      </c>
      <c r="E67" s="123" t="s">
        <v>973</v>
      </c>
      <c r="F67" s="123" t="s">
        <v>23</v>
      </c>
      <c r="G67" s="123">
        <v>21</v>
      </c>
      <c r="H67" s="125"/>
      <c r="I67" s="125"/>
      <c r="J67" s="125"/>
      <c r="K67" s="125"/>
      <c r="L67" s="125"/>
      <c r="M67" s="125"/>
      <c r="N67" s="126">
        <f t="shared" si="1"/>
        <v>5457</v>
      </c>
      <c r="O67" s="125"/>
      <c r="P67" s="125"/>
      <c r="Q67" s="125"/>
      <c r="R67" s="125"/>
    </row>
    <row r="68" spans="1:18" x14ac:dyDescent="0.25">
      <c r="A68" s="123">
        <f t="shared" si="0"/>
        <v>61</v>
      </c>
      <c r="B68" s="124">
        <v>45087</v>
      </c>
      <c r="C68" s="123" t="s">
        <v>468</v>
      </c>
      <c r="D68" s="123" t="s">
        <v>241</v>
      </c>
      <c r="E68" s="123" t="s">
        <v>973</v>
      </c>
      <c r="F68" s="123" t="s">
        <v>23</v>
      </c>
      <c r="G68" s="123">
        <v>80</v>
      </c>
      <c r="H68" s="125"/>
      <c r="I68" s="125"/>
      <c r="J68" s="125"/>
      <c r="K68" s="125"/>
      <c r="L68" s="125"/>
      <c r="M68" s="125"/>
      <c r="N68" s="126">
        <f t="shared" si="1"/>
        <v>5537</v>
      </c>
      <c r="O68" s="125"/>
      <c r="P68" s="125"/>
      <c r="Q68" s="125"/>
      <c r="R68" s="125"/>
    </row>
    <row r="69" spans="1:18" x14ac:dyDescent="0.25">
      <c r="A69" s="123">
        <f t="shared" si="0"/>
        <v>62</v>
      </c>
      <c r="B69" s="124">
        <v>45089</v>
      </c>
      <c r="C69" s="123" t="s">
        <v>224</v>
      </c>
      <c r="D69" s="123" t="s">
        <v>509</v>
      </c>
      <c r="E69" s="123" t="s">
        <v>973</v>
      </c>
      <c r="F69" s="123" t="s">
        <v>23</v>
      </c>
      <c r="G69" s="123">
        <v>128</v>
      </c>
      <c r="H69" s="125"/>
      <c r="I69" s="125"/>
      <c r="J69" s="125"/>
      <c r="K69" s="125"/>
      <c r="L69" s="125"/>
      <c r="M69" s="125"/>
      <c r="N69" s="126">
        <f t="shared" si="1"/>
        <v>5665</v>
      </c>
      <c r="O69" s="125"/>
      <c r="P69" s="125"/>
      <c r="Q69" s="125"/>
      <c r="R69" s="125"/>
    </row>
    <row r="70" spans="1:18" x14ac:dyDescent="0.25">
      <c r="A70" s="123">
        <f t="shared" si="0"/>
        <v>63</v>
      </c>
      <c r="B70" s="124">
        <v>45089</v>
      </c>
      <c r="C70" s="123" t="s">
        <v>91</v>
      </c>
      <c r="D70" s="123" t="s">
        <v>442</v>
      </c>
      <c r="E70" s="123" t="s">
        <v>973</v>
      </c>
      <c r="F70" s="123" t="s">
        <v>23</v>
      </c>
      <c r="G70" s="123">
        <v>150</v>
      </c>
      <c r="H70" s="125"/>
      <c r="I70" s="125"/>
      <c r="J70" s="125"/>
      <c r="K70" s="125"/>
      <c r="L70" s="125"/>
      <c r="M70" s="125"/>
      <c r="N70" s="126">
        <f t="shared" si="1"/>
        <v>5815</v>
      </c>
      <c r="O70" s="125"/>
      <c r="P70" s="125"/>
      <c r="Q70" s="125"/>
      <c r="R70" s="125"/>
    </row>
    <row r="71" spans="1:18" x14ac:dyDescent="0.25">
      <c r="A71" s="123">
        <f t="shared" si="0"/>
        <v>64</v>
      </c>
      <c r="B71" s="124">
        <v>45090</v>
      </c>
      <c r="C71" s="123" t="s">
        <v>163</v>
      </c>
      <c r="D71" s="123" t="s">
        <v>445</v>
      </c>
      <c r="E71" s="123" t="s">
        <v>973</v>
      </c>
      <c r="F71" s="123" t="s">
        <v>23</v>
      </c>
      <c r="G71" s="123">
        <v>62</v>
      </c>
      <c r="H71" s="125"/>
      <c r="I71" s="125"/>
      <c r="J71" s="125"/>
      <c r="K71" s="125"/>
      <c r="L71" s="125"/>
      <c r="M71" s="125"/>
      <c r="N71" s="126">
        <f t="shared" si="1"/>
        <v>5877</v>
      </c>
      <c r="O71" s="125"/>
      <c r="P71" s="125"/>
      <c r="Q71" s="125"/>
      <c r="R71" s="125"/>
    </row>
    <row r="72" spans="1:18" x14ac:dyDescent="0.25">
      <c r="A72" s="123">
        <f t="shared" si="0"/>
        <v>65</v>
      </c>
      <c r="B72" s="124">
        <v>45090</v>
      </c>
      <c r="C72" s="123" t="s">
        <v>216</v>
      </c>
      <c r="D72" s="123" t="s">
        <v>238</v>
      </c>
      <c r="E72" s="123" t="s">
        <v>973</v>
      </c>
      <c r="F72" s="123" t="s">
        <v>23</v>
      </c>
      <c r="G72" s="123">
        <v>285</v>
      </c>
      <c r="H72" s="125"/>
      <c r="I72" s="125"/>
      <c r="J72" s="125"/>
      <c r="K72" s="125"/>
      <c r="L72" s="125"/>
      <c r="M72" s="125"/>
      <c r="N72" s="126">
        <f t="shared" si="1"/>
        <v>6162</v>
      </c>
      <c r="O72" s="125"/>
      <c r="P72" s="125"/>
      <c r="Q72" s="125"/>
      <c r="R72" s="125"/>
    </row>
    <row r="73" spans="1:18" x14ac:dyDescent="0.25">
      <c r="A73" s="123">
        <f t="shared" si="0"/>
        <v>66</v>
      </c>
      <c r="B73" s="124">
        <v>45090</v>
      </c>
      <c r="C73" s="123" t="s">
        <v>484</v>
      </c>
      <c r="D73" s="123" t="s">
        <v>398</v>
      </c>
      <c r="E73" s="123" t="s">
        <v>973</v>
      </c>
      <c r="F73" s="123" t="s">
        <v>23</v>
      </c>
      <c r="G73" s="123">
        <v>166</v>
      </c>
      <c r="H73" s="125"/>
      <c r="I73" s="125"/>
      <c r="J73" s="125"/>
      <c r="K73" s="125"/>
      <c r="L73" s="125"/>
      <c r="M73" s="125"/>
      <c r="N73" s="126">
        <f t="shared" si="1"/>
        <v>6328</v>
      </c>
      <c r="O73" s="125"/>
      <c r="P73" s="125"/>
      <c r="Q73" s="125"/>
      <c r="R73" s="125"/>
    </row>
    <row r="74" spans="1:18" x14ac:dyDescent="0.25">
      <c r="A74" s="123">
        <f t="shared" ref="A74:A137" si="2">1+A73</f>
        <v>67</v>
      </c>
      <c r="B74" s="124">
        <v>45091</v>
      </c>
      <c r="C74" s="123" t="s">
        <v>36</v>
      </c>
      <c r="D74" s="123" t="s">
        <v>93</v>
      </c>
      <c r="E74" s="123" t="s">
        <v>973</v>
      </c>
      <c r="F74" s="123" t="s">
        <v>23</v>
      </c>
      <c r="G74" s="123">
        <v>100</v>
      </c>
      <c r="H74" s="123"/>
      <c r="I74" s="123"/>
      <c r="J74" s="123"/>
      <c r="K74" s="125"/>
      <c r="L74" s="125"/>
      <c r="M74" s="125"/>
      <c r="N74" s="126">
        <f t="shared" ref="N74:N137" si="3">+N73+G74+H74+I74+J74+K74+L74+M74</f>
        <v>6428</v>
      </c>
      <c r="O74" s="125"/>
      <c r="P74" s="125"/>
      <c r="Q74" s="125"/>
      <c r="R74" s="125"/>
    </row>
    <row r="75" spans="1:18" x14ac:dyDescent="0.25">
      <c r="A75" s="123">
        <f t="shared" si="2"/>
        <v>68</v>
      </c>
      <c r="B75" s="124">
        <v>45091</v>
      </c>
      <c r="C75" s="123" t="s">
        <v>495</v>
      </c>
      <c r="D75" s="123" t="s">
        <v>134</v>
      </c>
      <c r="E75" s="123" t="s">
        <v>973</v>
      </c>
      <c r="F75" s="123" t="s">
        <v>23</v>
      </c>
      <c r="G75" s="123"/>
      <c r="H75" s="123"/>
      <c r="I75" s="123">
        <v>89</v>
      </c>
      <c r="J75" s="125"/>
      <c r="K75" s="125"/>
      <c r="L75" s="125"/>
      <c r="M75" s="125"/>
      <c r="N75" s="126">
        <f t="shared" si="3"/>
        <v>6517</v>
      </c>
      <c r="O75" s="125"/>
      <c r="P75" s="125"/>
      <c r="Q75" s="125"/>
      <c r="R75" s="125"/>
    </row>
    <row r="76" spans="1:18" x14ac:dyDescent="0.25">
      <c r="A76" s="123">
        <f t="shared" si="2"/>
        <v>69</v>
      </c>
      <c r="B76" s="124">
        <v>45091</v>
      </c>
      <c r="C76" s="123" t="s">
        <v>134</v>
      </c>
      <c r="D76" s="123" t="s">
        <v>445</v>
      </c>
      <c r="E76" s="123" t="s">
        <v>973</v>
      </c>
      <c r="F76" s="123" t="s">
        <v>23</v>
      </c>
      <c r="G76" s="123"/>
      <c r="H76" s="123"/>
      <c r="I76" s="123">
        <v>50</v>
      </c>
      <c r="J76" s="125"/>
      <c r="K76" s="125"/>
      <c r="L76" s="125"/>
      <c r="M76" s="125"/>
      <c r="N76" s="126">
        <f t="shared" si="3"/>
        <v>6567</v>
      </c>
      <c r="O76" s="125"/>
      <c r="P76" s="125"/>
      <c r="Q76" s="125"/>
      <c r="R76" s="125"/>
    </row>
    <row r="77" spans="1:18" x14ac:dyDescent="0.25">
      <c r="A77" s="123">
        <f t="shared" si="2"/>
        <v>70</v>
      </c>
      <c r="B77" s="124">
        <v>45092</v>
      </c>
      <c r="C77" s="123" t="s">
        <v>1007</v>
      </c>
      <c r="D77" s="123" t="s">
        <v>1008</v>
      </c>
      <c r="E77" s="123" t="s">
        <v>973</v>
      </c>
      <c r="F77" s="123" t="s">
        <v>23</v>
      </c>
      <c r="G77" s="123">
        <v>60</v>
      </c>
      <c r="H77" s="123"/>
      <c r="I77" s="123"/>
      <c r="J77" s="125"/>
      <c r="K77" s="125"/>
      <c r="L77" s="125"/>
      <c r="M77" s="125"/>
      <c r="N77" s="126">
        <f t="shared" si="3"/>
        <v>6627</v>
      </c>
      <c r="O77" s="125"/>
      <c r="P77" s="125"/>
      <c r="Q77" s="125"/>
      <c r="R77" s="125"/>
    </row>
    <row r="78" spans="1:18" x14ac:dyDescent="0.25">
      <c r="A78" s="123">
        <f t="shared" si="2"/>
        <v>71</v>
      </c>
      <c r="B78" s="124">
        <v>45092</v>
      </c>
      <c r="C78" s="123" t="s">
        <v>1009</v>
      </c>
      <c r="D78" s="123" t="s">
        <v>1010</v>
      </c>
      <c r="E78" s="123" t="s">
        <v>973</v>
      </c>
      <c r="F78" s="123" t="s">
        <v>23</v>
      </c>
      <c r="G78" s="123">
        <v>65</v>
      </c>
      <c r="H78" s="125"/>
      <c r="I78" s="125"/>
      <c r="J78" s="125"/>
      <c r="K78" s="125"/>
      <c r="L78" s="125"/>
      <c r="M78" s="125"/>
      <c r="N78" s="126">
        <f t="shared" si="3"/>
        <v>6692</v>
      </c>
      <c r="O78" s="125"/>
      <c r="P78" s="125"/>
      <c r="Q78" s="125"/>
      <c r="R78" s="125"/>
    </row>
    <row r="79" spans="1:18" x14ac:dyDescent="0.25">
      <c r="A79" s="123">
        <f t="shared" si="2"/>
        <v>72</v>
      </c>
      <c r="B79" s="124">
        <v>45092</v>
      </c>
      <c r="C79" s="123" t="s">
        <v>119</v>
      </c>
      <c r="D79" s="123" t="s">
        <v>1011</v>
      </c>
      <c r="E79" s="123" t="s">
        <v>973</v>
      </c>
      <c r="F79" s="123" t="s">
        <v>23</v>
      </c>
      <c r="G79" s="123">
        <v>122</v>
      </c>
      <c r="H79" s="125"/>
      <c r="I79" s="125"/>
      <c r="J79" s="125"/>
      <c r="K79" s="125"/>
      <c r="L79" s="125"/>
      <c r="M79" s="125"/>
      <c r="N79" s="126">
        <f t="shared" si="3"/>
        <v>6814</v>
      </c>
      <c r="O79" s="125"/>
      <c r="P79" s="125"/>
      <c r="Q79" s="125"/>
      <c r="R79" s="125"/>
    </row>
    <row r="80" spans="1:18" x14ac:dyDescent="0.25">
      <c r="A80" s="123">
        <f t="shared" si="2"/>
        <v>73</v>
      </c>
      <c r="B80" s="124">
        <v>45092</v>
      </c>
      <c r="C80" s="123" t="s">
        <v>1012</v>
      </c>
      <c r="D80" s="123" t="s">
        <v>1013</v>
      </c>
      <c r="E80" s="123" t="s">
        <v>973</v>
      </c>
      <c r="F80" s="123" t="s">
        <v>23</v>
      </c>
      <c r="G80" s="123">
        <v>277</v>
      </c>
      <c r="H80" s="125"/>
      <c r="I80" s="125"/>
      <c r="J80" s="125"/>
      <c r="K80" s="125"/>
      <c r="L80" s="125"/>
      <c r="M80" s="125"/>
      <c r="N80" s="126">
        <f t="shared" si="3"/>
        <v>7091</v>
      </c>
      <c r="O80" s="125"/>
      <c r="P80" s="125"/>
      <c r="Q80" s="125"/>
      <c r="R80" s="125"/>
    </row>
    <row r="81" spans="1:18" x14ac:dyDescent="0.25">
      <c r="A81" s="123">
        <f t="shared" si="2"/>
        <v>74</v>
      </c>
      <c r="B81" s="124">
        <v>45093</v>
      </c>
      <c r="C81" s="123" t="s">
        <v>447</v>
      </c>
      <c r="D81" s="123" t="s">
        <v>145</v>
      </c>
      <c r="E81" s="123" t="s">
        <v>973</v>
      </c>
      <c r="F81" s="123" t="s">
        <v>23</v>
      </c>
      <c r="G81" s="123">
        <v>80</v>
      </c>
      <c r="H81" s="125"/>
      <c r="I81" s="125"/>
      <c r="J81" s="125"/>
      <c r="K81" s="125"/>
      <c r="L81" s="125"/>
      <c r="M81" s="125"/>
      <c r="N81" s="126">
        <f t="shared" si="3"/>
        <v>7171</v>
      </c>
      <c r="O81" s="125"/>
      <c r="P81" s="125"/>
      <c r="Q81" s="125"/>
      <c r="R81" s="125"/>
    </row>
    <row r="82" spans="1:18" x14ac:dyDescent="0.25">
      <c r="A82" s="123">
        <f t="shared" si="2"/>
        <v>75</v>
      </c>
      <c r="B82" s="124">
        <v>45093</v>
      </c>
      <c r="C82" s="123" t="s">
        <v>212</v>
      </c>
      <c r="D82" s="123" t="s">
        <v>88</v>
      </c>
      <c r="E82" s="123" t="s">
        <v>973</v>
      </c>
      <c r="F82" s="123" t="s">
        <v>23</v>
      </c>
      <c r="G82" s="123">
        <v>45</v>
      </c>
      <c r="H82" s="125"/>
      <c r="I82" s="125"/>
      <c r="J82" s="125"/>
      <c r="K82" s="125"/>
      <c r="L82" s="125"/>
      <c r="M82" s="125"/>
      <c r="N82" s="126">
        <f t="shared" si="3"/>
        <v>7216</v>
      </c>
      <c r="O82" s="125"/>
      <c r="P82" s="125"/>
      <c r="Q82" s="125"/>
      <c r="R82" s="125"/>
    </row>
    <row r="83" spans="1:18" x14ac:dyDescent="0.25">
      <c r="A83" s="123">
        <f t="shared" si="2"/>
        <v>76</v>
      </c>
      <c r="B83" s="124">
        <v>45093</v>
      </c>
      <c r="C83" s="123" t="s">
        <v>186</v>
      </c>
      <c r="D83" s="123" t="s">
        <v>405</v>
      </c>
      <c r="E83" s="123" t="s">
        <v>973</v>
      </c>
      <c r="F83" s="123" t="s">
        <v>23</v>
      </c>
      <c r="G83" s="123">
        <v>24</v>
      </c>
      <c r="H83" s="125"/>
      <c r="I83" s="125"/>
      <c r="J83" s="125"/>
      <c r="K83" s="125"/>
      <c r="L83" s="125"/>
      <c r="M83" s="125"/>
      <c r="N83" s="126">
        <f t="shared" si="3"/>
        <v>7240</v>
      </c>
      <c r="O83" s="125"/>
      <c r="P83" s="125"/>
      <c r="Q83" s="125"/>
      <c r="R83" s="125"/>
    </row>
    <row r="84" spans="1:18" x14ac:dyDescent="0.25">
      <c r="A84" s="123">
        <f t="shared" si="2"/>
        <v>77</v>
      </c>
      <c r="B84" s="124">
        <v>45093</v>
      </c>
      <c r="C84" s="123" t="s">
        <v>405</v>
      </c>
      <c r="D84" s="123" t="s">
        <v>138</v>
      </c>
      <c r="E84" s="123" t="s">
        <v>973</v>
      </c>
      <c r="F84" s="123" t="s">
        <v>23</v>
      </c>
      <c r="G84" s="123">
        <v>60</v>
      </c>
      <c r="H84" s="125"/>
      <c r="I84" s="125"/>
      <c r="J84" s="125"/>
      <c r="K84" s="125"/>
      <c r="L84" s="125"/>
      <c r="M84" s="125"/>
      <c r="N84" s="126">
        <f t="shared" si="3"/>
        <v>7300</v>
      </c>
      <c r="O84" s="125"/>
      <c r="P84" s="125"/>
      <c r="Q84" s="125"/>
      <c r="R84" s="125"/>
    </row>
    <row r="85" spans="1:18" x14ac:dyDescent="0.25">
      <c r="A85" s="123">
        <f t="shared" si="2"/>
        <v>78</v>
      </c>
      <c r="B85" s="124">
        <v>45094</v>
      </c>
      <c r="C85" s="123" t="s">
        <v>149</v>
      </c>
      <c r="D85" s="123" t="s">
        <v>417</v>
      </c>
      <c r="E85" s="123" t="s">
        <v>973</v>
      </c>
      <c r="F85" s="123" t="s">
        <v>23</v>
      </c>
      <c r="G85" s="123">
        <v>28</v>
      </c>
      <c r="H85" s="125"/>
      <c r="I85" s="125"/>
      <c r="J85" s="125"/>
      <c r="K85" s="125"/>
      <c r="L85" s="125"/>
      <c r="M85" s="125"/>
      <c r="N85" s="126">
        <f t="shared" si="3"/>
        <v>7328</v>
      </c>
      <c r="O85" s="125"/>
      <c r="P85" s="125"/>
      <c r="Q85" s="125"/>
      <c r="R85" s="125"/>
    </row>
    <row r="86" spans="1:18" x14ac:dyDescent="0.25">
      <c r="A86" s="123">
        <f t="shared" si="2"/>
        <v>79</v>
      </c>
      <c r="B86" s="124">
        <v>45094</v>
      </c>
      <c r="C86" s="123" t="s">
        <v>406</v>
      </c>
      <c r="D86" s="123" t="s">
        <v>135</v>
      </c>
      <c r="E86" s="123" t="s">
        <v>973</v>
      </c>
      <c r="F86" s="123" t="s">
        <v>23</v>
      </c>
      <c r="G86" s="123">
        <v>50</v>
      </c>
      <c r="H86" s="125"/>
      <c r="I86" s="125"/>
      <c r="J86" s="125"/>
      <c r="K86" s="125"/>
      <c r="L86" s="125"/>
      <c r="M86" s="125"/>
      <c r="N86" s="126">
        <f t="shared" si="3"/>
        <v>7378</v>
      </c>
      <c r="O86" s="125"/>
      <c r="P86" s="125"/>
      <c r="Q86" s="125"/>
      <c r="R86" s="125"/>
    </row>
    <row r="87" spans="1:18" x14ac:dyDescent="0.25">
      <c r="A87" s="123">
        <f t="shared" si="2"/>
        <v>80</v>
      </c>
      <c r="B87" s="124">
        <v>45094</v>
      </c>
      <c r="C87" s="128" t="s">
        <v>447</v>
      </c>
      <c r="D87" s="128" t="s">
        <v>177</v>
      </c>
      <c r="E87" s="123" t="s">
        <v>973</v>
      </c>
      <c r="F87" s="123" t="s">
        <v>23</v>
      </c>
      <c r="G87" s="123">
        <v>132</v>
      </c>
      <c r="H87" s="125"/>
      <c r="I87" s="125"/>
      <c r="J87" s="125"/>
      <c r="K87" s="125"/>
      <c r="L87" s="125"/>
      <c r="M87" s="125"/>
      <c r="N87" s="126">
        <f t="shared" si="3"/>
        <v>7510</v>
      </c>
      <c r="O87" s="125"/>
      <c r="P87" s="125"/>
      <c r="Q87" s="125"/>
      <c r="R87" s="125"/>
    </row>
    <row r="88" spans="1:18" x14ac:dyDescent="0.25">
      <c r="A88" s="123">
        <f t="shared" si="2"/>
        <v>81</v>
      </c>
      <c r="B88" s="124">
        <v>45094</v>
      </c>
      <c r="C88" s="123" t="s">
        <v>135</v>
      </c>
      <c r="D88" s="123" t="s">
        <v>80</v>
      </c>
      <c r="E88" s="123" t="s">
        <v>973</v>
      </c>
      <c r="F88" s="123" t="s">
        <v>23</v>
      </c>
      <c r="G88" s="123">
        <v>46</v>
      </c>
      <c r="H88" s="125"/>
      <c r="I88" s="125"/>
      <c r="J88" s="125"/>
      <c r="K88" s="125"/>
      <c r="L88" s="125"/>
      <c r="M88" s="125"/>
      <c r="N88" s="126">
        <f t="shared" si="3"/>
        <v>7556</v>
      </c>
      <c r="O88" s="125"/>
      <c r="P88" s="125"/>
      <c r="Q88" s="125"/>
      <c r="R88" s="125"/>
    </row>
    <row r="89" spans="1:18" x14ac:dyDescent="0.25">
      <c r="A89" s="123">
        <f t="shared" si="2"/>
        <v>82</v>
      </c>
      <c r="B89" s="124">
        <v>45094</v>
      </c>
      <c r="C89" s="123" t="s">
        <v>80</v>
      </c>
      <c r="D89" s="123" t="s">
        <v>1014</v>
      </c>
      <c r="E89" s="123" t="s">
        <v>973</v>
      </c>
      <c r="F89" s="123" t="s">
        <v>23</v>
      </c>
      <c r="G89" s="123">
        <v>65</v>
      </c>
      <c r="H89" s="125"/>
      <c r="I89" s="125"/>
      <c r="J89" s="125"/>
      <c r="K89" s="125"/>
      <c r="L89" s="125"/>
      <c r="M89" s="125"/>
      <c r="N89" s="126">
        <f t="shared" si="3"/>
        <v>7621</v>
      </c>
      <c r="O89" s="125"/>
      <c r="P89" s="125"/>
      <c r="Q89" s="125"/>
      <c r="R89" s="125"/>
    </row>
    <row r="90" spans="1:18" x14ac:dyDescent="0.25">
      <c r="A90" s="123">
        <f t="shared" si="2"/>
        <v>83</v>
      </c>
      <c r="B90" s="124">
        <v>45094</v>
      </c>
      <c r="C90" s="123" t="s">
        <v>80</v>
      </c>
      <c r="D90" s="123" t="s">
        <v>150</v>
      </c>
      <c r="E90" s="123" t="s">
        <v>973</v>
      </c>
      <c r="F90" s="123" t="s">
        <v>23</v>
      </c>
      <c r="G90" s="123">
        <v>150</v>
      </c>
      <c r="H90" s="125"/>
      <c r="I90" s="125"/>
      <c r="J90" s="125"/>
      <c r="K90" s="125"/>
      <c r="L90" s="125"/>
      <c r="M90" s="125"/>
      <c r="N90" s="126">
        <f t="shared" si="3"/>
        <v>7771</v>
      </c>
      <c r="O90" s="125"/>
      <c r="P90" s="125"/>
      <c r="Q90" s="125"/>
      <c r="R90" s="125"/>
    </row>
    <row r="91" spans="1:18" x14ac:dyDescent="0.25">
      <c r="A91" s="123">
        <f t="shared" si="2"/>
        <v>84</v>
      </c>
      <c r="B91" s="124">
        <v>45095</v>
      </c>
      <c r="C91" s="123" t="s">
        <v>175</v>
      </c>
      <c r="D91" s="123" t="s">
        <v>406</v>
      </c>
      <c r="E91" s="123" t="s">
        <v>973</v>
      </c>
      <c r="F91" s="123" t="s">
        <v>23</v>
      </c>
      <c r="G91" s="123">
        <v>69</v>
      </c>
      <c r="H91" s="125"/>
      <c r="I91" s="125"/>
      <c r="J91" s="125"/>
      <c r="K91" s="125"/>
      <c r="L91" s="125"/>
      <c r="M91" s="125"/>
      <c r="N91" s="126">
        <f t="shared" si="3"/>
        <v>7840</v>
      </c>
      <c r="O91" s="125"/>
      <c r="P91" s="125"/>
      <c r="Q91" s="125"/>
      <c r="R91" s="125"/>
    </row>
    <row r="92" spans="1:18" x14ac:dyDescent="0.25">
      <c r="A92" s="123">
        <f t="shared" si="2"/>
        <v>85</v>
      </c>
      <c r="B92" s="124">
        <v>45095</v>
      </c>
      <c r="C92" s="123" t="s">
        <v>240</v>
      </c>
      <c r="D92" s="123" t="s">
        <v>406</v>
      </c>
      <c r="E92" s="123" t="s">
        <v>973</v>
      </c>
      <c r="F92" s="123" t="s">
        <v>23</v>
      </c>
      <c r="G92" s="123">
        <v>28</v>
      </c>
      <c r="H92" s="125"/>
      <c r="I92" s="125"/>
      <c r="J92" s="125"/>
      <c r="K92" s="125"/>
      <c r="L92" s="125"/>
      <c r="M92" s="125"/>
      <c r="N92" s="126">
        <f t="shared" si="3"/>
        <v>7868</v>
      </c>
      <c r="O92" s="125"/>
      <c r="P92" s="125"/>
      <c r="Q92" s="125"/>
      <c r="R92" s="125"/>
    </row>
    <row r="93" spans="1:18" x14ac:dyDescent="0.25">
      <c r="A93" s="123">
        <f t="shared" si="2"/>
        <v>86</v>
      </c>
      <c r="B93" s="124">
        <v>45095</v>
      </c>
      <c r="C93" s="123" t="s">
        <v>240</v>
      </c>
      <c r="D93" s="123" t="s">
        <v>145</v>
      </c>
      <c r="E93" s="123" t="s">
        <v>973</v>
      </c>
      <c r="F93" s="123" t="s">
        <v>23</v>
      </c>
      <c r="G93" s="123">
        <v>34</v>
      </c>
      <c r="H93" s="125"/>
      <c r="I93" s="125"/>
      <c r="J93" s="125"/>
      <c r="K93" s="125"/>
      <c r="L93" s="125"/>
      <c r="M93" s="125"/>
      <c r="N93" s="126">
        <f t="shared" si="3"/>
        <v>7902</v>
      </c>
      <c r="O93" s="125"/>
      <c r="P93" s="125"/>
      <c r="Q93" s="125"/>
      <c r="R93" s="125"/>
    </row>
    <row r="94" spans="1:18" x14ac:dyDescent="0.25">
      <c r="A94" s="123">
        <f t="shared" si="2"/>
        <v>87</v>
      </c>
      <c r="B94" s="124">
        <v>45095</v>
      </c>
      <c r="C94" s="123" t="s">
        <v>163</v>
      </c>
      <c r="D94" s="123" t="s">
        <v>162</v>
      </c>
      <c r="E94" s="123" t="s">
        <v>973</v>
      </c>
      <c r="F94" s="123" t="s">
        <v>23</v>
      </c>
      <c r="G94" s="123">
        <v>113</v>
      </c>
      <c r="H94" s="125"/>
      <c r="I94" s="125"/>
      <c r="J94" s="125"/>
      <c r="K94" s="125"/>
      <c r="L94" s="125"/>
      <c r="M94" s="125"/>
      <c r="N94" s="126">
        <f t="shared" si="3"/>
        <v>8015</v>
      </c>
      <c r="O94" s="125"/>
      <c r="P94" s="125"/>
      <c r="Q94" s="125"/>
      <c r="R94" s="125"/>
    </row>
    <row r="95" spans="1:18" x14ac:dyDescent="0.25">
      <c r="A95" s="123">
        <f t="shared" si="2"/>
        <v>88</v>
      </c>
      <c r="B95" s="124">
        <v>45095</v>
      </c>
      <c r="C95" s="123" t="s">
        <v>416</v>
      </c>
      <c r="D95" s="123" t="s">
        <v>162</v>
      </c>
      <c r="E95" s="123" t="s">
        <v>973</v>
      </c>
      <c r="F95" s="123" t="s">
        <v>23</v>
      </c>
      <c r="G95" s="123">
        <v>99</v>
      </c>
      <c r="H95" s="125"/>
      <c r="I95" s="125"/>
      <c r="J95" s="125"/>
      <c r="K95" s="125"/>
      <c r="L95" s="125"/>
      <c r="M95" s="125"/>
      <c r="N95" s="126">
        <f t="shared" si="3"/>
        <v>8114</v>
      </c>
      <c r="O95" s="125"/>
      <c r="P95" s="125"/>
      <c r="Q95" s="125"/>
      <c r="R95" s="125"/>
    </row>
    <row r="96" spans="1:18" x14ac:dyDescent="0.25">
      <c r="A96" s="123">
        <f t="shared" si="2"/>
        <v>89</v>
      </c>
      <c r="B96" s="124">
        <v>45095</v>
      </c>
      <c r="C96" s="123" t="s">
        <v>179</v>
      </c>
      <c r="D96" s="123" t="s">
        <v>416</v>
      </c>
      <c r="E96" s="123" t="s">
        <v>973</v>
      </c>
      <c r="F96" s="123" t="s">
        <v>23</v>
      </c>
      <c r="G96" s="123">
        <v>21</v>
      </c>
      <c r="H96" s="125"/>
      <c r="I96" s="125"/>
      <c r="J96" s="125"/>
      <c r="K96" s="125"/>
      <c r="L96" s="125"/>
      <c r="M96" s="125"/>
      <c r="N96" s="126">
        <f t="shared" si="3"/>
        <v>8135</v>
      </c>
      <c r="O96" s="125"/>
      <c r="P96" s="125"/>
      <c r="Q96" s="125"/>
      <c r="R96" s="125"/>
    </row>
    <row r="97" spans="1:18" x14ac:dyDescent="0.25">
      <c r="A97" s="123">
        <f t="shared" si="2"/>
        <v>90</v>
      </c>
      <c r="B97" s="124">
        <v>45095</v>
      </c>
      <c r="C97" s="123" t="s">
        <v>139</v>
      </c>
      <c r="D97" s="123" t="s">
        <v>1015</v>
      </c>
      <c r="E97" s="123" t="s">
        <v>973</v>
      </c>
      <c r="F97" s="123" t="s">
        <v>23</v>
      </c>
      <c r="G97" s="123">
        <v>51</v>
      </c>
      <c r="H97" s="125"/>
      <c r="I97" s="125"/>
      <c r="J97" s="125"/>
      <c r="K97" s="125"/>
      <c r="L97" s="125"/>
      <c r="M97" s="125"/>
      <c r="N97" s="126">
        <f t="shared" si="3"/>
        <v>8186</v>
      </c>
      <c r="O97" s="125"/>
      <c r="P97" s="125"/>
      <c r="Q97" s="125"/>
      <c r="R97" s="125"/>
    </row>
    <row r="98" spans="1:18" x14ac:dyDescent="0.25">
      <c r="A98" s="123">
        <f t="shared" si="2"/>
        <v>91</v>
      </c>
      <c r="B98" s="124">
        <v>45095</v>
      </c>
      <c r="C98" s="123" t="s">
        <v>1015</v>
      </c>
      <c r="D98" s="123" t="s">
        <v>136</v>
      </c>
      <c r="E98" s="123" t="s">
        <v>973</v>
      </c>
      <c r="F98" s="123" t="s">
        <v>23</v>
      </c>
      <c r="G98" s="123">
        <v>42</v>
      </c>
      <c r="H98" s="125"/>
      <c r="I98" s="125"/>
      <c r="J98" s="125"/>
      <c r="K98" s="125"/>
      <c r="L98" s="125"/>
      <c r="M98" s="125"/>
      <c r="N98" s="126">
        <f t="shared" si="3"/>
        <v>8228</v>
      </c>
      <c r="O98" s="125"/>
      <c r="P98" s="125"/>
      <c r="Q98" s="125"/>
      <c r="R98" s="125"/>
    </row>
    <row r="99" spans="1:18" x14ac:dyDescent="0.25">
      <c r="A99" s="123">
        <f t="shared" si="2"/>
        <v>92</v>
      </c>
      <c r="B99" s="124">
        <v>45095</v>
      </c>
      <c r="C99" s="123" t="s">
        <v>1016</v>
      </c>
      <c r="D99" s="123" t="s">
        <v>1017</v>
      </c>
      <c r="E99" s="123" t="s">
        <v>973</v>
      </c>
      <c r="F99" s="123" t="s">
        <v>23</v>
      </c>
      <c r="G99" s="123">
        <v>34</v>
      </c>
      <c r="H99" s="125"/>
      <c r="I99" s="125"/>
      <c r="J99" s="125"/>
      <c r="K99" s="125"/>
      <c r="L99" s="125"/>
      <c r="M99" s="125"/>
      <c r="N99" s="126">
        <f t="shared" si="3"/>
        <v>8262</v>
      </c>
      <c r="O99" s="125"/>
      <c r="P99" s="125"/>
      <c r="Q99" s="125"/>
      <c r="R99" s="125"/>
    </row>
    <row r="100" spans="1:18" x14ac:dyDescent="0.25">
      <c r="A100" s="123">
        <f t="shared" si="2"/>
        <v>93</v>
      </c>
      <c r="B100" s="124">
        <v>45095</v>
      </c>
      <c r="C100" s="123" t="s">
        <v>139</v>
      </c>
      <c r="D100" s="123" t="s">
        <v>1018</v>
      </c>
      <c r="E100" s="123" t="s">
        <v>973</v>
      </c>
      <c r="F100" s="123" t="s">
        <v>23</v>
      </c>
      <c r="G100" s="123">
        <v>16</v>
      </c>
      <c r="H100" s="125"/>
      <c r="I100" s="125"/>
      <c r="J100" s="125"/>
      <c r="K100" s="125"/>
      <c r="L100" s="125"/>
      <c r="M100" s="125"/>
      <c r="N100" s="126">
        <f t="shared" si="3"/>
        <v>8278</v>
      </c>
      <c r="O100" s="125"/>
      <c r="P100" s="125"/>
      <c r="Q100" s="125"/>
      <c r="R100" s="125"/>
    </row>
    <row r="101" spans="1:18" x14ac:dyDescent="0.25">
      <c r="A101" s="123">
        <f t="shared" si="2"/>
        <v>94</v>
      </c>
      <c r="B101" s="124">
        <v>45096</v>
      </c>
      <c r="C101" s="123" t="s">
        <v>491</v>
      </c>
      <c r="D101" s="123" t="s">
        <v>179</v>
      </c>
      <c r="E101" s="123" t="s">
        <v>973</v>
      </c>
      <c r="F101" s="123" t="s">
        <v>23</v>
      </c>
      <c r="G101" s="123">
        <v>44</v>
      </c>
      <c r="H101" s="125"/>
      <c r="I101" s="125"/>
      <c r="J101" s="125"/>
      <c r="K101" s="125"/>
      <c r="L101" s="125"/>
      <c r="M101" s="125"/>
      <c r="N101" s="126">
        <f t="shared" si="3"/>
        <v>8322</v>
      </c>
      <c r="O101" s="125"/>
      <c r="P101" s="125"/>
      <c r="Q101" s="125"/>
      <c r="R101" s="125"/>
    </row>
    <row r="102" spans="1:18" x14ac:dyDescent="0.25">
      <c r="A102" s="123">
        <f t="shared" si="2"/>
        <v>95</v>
      </c>
      <c r="B102" s="124">
        <v>45096</v>
      </c>
      <c r="C102" s="123" t="s">
        <v>179</v>
      </c>
      <c r="D102" s="123" t="s">
        <v>1019</v>
      </c>
      <c r="E102" s="123" t="s">
        <v>973</v>
      </c>
      <c r="F102" s="123" t="s">
        <v>23</v>
      </c>
      <c r="G102" s="123"/>
      <c r="H102" s="123">
        <v>73</v>
      </c>
      <c r="I102" s="123"/>
      <c r="J102" s="125"/>
      <c r="K102" s="125"/>
      <c r="L102" s="125"/>
      <c r="M102" s="125"/>
      <c r="N102" s="126">
        <f t="shared" si="3"/>
        <v>8395</v>
      </c>
      <c r="O102" s="125"/>
      <c r="P102" s="125"/>
      <c r="Q102" s="125"/>
      <c r="R102" s="125"/>
    </row>
    <row r="103" spans="1:18" x14ac:dyDescent="0.25">
      <c r="A103" s="123">
        <f t="shared" si="2"/>
        <v>96</v>
      </c>
      <c r="B103" s="124">
        <v>45096</v>
      </c>
      <c r="C103" s="123" t="s">
        <v>1020</v>
      </c>
      <c r="D103" s="123" t="s">
        <v>1021</v>
      </c>
      <c r="E103" s="123" t="s">
        <v>973</v>
      </c>
      <c r="F103" s="123" t="s">
        <v>23</v>
      </c>
      <c r="G103" s="123">
        <v>26</v>
      </c>
      <c r="H103" s="123"/>
      <c r="I103" s="123"/>
      <c r="J103" s="125"/>
      <c r="K103" s="125"/>
      <c r="L103" s="125"/>
      <c r="M103" s="125"/>
      <c r="N103" s="126">
        <f t="shared" si="3"/>
        <v>8421</v>
      </c>
      <c r="O103" s="125"/>
      <c r="P103" s="125"/>
      <c r="Q103" s="125"/>
      <c r="R103" s="125"/>
    </row>
    <row r="104" spans="1:18" x14ac:dyDescent="0.25">
      <c r="A104" s="123">
        <f t="shared" si="2"/>
        <v>97</v>
      </c>
      <c r="B104" s="124">
        <v>45096</v>
      </c>
      <c r="C104" s="123" t="s">
        <v>491</v>
      </c>
      <c r="D104" s="123" t="s">
        <v>139</v>
      </c>
      <c r="E104" s="123" t="s">
        <v>973</v>
      </c>
      <c r="F104" s="123" t="s">
        <v>23</v>
      </c>
      <c r="G104" s="123"/>
      <c r="H104" s="123">
        <v>118</v>
      </c>
      <c r="I104" s="123"/>
      <c r="J104" s="125"/>
      <c r="K104" s="125"/>
      <c r="L104" s="125"/>
      <c r="M104" s="125"/>
      <c r="N104" s="126">
        <f t="shared" si="3"/>
        <v>8539</v>
      </c>
      <c r="O104" s="125"/>
      <c r="P104" s="125"/>
      <c r="Q104" s="125"/>
      <c r="R104" s="125"/>
    </row>
    <row r="105" spans="1:18" x14ac:dyDescent="0.25">
      <c r="A105" s="123">
        <f t="shared" si="2"/>
        <v>98</v>
      </c>
      <c r="B105" s="124">
        <v>45096</v>
      </c>
      <c r="C105" s="123" t="s">
        <v>80</v>
      </c>
      <c r="D105" s="123" t="s">
        <v>150</v>
      </c>
      <c r="E105" s="123" t="s">
        <v>973</v>
      </c>
      <c r="F105" s="123" t="s">
        <v>23</v>
      </c>
      <c r="G105" s="123">
        <v>30</v>
      </c>
      <c r="H105" s="123"/>
      <c r="I105" s="123"/>
      <c r="J105" s="125"/>
      <c r="K105" s="125"/>
      <c r="L105" s="125"/>
      <c r="M105" s="125"/>
      <c r="N105" s="126">
        <f t="shared" si="3"/>
        <v>8569</v>
      </c>
      <c r="O105" s="125"/>
      <c r="P105" s="125"/>
      <c r="Q105" s="125"/>
      <c r="R105" s="125"/>
    </row>
    <row r="106" spans="1:18" x14ac:dyDescent="0.25">
      <c r="A106" s="123">
        <f t="shared" si="2"/>
        <v>99</v>
      </c>
      <c r="B106" s="124">
        <v>45096</v>
      </c>
      <c r="C106" s="123" t="s">
        <v>150</v>
      </c>
      <c r="D106" s="123" t="s">
        <v>412</v>
      </c>
      <c r="E106" s="123" t="s">
        <v>973</v>
      </c>
      <c r="F106" s="123" t="s">
        <v>23</v>
      </c>
      <c r="G106" s="123">
        <v>100</v>
      </c>
      <c r="H106" s="123"/>
      <c r="I106" s="123"/>
      <c r="J106" s="125"/>
      <c r="K106" s="125"/>
      <c r="L106" s="125"/>
      <c r="M106" s="125"/>
      <c r="N106" s="126">
        <f t="shared" si="3"/>
        <v>8669</v>
      </c>
      <c r="O106" s="125"/>
      <c r="P106" s="125"/>
      <c r="Q106" s="125"/>
      <c r="R106" s="125"/>
    </row>
    <row r="107" spans="1:18" x14ac:dyDescent="0.25">
      <c r="A107" s="123">
        <f t="shared" si="2"/>
        <v>100</v>
      </c>
      <c r="B107" s="124">
        <v>45096</v>
      </c>
      <c r="C107" s="123" t="s">
        <v>162</v>
      </c>
      <c r="D107" s="123" t="s">
        <v>186</v>
      </c>
      <c r="E107" s="123" t="s">
        <v>973</v>
      </c>
      <c r="F107" s="123" t="s">
        <v>23</v>
      </c>
      <c r="G107" s="123"/>
      <c r="H107" s="123"/>
      <c r="I107" s="123">
        <v>43</v>
      </c>
      <c r="J107" s="125"/>
      <c r="K107" s="125"/>
      <c r="L107" s="125"/>
      <c r="M107" s="125"/>
      <c r="N107" s="126">
        <f t="shared" si="3"/>
        <v>8712</v>
      </c>
      <c r="O107" s="125"/>
      <c r="P107" s="125"/>
      <c r="Q107" s="125"/>
      <c r="R107" s="125"/>
    </row>
    <row r="108" spans="1:18" x14ac:dyDescent="0.25">
      <c r="A108" s="123">
        <f t="shared" si="2"/>
        <v>101</v>
      </c>
      <c r="B108" s="124">
        <v>45096</v>
      </c>
      <c r="C108" s="123" t="s">
        <v>186</v>
      </c>
      <c r="D108" s="123" t="s">
        <v>417</v>
      </c>
      <c r="E108" s="123" t="s">
        <v>973</v>
      </c>
      <c r="F108" s="123" t="s">
        <v>23</v>
      </c>
      <c r="G108" s="123"/>
      <c r="H108" s="123"/>
      <c r="I108" s="123">
        <v>41</v>
      </c>
      <c r="J108" s="125"/>
      <c r="K108" s="125"/>
      <c r="L108" s="125"/>
      <c r="M108" s="125"/>
      <c r="N108" s="126">
        <f t="shared" si="3"/>
        <v>8753</v>
      </c>
      <c r="O108" s="125"/>
      <c r="P108" s="125"/>
      <c r="Q108" s="125"/>
      <c r="R108" s="125"/>
    </row>
    <row r="109" spans="1:18" x14ac:dyDescent="0.25">
      <c r="A109" s="123">
        <f t="shared" si="2"/>
        <v>102</v>
      </c>
      <c r="B109" s="124">
        <v>45097</v>
      </c>
      <c r="C109" s="123" t="s">
        <v>207</v>
      </c>
      <c r="D109" s="123" t="s">
        <v>247</v>
      </c>
      <c r="E109" s="123" t="s">
        <v>973</v>
      </c>
      <c r="F109" s="123" t="s">
        <v>23</v>
      </c>
      <c r="G109" s="123"/>
      <c r="H109" s="123"/>
      <c r="I109" s="123">
        <v>264</v>
      </c>
      <c r="J109" s="125"/>
      <c r="K109" s="125"/>
      <c r="L109" s="125"/>
      <c r="M109" s="125"/>
      <c r="N109" s="126">
        <f t="shared" si="3"/>
        <v>9017</v>
      </c>
      <c r="O109" s="125"/>
      <c r="P109" s="125"/>
      <c r="Q109" s="125"/>
      <c r="R109" s="125"/>
    </row>
    <row r="110" spans="1:18" x14ac:dyDescent="0.25">
      <c r="A110" s="123">
        <f t="shared" si="2"/>
        <v>103</v>
      </c>
      <c r="B110" s="124">
        <v>45097</v>
      </c>
      <c r="C110" s="123" t="s">
        <v>207</v>
      </c>
      <c r="D110" s="123" t="s">
        <v>491</v>
      </c>
      <c r="E110" s="123" t="s">
        <v>973</v>
      </c>
      <c r="F110" s="123" t="s">
        <v>23</v>
      </c>
      <c r="G110" s="123"/>
      <c r="H110" s="123"/>
      <c r="I110" s="123">
        <v>48</v>
      </c>
      <c r="J110" s="125"/>
      <c r="K110" s="125"/>
      <c r="L110" s="125"/>
      <c r="M110" s="125"/>
      <c r="N110" s="126">
        <f t="shared" si="3"/>
        <v>9065</v>
      </c>
      <c r="O110" s="125"/>
      <c r="P110" s="125"/>
      <c r="Q110" s="125"/>
      <c r="R110" s="125"/>
    </row>
    <row r="111" spans="1:18" x14ac:dyDescent="0.25">
      <c r="A111" s="123">
        <f t="shared" si="2"/>
        <v>104</v>
      </c>
      <c r="B111" s="124">
        <v>45097</v>
      </c>
      <c r="C111" s="123" t="s">
        <v>405</v>
      </c>
      <c r="D111" s="123" t="s">
        <v>1022</v>
      </c>
      <c r="E111" s="123" t="s">
        <v>973</v>
      </c>
      <c r="F111" s="123" t="s">
        <v>23</v>
      </c>
      <c r="G111" s="123">
        <v>45</v>
      </c>
      <c r="H111" s="123"/>
      <c r="I111" s="123"/>
      <c r="J111" s="125"/>
      <c r="K111" s="125"/>
      <c r="L111" s="125"/>
      <c r="M111" s="125"/>
      <c r="N111" s="126">
        <f t="shared" si="3"/>
        <v>9110</v>
      </c>
      <c r="O111" s="125"/>
      <c r="P111" s="125"/>
      <c r="Q111" s="125"/>
      <c r="R111" s="125"/>
    </row>
    <row r="112" spans="1:18" x14ac:dyDescent="0.25">
      <c r="A112" s="123">
        <f t="shared" si="2"/>
        <v>105</v>
      </c>
      <c r="B112" s="124">
        <v>45098</v>
      </c>
      <c r="C112" s="123" t="s">
        <v>935</v>
      </c>
      <c r="D112" s="123" t="s">
        <v>150</v>
      </c>
      <c r="E112" s="123" t="s">
        <v>973</v>
      </c>
      <c r="F112" s="123" t="s">
        <v>23</v>
      </c>
      <c r="G112" s="123">
        <v>14</v>
      </c>
      <c r="H112" s="125"/>
      <c r="I112" s="125"/>
      <c r="J112" s="125"/>
      <c r="K112" s="125"/>
      <c r="L112" s="125"/>
      <c r="M112" s="125"/>
      <c r="N112" s="126">
        <f t="shared" si="3"/>
        <v>9124</v>
      </c>
      <c r="O112" s="125"/>
      <c r="P112" s="125"/>
      <c r="Q112" s="125"/>
      <c r="R112" s="125"/>
    </row>
    <row r="113" spans="1:18" x14ac:dyDescent="0.25">
      <c r="A113" s="123">
        <f t="shared" si="2"/>
        <v>106</v>
      </c>
      <c r="B113" s="124">
        <v>45098</v>
      </c>
      <c r="C113" s="123" t="s">
        <v>153</v>
      </c>
      <c r="D113" s="123" t="s">
        <v>159</v>
      </c>
      <c r="E113" s="123" t="s">
        <v>973</v>
      </c>
      <c r="F113" s="123" t="s">
        <v>23</v>
      </c>
      <c r="G113" s="123">
        <v>78</v>
      </c>
      <c r="H113" s="125"/>
      <c r="I113" s="125"/>
      <c r="J113" s="125"/>
      <c r="K113" s="125"/>
      <c r="L113" s="125"/>
      <c r="M113" s="125"/>
      <c r="N113" s="126">
        <f t="shared" si="3"/>
        <v>9202</v>
      </c>
      <c r="O113" s="125"/>
      <c r="P113" s="125"/>
      <c r="Q113" s="125"/>
      <c r="R113" s="125"/>
    </row>
    <row r="114" spans="1:18" x14ac:dyDescent="0.25">
      <c r="A114" s="123">
        <f t="shared" si="2"/>
        <v>107</v>
      </c>
      <c r="B114" s="124">
        <v>45098</v>
      </c>
      <c r="C114" s="123" t="s">
        <v>153</v>
      </c>
      <c r="D114" s="123" t="s">
        <v>1023</v>
      </c>
      <c r="E114" s="123" t="s">
        <v>973</v>
      </c>
      <c r="F114" s="123" t="s">
        <v>23</v>
      </c>
      <c r="G114" s="123">
        <v>30</v>
      </c>
      <c r="H114" s="125"/>
      <c r="I114" s="125"/>
      <c r="J114" s="125"/>
      <c r="K114" s="125"/>
      <c r="L114" s="125"/>
      <c r="M114" s="125"/>
      <c r="N114" s="126">
        <f t="shared" si="3"/>
        <v>9232</v>
      </c>
      <c r="O114" s="125"/>
      <c r="P114" s="125"/>
      <c r="Q114" s="125"/>
      <c r="R114" s="125"/>
    </row>
    <row r="115" spans="1:18" x14ac:dyDescent="0.25">
      <c r="A115" s="123">
        <f t="shared" si="2"/>
        <v>108</v>
      </c>
      <c r="B115" s="124">
        <v>45098</v>
      </c>
      <c r="C115" s="123" t="s">
        <v>150</v>
      </c>
      <c r="D115" s="123" t="s">
        <v>153</v>
      </c>
      <c r="E115" s="123" t="s">
        <v>973</v>
      </c>
      <c r="F115" s="123" t="s">
        <v>23</v>
      </c>
      <c r="G115" s="123">
        <v>11</v>
      </c>
      <c r="H115" s="125"/>
      <c r="I115" s="125"/>
      <c r="J115" s="125"/>
      <c r="K115" s="125"/>
      <c r="L115" s="125"/>
      <c r="M115" s="125"/>
      <c r="N115" s="126">
        <f t="shared" si="3"/>
        <v>9243</v>
      </c>
      <c r="O115" s="125"/>
      <c r="P115" s="125"/>
      <c r="Q115" s="125"/>
      <c r="R115" s="125"/>
    </row>
    <row r="116" spans="1:18" x14ac:dyDescent="0.25">
      <c r="A116" s="123">
        <f t="shared" si="2"/>
        <v>109</v>
      </c>
      <c r="B116" s="124">
        <v>45098</v>
      </c>
      <c r="C116" s="123" t="s">
        <v>932</v>
      </c>
      <c r="D116" s="123" t="s">
        <v>412</v>
      </c>
      <c r="E116" s="123" t="s">
        <v>973</v>
      </c>
      <c r="F116" s="123" t="s">
        <v>23</v>
      </c>
      <c r="G116" s="123">
        <v>20</v>
      </c>
      <c r="H116" s="125"/>
      <c r="I116" s="125"/>
      <c r="J116" s="125"/>
      <c r="K116" s="125"/>
      <c r="L116" s="125"/>
      <c r="M116" s="125"/>
      <c r="N116" s="126">
        <f t="shared" si="3"/>
        <v>9263</v>
      </c>
      <c r="O116" s="125"/>
      <c r="P116" s="125"/>
      <c r="Q116" s="125"/>
      <c r="R116" s="125"/>
    </row>
    <row r="117" spans="1:18" x14ac:dyDescent="0.25">
      <c r="A117" s="123">
        <f t="shared" si="2"/>
        <v>110</v>
      </c>
      <c r="B117" s="124">
        <v>45098</v>
      </c>
      <c r="C117" s="123" t="s">
        <v>186</v>
      </c>
      <c r="D117" s="123" t="s">
        <v>405</v>
      </c>
      <c r="E117" s="123" t="s">
        <v>973</v>
      </c>
      <c r="F117" s="123" t="s">
        <v>23</v>
      </c>
      <c r="G117" s="123">
        <v>24</v>
      </c>
      <c r="H117" s="125"/>
      <c r="I117" s="125"/>
      <c r="J117" s="125"/>
      <c r="K117" s="125"/>
      <c r="L117" s="125"/>
      <c r="M117" s="125"/>
      <c r="N117" s="126">
        <f t="shared" si="3"/>
        <v>9287</v>
      </c>
      <c r="O117" s="125"/>
      <c r="P117" s="125"/>
      <c r="Q117" s="125"/>
      <c r="R117" s="125"/>
    </row>
    <row r="118" spans="1:18" x14ac:dyDescent="0.25">
      <c r="A118" s="123">
        <f t="shared" si="2"/>
        <v>111</v>
      </c>
      <c r="B118" s="124">
        <v>45098</v>
      </c>
      <c r="C118" s="123" t="s">
        <v>149</v>
      </c>
      <c r="D118" s="123" t="s">
        <v>417</v>
      </c>
      <c r="E118" s="123" t="s">
        <v>973</v>
      </c>
      <c r="F118" s="123" t="s">
        <v>23</v>
      </c>
      <c r="G118" s="123">
        <v>28</v>
      </c>
      <c r="H118" s="125"/>
      <c r="I118" s="125"/>
      <c r="J118" s="125"/>
      <c r="K118" s="125"/>
      <c r="L118" s="125"/>
      <c r="M118" s="125"/>
      <c r="N118" s="126">
        <f t="shared" si="3"/>
        <v>9315</v>
      </c>
      <c r="O118" s="125"/>
      <c r="P118" s="125"/>
      <c r="Q118" s="125"/>
      <c r="R118" s="125"/>
    </row>
    <row r="119" spans="1:18" x14ac:dyDescent="0.25">
      <c r="A119" s="123">
        <f t="shared" si="2"/>
        <v>112</v>
      </c>
      <c r="B119" s="124">
        <v>45098</v>
      </c>
      <c r="C119" s="123" t="s">
        <v>1024</v>
      </c>
      <c r="D119" s="123" t="s">
        <v>1016</v>
      </c>
      <c r="E119" s="123" t="s">
        <v>973</v>
      </c>
      <c r="F119" s="123" t="s">
        <v>23</v>
      </c>
      <c r="G119" s="123">
        <v>11</v>
      </c>
      <c r="H119" s="125"/>
      <c r="I119" s="125"/>
      <c r="J119" s="125"/>
      <c r="K119" s="125"/>
      <c r="L119" s="125"/>
      <c r="M119" s="125"/>
      <c r="N119" s="126">
        <f t="shared" si="3"/>
        <v>9326</v>
      </c>
      <c r="O119" s="125"/>
      <c r="P119" s="125"/>
      <c r="Q119" s="125"/>
      <c r="R119" s="125"/>
    </row>
    <row r="120" spans="1:18" x14ac:dyDescent="0.25">
      <c r="A120" s="123">
        <f t="shared" si="2"/>
        <v>113</v>
      </c>
      <c r="B120" s="124">
        <v>45098</v>
      </c>
      <c r="C120" s="123" t="s">
        <v>1016</v>
      </c>
      <c r="D120" s="123" t="s">
        <v>1017</v>
      </c>
      <c r="E120" s="123" t="s">
        <v>973</v>
      </c>
      <c r="F120" s="123" t="s">
        <v>23</v>
      </c>
      <c r="G120" s="123">
        <v>34</v>
      </c>
      <c r="H120" s="125"/>
      <c r="I120" s="125"/>
      <c r="J120" s="125"/>
      <c r="K120" s="125"/>
      <c r="L120" s="125"/>
      <c r="M120" s="125"/>
      <c r="N120" s="126">
        <f t="shared" si="3"/>
        <v>9360</v>
      </c>
      <c r="O120" s="125"/>
      <c r="P120" s="125"/>
      <c r="Q120" s="125"/>
      <c r="R120" s="125"/>
    </row>
    <row r="121" spans="1:18" x14ac:dyDescent="0.25">
      <c r="A121" s="123">
        <f t="shared" si="2"/>
        <v>114</v>
      </c>
      <c r="B121" s="124">
        <v>45099</v>
      </c>
      <c r="C121" s="123" t="s">
        <v>247</v>
      </c>
      <c r="D121" s="123" t="s">
        <v>177</v>
      </c>
      <c r="E121" s="123" t="s">
        <v>973</v>
      </c>
      <c r="F121" s="123" t="s">
        <v>23</v>
      </c>
      <c r="G121" s="123">
        <v>83</v>
      </c>
      <c r="H121" s="123"/>
      <c r="I121" s="125"/>
      <c r="J121" s="125"/>
      <c r="K121" s="125"/>
      <c r="L121" s="125"/>
      <c r="M121" s="125"/>
      <c r="N121" s="126">
        <f t="shared" si="3"/>
        <v>9443</v>
      </c>
      <c r="O121" s="125"/>
      <c r="P121" s="125"/>
      <c r="Q121" s="125"/>
      <c r="R121" s="125"/>
    </row>
    <row r="122" spans="1:18" x14ac:dyDescent="0.25">
      <c r="A122" s="123">
        <f t="shared" si="2"/>
        <v>115</v>
      </c>
      <c r="B122" s="124">
        <v>45099</v>
      </c>
      <c r="C122" s="123" t="s">
        <v>417</v>
      </c>
      <c r="D122" s="123" t="s">
        <v>1025</v>
      </c>
      <c r="E122" s="123" t="s">
        <v>973</v>
      </c>
      <c r="F122" s="123" t="s">
        <v>23</v>
      </c>
      <c r="G122" s="123"/>
      <c r="H122" s="123">
        <v>28</v>
      </c>
      <c r="I122" s="125"/>
      <c r="J122" s="125"/>
      <c r="K122" s="125"/>
      <c r="L122" s="125"/>
      <c r="M122" s="125"/>
      <c r="N122" s="126">
        <f t="shared" si="3"/>
        <v>9471</v>
      </c>
      <c r="O122" s="125"/>
      <c r="P122" s="125"/>
      <c r="Q122" s="125"/>
      <c r="R122" s="125"/>
    </row>
    <row r="123" spans="1:18" x14ac:dyDescent="0.25">
      <c r="A123" s="123">
        <f t="shared" si="2"/>
        <v>116</v>
      </c>
      <c r="B123" s="124">
        <v>45099</v>
      </c>
      <c r="C123" s="123" t="s">
        <v>1025</v>
      </c>
      <c r="D123" s="123" t="s">
        <v>165</v>
      </c>
      <c r="E123" s="123" t="s">
        <v>973</v>
      </c>
      <c r="F123" s="123" t="s">
        <v>23</v>
      </c>
      <c r="G123" s="123"/>
      <c r="H123" s="123">
        <v>5</v>
      </c>
      <c r="I123" s="125"/>
      <c r="J123" s="125"/>
      <c r="K123" s="125"/>
      <c r="L123" s="125"/>
      <c r="M123" s="125"/>
      <c r="N123" s="126">
        <f t="shared" si="3"/>
        <v>9476</v>
      </c>
      <c r="O123" s="125"/>
      <c r="P123" s="125"/>
      <c r="Q123" s="125"/>
      <c r="R123" s="125"/>
    </row>
    <row r="124" spans="1:18" x14ac:dyDescent="0.25">
      <c r="A124" s="123">
        <f t="shared" si="2"/>
        <v>117</v>
      </c>
      <c r="B124" s="124">
        <v>45099</v>
      </c>
      <c r="C124" s="123" t="s">
        <v>165</v>
      </c>
      <c r="D124" s="123" t="s">
        <v>453</v>
      </c>
      <c r="E124" s="123" t="s">
        <v>973</v>
      </c>
      <c r="F124" s="123" t="s">
        <v>23</v>
      </c>
      <c r="G124" s="123"/>
      <c r="H124" s="123">
        <v>57</v>
      </c>
      <c r="I124" s="125"/>
      <c r="J124" s="125"/>
      <c r="K124" s="125"/>
      <c r="L124" s="125"/>
      <c r="M124" s="125"/>
      <c r="N124" s="126">
        <f t="shared" si="3"/>
        <v>9533</v>
      </c>
      <c r="O124" s="125"/>
      <c r="P124" s="125"/>
      <c r="Q124" s="125"/>
      <c r="R124" s="125"/>
    </row>
    <row r="125" spans="1:18" x14ac:dyDescent="0.25">
      <c r="A125" s="123">
        <f t="shared" si="2"/>
        <v>118</v>
      </c>
      <c r="B125" s="124">
        <v>45099</v>
      </c>
      <c r="C125" s="123" t="s">
        <v>453</v>
      </c>
      <c r="D125" s="123" t="s">
        <v>137</v>
      </c>
      <c r="E125" s="123" t="s">
        <v>973</v>
      </c>
      <c r="F125" s="123" t="s">
        <v>23</v>
      </c>
      <c r="G125" s="123"/>
      <c r="H125" s="123">
        <v>10</v>
      </c>
      <c r="I125" s="125"/>
      <c r="J125" s="125"/>
      <c r="K125" s="125"/>
      <c r="L125" s="125"/>
      <c r="M125" s="125"/>
      <c r="N125" s="126">
        <f t="shared" si="3"/>
        <v>9543</v>
      </c>
      <c r="O125" s="125"/>
      <c r="P125" s="125"/>
      <c r="Q125" s="125"/>
      <c r="R125" s="125"/>
    </row>
    <row r="126" spans="1:18" x14ac:dyDescent="0.25">
      <c r="A126" s="123">
        <f t="shared" si="2"/>
        <v>119</v>
      </c>
      <c r="B126" s="124">
        <v>45099</v>
      </c>
      <c r="C126" s="123" t="s">
        <v>137</v>
      </c>
      <c r="D126" s="123" t="s">
        <v>175</v>
      </c>
      <c r="E126" s="123" t="s">
        <v>973</v>
      </c>
      <c r="F126" s="123" t="s">
        <v>23</v>
      </c>
      <c r="G126" s="123"/>
      <c r="H126" s="123">
        <v>21</v>
      </c>
      <c r="I126" s="125"/>
      <c r="J126" s="125"/>
      <c r="K126" s="125"/>
      <c r="L126" s="125"/>
      <c r="M126" s="125"/>
      <c r="N126" s="126">
        <f t="shared" si="3"/>
        <v>9564</v>
      </c>
      <c r="O126" s="125"/>
      <c r="P126" s="125"/>
      <c r="Q126" s="125"/>
      <c r="R126" s="125"/>
    </row>
    <row r="127" spans="1:18" x14ac:dyDescent="0.25">
      <c r="A127" s="123">
        <f t="shared" si="2"/>
        <v>120</v>
      </c>
      <c r="B127" s="124">
        <v>45099</v>
      </c>
      <c r="C127" s="123" t="s">
        <v>453</v>
      </c>
      <c r="D127" s="123" t="s">
        <v>188</v>
      </c>
      <c r="E127" s="123" t="s">
        <v>973</v>
      </c>
      <c r="F127" s="123" t="s">
        <v>23</v>
      </c>
      <c r="G127" s="123">
        <v>19</v>
      </c>
      <c r="H127" s="123"/>
      <c r="I127" s="125"/>
      <c r="J127" s="125"/>
      <c r="K127" s="125"/>
      <c r="L127" s="125"/>
      <c r="M127" s="125"/>
      <c r="N127" s="126">
        <f t="shared" si="3"/>
        <v>9583</v>
      </c>
      <c r="O127" s="125"/>
      <c r="P127" s="125"/>
      <c r="Q127" s="125"/>
      <c r="R127" s="125"/>
    </row>
    <row r="128" spans="1:18" x14ac:dyDescent="0.25">
      <c r="A128" s="123">
        <f t="shared" si="2"/>
        <v>121</v>
      </c>
      <c r="B128" s="124">
        <v>45100</v>
      </c>
      <c r="C128" s="123" t="s">
        <v>1026</v>
      </c>
      <c r="D128" s="123" t="s">
        <v>187</v>
      </c>
      <c r="E128" s="123" t="s">
        <v>973</v>
      </c>
      <c r="F128" s="123" t="s">
        <v>23</v>
      </c>
      <c r="G128" s="123">
        <v>100</v>
      </c>
      <c r="H128" s="123"/>
      <c r="I128" s="125"/>
      <c r="J128" s="125"/>
      <c r="K128" s="125"/>
      <c r="L128" s="125"/>
      <c r="M128" s="125"/>
      <c r="N128" s="126">
        <f t="shared" si="3"/>
        <v>9683</v>
      </c>
      <c r="O128" s="125"/>
      <c r="P128" s="125"/>
      <c r="Q128" s="125"/>
      <c r="R128" s="125"/>
    </row>
    <row r="129" spans="1:18" x14ac:dyDescent="0.25">
      <c r="A129" s="123">
        <f t="shared" si="2"/>
        <v>122</v>
      </c>
      <c r="B129" s="124">
        <v>45102</v>
      </c>
      <c r="C129" s="123" t="s">
        <v>27</v>
      </c>
      <c r="D129" s="123" t="s">
        <v>1000</v>
      </c>
      <c r="E129" s="123" t="s">
        <v>973</v>
      </c>
      <c r="F129" s="123" t="s">
        <v>23</v>
      </c>
      <c r="G129" s="123">
        <v>43</v>
      </c>
      <c r="H129" s="123"/>
      <c r="I129" s="125"/>
      <c r="J129" s="125"/>
      <c r="K129" s="125"/>
      <c r="L129" s="125"/>
      <c r="M129" s="125"/>
      <c r="N129" s="126">
        <f t="shared" si="3"/>
        <v>9726</v>
      </c>
      <c r="O129" s="125"/>
      <c r="P129" s="125"/>
      <c r="Q129" s="125"/>
      <c r="R129" s="125"/>
    </row>
    <row r="130" spans="1:18" x14ac:dyDescent="0.25">
      <c r="A130" s="123">
        <f t="shared" si="2"/>
        <v>123</v>
      </c>
      <c r="B130" s="124">
        <v>45102</v>
      </c>
      <c r="C130" s="123" t="s">
        <v>129</v>
      </c>
      <c r="D130" s="123" t="s">
        <v>27</v>
      </c>
      <c r="E130" s="123" t="s">
        <v>973</v>
      </c>
      <c r="F130" s="123" t="s">
        <v>23</v>
      </c>
      <c r="G130" s="123">
        <v>25</v>
      </c>
      <c r="H130" s="123"/>
      <c r="I130" s="125"/>
      <c r="J130" s="125"/>
      <c r="K130" s="125"/>
      <c r="L130" s="125"/>
      <c r="M130" s="125"/>
      <c r="N130" s="126">
        <f t="shared" si="3"/>
        <v>9751</v>
      </c>
      <c r="O130" s="125"/>
      <c r="P130" s="125"/>
      <c r="Q130" s="125"/>
      <c r="R130" s="125"/>
    </row>
    <row r="131" spans="1:18" x14ac:dyDescent="0.25">
      <c r="A131" s="123">
        <f t="shared" si="2"/>
        <v>124</v>
      </c>
      <c r="B131" s="124">
        <v>45102</v>
      </c>
      <c r="C131" s="123" t="s">
        <v>1027</v>
      </c>
      <c r="D131" s="123" t="s">
        <v>129</v>
      </c>
      <c r="E131" s="123" t="s">
        <v>973</v>
      </c>
      <c r="F131" s="123" t="s">
        <v>23</v>
      </c>
      <c r="G131" s="123">
        <v>48</v>
      </c>
      <c r="H131" s="123"/>
      <c r="I131" s="125"/>
      <c r="J131" s="125"/>
      <c r="K131" s="125"/>
      <c r="L131" s="125"/>
      <c r="M131" s="125"/>
      <c r="N131" s="126">
        <f t="shared" si="3"/>
        <v>9799</v>
      </c>
      <c r="O131" s="125"/>
      <c r="P131" s="125"/>
      <c r="Q131" s="125"/>
      <c r="R131" s="125"/>
    </row>
    <row r="132" spans="1:18" x14ac:dyDescent="0.25">
      <c r="A132" s="123">
        <f t="shared" si="2"/>
        <v>125</v>
      </c>
      <c r="B132" s="124">
        <v>45102</v>
      </c>
      <c r="C132" s="123" t="s">
        <v>1028</v>
      </c>
      <c r="D132" s="123" t="s">
        <v>1007</v>
      </c>
      <c r="E132" s="123" t="s">
        <v>1029</v>
      </c>
      <c r="F132" s="123" t="s">
        <v>23</v>
      </c>
      <c r="G132" s="123">
        <v>3</v>
      </c>
      <c r="H132" s="123"/>
      <c r="I132" s="125"/>
      <c r="J132" s="125"/>
      <c r="K132" s="125"/>
      <c r="L132" s="125"/>
      <c r="M132" s="125"/>
      <c r="N132" s="126">
        <f t="shared" si="3"/>
        <v>9802</v>
      </c>
      <c r="O132" s="125"/>
      <c r="P132" s="125"/>
      <c r="Q132" s="125"/>
      <c r="R132" s="125"/>
    </row>
    <row r="133" spans="1:18" x14ac:dyDescent="0.25">
      <c r="A133" s="123">
        <f t="shared" si="2"/>
        <v>126</v>
      </c>
      <c r="B133" s="124">
        <v>45102</v>
      </c>
      <c r="C133" s="123" t="s">
        <v>1030</v>
      </c>
      <c r="D133" s="123" t="s">
        <v>1031</v>
      </c>
      <c r="E133" s="123" t="s">
        <v>1029</v>
      </c>
      <c r="F133" s="123" t="s">
        <v>23</v>
      </c>
      <c r="G133" s="123">
        <v>3</v>
      </c>
      <c r="H133" s="123"/>
      <c r="I133" s="125"/>
      <c r="J133" s="125"/>
      <c r="K133" s="125"/>
      <c r="L133" s="125"/>
      <c r="M133" s="125"/>
      <c r="N133" s="126">
        <f t="shared" si="3"/>
        <v>9805</v>
      </c>
      <c r="O133" s="125"/>
      <c r="P133" s="125"/>
      <c r="Q133" s="125"/>
      <c r="R133" s="125"/>
    </row>
    <row r="134" spans="1:18" x14ac:dyDescent="0.25">
      <c r="A134" s="123">
        <f t="shared" si="2"/>
        <v>127</v>
      </c>
      <c r="B134" s="124">
        <v>45102</v>
      </c>
      <c r="C134" s="123" t="s">
        <v>1032</v>
      </c>
      <c r="D134" s="123" t="s">
        <v>1010</v>
      </c>
      <c r="E134" s="123" t="s">
        <v>1029</v>
      </c>
      <c r="F134" s="123" t="s">
        <v>23</v>
      </c>
      <c r="G134" s="123">
        <v>3</v>
      </c>
      <c r="H134" s="123"/>
      <c r="I134" s="125"/>
      <c r="J134" s="125"/>
      <c r="K134" s="125"/>
      <c r="L134" s="125"/>
      <c r="M134" s="125"/>
      <c r="N134" s="126">
        <f t="shared" si="3"/>
        <v>9808</v>
      </c>
      <c r="O134" s="125"/>
      <c r="P134" s="125"/>
      <c r="Q134" s="125"/>
      <c r="R134" s="125"/>
    </row>
    <row r="135" spans="1:18" x14ac:dyDescent="0.25">
      <c r="A135" s="123">
        <f t="shared" si="2"/>
        <v>128</v>
      </c>
      <c r="B135" s="124">
        <v>45102</v>
      </c>
      <c r="C135" s="123" t="s">
        <v>1010</v>
      </c>
      <c r="D135" s="123" t="s">
        <v>1033</v>
      </c>
      <c r="E135" s="123" t="s">
        <v>1029</v>
      </c>
      <c r="F135" s="123" t="s">
        <v>23</v>
      </c>
      <c r="G135" s="123">
        <v>3</v>
      </c>
      <c r="H135" s="123"/>
      <c r="I135" s="125"/>
      <c r="J135" s="125"/>
      <c r="K135" s="125"/>
      <c r="L135" s="125"/>
      <c r="M135" s="125"/>
      <c r="N135" s="126">
        <f t="shared" si="3"/>
        <v>9811</v>
      </c>
      <c r="O135" s="125"/>
      <c r="P135" s="125"/>
      <c r="Q135" s="125"/>
      <c r="R135" s="125"/>
    </row>
    <row r="136" spans="1:18" x14ac:dyDescent="0.25">
      <c r="A136" s="123">
        <f t="shared" si="2"/>
        <v>129</v>
      </c>
      <c r="B136" s="124">
        <v>45114</v>
      </c>
      <c r="C136" s="123" t="s">
        <v>492</v>
      </c>
      <c r="D136" s="123" t="s">
        <v>207</v>
      </c>
      <c r="E136" s="123" t="s">
        <v>973</v>
      </c>
      <c r="F136" s="123" t="s">
        <v>23</v>
      </c>
      <c r="G136" s="123"/>
      <c r="H136" s="123"/>
      <c r="I136" s="123"/>
      <c r="J136" s="123">
        <v>180</v>
      </c>
      <c r="K136" s="125"/>
      <c r="L136" s="125"/>
      <c r="M136" s="125"/>
      <c r="N136" s="126">
        <f t="shared" si="3"/>
        <v>9991</v>
      </c>
      <c r="O136" s="125"/>
      <c r="P136" s="125"/>
      <c r="Q136" s="125"/>
      <c r="R136" s="125"/>
    </row>
    <row r="137" spans="1:18" x14ac:dyDescent="0.25">
      <c r="A137" s="123">
        <f t="shared" si="2"/>
        <v>130</v>
      </c>
      <c r="B137" s="124">
        <v>45116</v>
      </c>
      <c r="C137" s="123" t="s">
        <v>241</v>
      </c>
      <c r="D137" s="123" t="s">
        <v>492</v>
      </c>
      <c r="E137" s="123" t="s">
        <v>973</v>
      </c>
      <c r="F137" s="123" t="s">
        <v>23</v>
      </c>
      <c r="G137" s="123"/>
      <c r="H137" s="123"/>
      <c r="I137" s="123"/>
      <c r="J137" s="123">
        <v>66</v>
      </c>
      <c r="K137" s="125"/>
      <c r="L137" s="125"/>
      <c r="M137" s="125"/>
      <c r="N137" s="126">
        <f t="shared" si="3"/>
        <v>10057</v>
      </c>
      <c r="O137" s="125"/>
      <c r="P137" s="125"/>
      <c r="Q137" s="125"/>
      <c r="R137" s="125"/>
    </row>
    <row r="138" spans="1:18" x14ac:dyDescent="0.25">
      <c r="A138" s="123">
        <f t="shared" ref="A138:A201" si="4">1+A137</f>
        <v>131</v>
      </c>
      <c r="B138" s="124">
        <v>45116</v>
      </c>
      <c r="C138" s="123" t="s">
        <v>180</v>
      </c>
      <c r="D138" s="123" t="s">
        <v>241</v>
      </c>
      <c r="E138" s="123" t="s">
        <v>973</v>
      </c>
      <c r="F138" s="123" t="s">
        <v>23</v>
      </c>
      <c r="G138" s="123"/>
      <c r="H138" s="123"/>
      <c r="I138" s="123"/>
      <c r="J138" s="123">
        <v>84</v>
      </c>
      <c r="K138" s="125"/>
      <c r="L138" s="125"/>
      <c r="M138" s="125"/>
      <c r="N138" s="126">
        <f t="shared" ref="N138:N201" si="5">+N137+G138+H138+I138+J138+K138+L138+M138</f>
        <v>10141</v>
      </c>
      <c r="O138" s="125"/>
      <c r="P138" s="125"/>
      <c r="Q138" s="125"/>
      <c r="R138" s="125"/>
    </row>
    <row r="139" spans="1:18" x14ac:dyDescent="0.25">
      <c r="A139" s="123">
        <f t="shared" si="4"/>
        <v>132</v>
      </c>
      <c r="B139" s="124">
        <v>45116</v>
      </c>
      <c r="C139" s="123" t="s">
        <v>928</v>
      </c>
      <c r="D139" s="123" t="s">
        <v>180</v>
      </c>
      <c r="E139" s="123" t="s">
        <v>973</v>
      </c>
      <c r="F139" s="123" t="s">
        <v>23</v>
      </c>
      <c r="G139" s="123"/>
      <c r="H139" s="123"/>
      <c r="I139" s="123"/>
      <c r="J139" s="123">
        <v>168</v>
      </c>
      <c r="K139" s="125"/>
      <c r="L139" s="125"/>
      <c r="M139" s="125"/>
      <c r="N139" s="126">
        <f t="shared" si="5"/>
        <v>10309</v>
      </c>
      <c r="O139" s="125"/>
      <c r="P139" s="125"/>
      <c r="Q139" s="125"/>
      <c r="R139" s="125"/>
    </row>
    <row r="140" spans="1:18" x14ac:dyDescent="0.25">
      <c r="A140" s="123">
        <f t="shared" si="4"/>
        <v>133</v>
      </c>
      <c r="B140" s="124">
        <v>45116</v>
      </c>
      <c r="C140" s="123" t="s">
        <v>180</v>
      </c>
      <c r="D140" s="123" t="s">
        <v>489</v>
      </c>
      <c r="E140" s="123" t="s">
        <v>973</v>
      </c>
      <c r="F140" s="123" t="s">
        <v>23</v>
      </c>
      <c r="G140" s="123">
        <v>63</v>
      </c>
      <c r="H140" s="123"/>
      <c r="I140" s="123"/>
      <c r="J140" s="123"/>
      <c r="K140" s="125"/>
      <c r="L140" s="125"/>
      <c r="M140" s="125"/>
      <c r="N140" s="126">
        <f t="shared" si="5"/>
        <v>10372</v>
      </c>
      <c r="O140" s="125"/>
      <c r="P140" s="125"/>
      <c r="Q140" s="125"/>
      <c r="R140" s="125"/>
    </row>
    <row r="141" spans="1:18" x14ac:dyDescent="0.25">
      <c r="A141" s="123">
        <f t="shared" si="4"/>
        <v>134</v>
      </c>
      <c r="B141" s="124">
        <v>45116</v>
      </c>
      <c r="C141" s="123" t="s">
        <v>88</v>
      </c>
      <c r="D141" s="123" t="s">
        <v>928</v>
      </c>
      <c r="E141" s="123" t="s">
        <v>973</v>
      </c>
      <c r="F141" s="123" t="s">
        <v>23</v>
      </c>
      <c r="G141" s="123"/>
      <c r="H141" s="123"/>
      <c r="I141" s="123"/>
      <c r="J141" s="123">
        <v>54</v>
      </c>
      <c r="K141" s="125"/>
      <c r="L141" s="125"/>
      <c r="M141" s="125"/>
      <c r="N141" s="126">
        <f t="shared" si="5"/>
        <v>10426</v>
      </c>
      <c r="O141" s="125"/>
      <c r="P141" s="125"/>
      <c r="Q141" s="125"/>
      <c r="R141" s="125"/>
    </row>
    <row r="142" spans="1:18" x14ac:dyDescent="0.25">
      <c r="A142" s="123">
        <f t="shared" si="4"/>
        <v>135</v>
      </c>
      <c r="B142" s="124">
        <v>45116</v>
      </c>
      <c r="C142" s="123" t="s">
        <v>1034</v>
      </c>
      <c r="D142" s="123" t="s">
        <v>88</v>
      </c>
      <c r="E142" s="123" t="s">
        <v>973</v>
      </c>
      <c r="F142" s="123" t="s">
        <v>23</v>
      </c>
      <c r="G142" s="123"/>
      <c r="H142" s="123"/>
      <c r="I142" s="123"/>
      <c r="J142" s="123">
        <v>71</v>
      </c>
      <c r="K142" s="125"/>
      <c r="L142" s="125"/>
      <c r="M142" s="125"/>
      <c r="N142" s="126">
        <f t="shared" si="5"/>
        <v>10497</v>
      </c>
      <c r="O142" s="125"/>
      <c r="P142" s="125"/>
      <c r="Q142" s="125"/>
      <c r="R142" s="125"/>
    </row>
    <row r="143" spans="1:18" x14ac:dyDescent="0.25">
      <c r="A143" s="123">
        <f t="shared" si="4"/>
        <v>136</v>
      </c>
      <c r="B143" s="124">
        <v>45117</v>
      </c>
      <c r="C143" s="123" t="s">
        <v>928</v>
      </c>
      <c r="D143" s="123" t="s">
        <v>1035</v>
      </c>
      <c r="E143" s="123" t="s">
        <v>973</v>
      </c>
      <c r="F143" s="123" t="s">
        <v>23</v>
      </c>
      <c r="G143" s="123">
        <v>104</v>
      </c>
      <c r="H143" s="123"/>
      <c r="I143" s="123"/>
      <c r="J143" s="123"/>
      <c r="K143" s="125"/>
      <c r="L143" s="125"/>
      <c r="M143" s="125"/>
      <c r="N143" s="126">
        <f t="shared" si="5"/>
        <v>10601</v>
      </c>
      <c r="O143" s="125"/>
      <c r="P143" s="125"/>
      <c r="Q143" s="125"/>
      <c r="R143" s="125"/>
    </row>
    <row r="144" spans="1:18" x14ac:dyDescent="0.25">
      <c r="A144" s="123">
        <f t="shared" si="4"/>
        <v>137</v>
      </c>
      <c r="B144" s="124">
        <v>45117</v>
      </c>
      <c r="C144" s="123" t="s">
        <v>1036</v>
      </c>
      <c r="D144" s="123" t="s">
        <v>470</v>
      </c>
      <c r="E144" s="123" t="s">
        <v>973</v>
      </c>
      <c r="F144" s="123" t="s">
        <v>23</v>
      </c>
      <c r="G144" s="123">
        <v>50</v>
      </c>
      <c r="H144" s="123"/>
      <c r="I144" s="123"/>
      <c r="J144" s="123"/>
      <c r="K144" s="125"/>
      <c r="L144" s="125"/>
      <c r="M144" s="125"/>
      <c r="N144" s="126">
        <f t="shared" si="5"/>
        <v>10651</v>
      </c>
      <c r="O144" s="125"/>
      <c r="P144" s="125"/>
      <c r="Q144" s="125"/>
      <c r="R144" s="125"/>
    </row>
    <row r="145" spans="1:18" x14ac:dyDescent="0.25">
      <c r="A145" s="123">
        <f t="shared" si="4"/>
        <v>138</v>
      </c>
      <c r="B145" s="124">
        <v>45118</v>
      </c>
      <c r="C145" s="123" t="s">
        <v>484</v>
      </c>
      <c r="D145" s="123" t="s">
        <v>1034</v>
      </c>
      <c r="E145" s="123" t="s">
        <v>973</v>
      </c>
      <c r="F145" s="123" t="s">
        <v>23</v>
      </c>
      <c r="G145" s="125"/>
      <c r="H145" s="125"/>
      <c r="I145" s="125"/>
      <c r="J145" s="126">
        <v>78</v>
      </c>
      <c r="K145" s="125"/>
      <c r="L145" s="125"/>
      <c r="M145" s="125"/>
      <c r="N145" s="126">
        <f t="shared" si="5"/>
        <v>10729</v>
      </c>
      <c r="O145" s="125"/>
      <c r="P145" s="125"/>
      <c r="Q145" s="125"/>
      <c r="R145" s="125"/>
    </row>
    <row r="146" spans="1:18" x14ac:dyDescent="0.25">
      <c r="A146" s="123">
        <f t="shared" si="4"/>
        <v>139</v>
      </c>
      <c r="B146" s="124">
        <v>45118</v>
      </c>
      <c r="C146" s="123" t="s">
        <v>224</v>
      </c>
      <c r="D146" s="123" t="s">
        <v>484</v>
      </c>
      <c r="E146" s="123" t="s">
        <v>973</v>
      </c>
      <c r="F146" s="123" t="s">
        <v>23</v>
      </c>
      <c r="G146" s="125"/>
      <c r="H146" s="125"/>
      <c r="I146" s="125"/>
      <c r="J146" s="126">
        <v>300</v>
      </c>
      <c r="K146" s="125"/>
      <c r="L146" s="125"/>
      <c r="M146" s="125"/>
      <c r="N146" s="126">
        <f t="shared" si="5"/>
        <v>11029</v>
      </c>
      <c r="O146" s="125"/>
      <c r="P146" s="125"/>
      <c r="Q146" s="125"/>
      <c r="R146" s="125"/>
    </row>
    <row r="147" spans="1:18" x14ac:dyDescent="0.25">
      <c r="A147" s="123">
        <f t="shared" si="4"/>
        <v>140</v>
      </c>
      <c r="B147" s="124">
        <v>45119</v>
      </c>
      <c r="C147" s="123" t="s">
        <v>224</v>
      </c>
      <c r="D147" s="123" t="s">
        <v>484</v>
      </c>
      <c r="E147" s="123" t="s">
        <v>973</v>
      </c>
      <c r="F147" s="123" t="s">
        <v>23</v>
      </c>
      <c r="G147" s="125"/>
      <c r="H147" s="125"/>
      <c r="I147" s="125"/>
      <c r="J147" s="126">
        <v>30</v>
      </c>
      <c r="K147" s="125"/>
      <c r="L147" s="125"/>
      <c r="M147" s="125"/>
      <c r="N147" s="126">
        <f t="shared" si="5"/>
        <v>11059</v>
      </c>
      <c r="O147" s="125"/>
      <c r="P147" s="125"/>
      <c r="Q147" s="125"/>
      <c r="R147" s="125"/>
    </row>
    <row r="148" spans="1:18" x14ac:dyDescent="0.25">
      <c r="A148" s="123">
        <f t="shared" si="4"/>
        <v>141</v>
      </c>
      <c r="B148" s="124">
        <v>45120</v>
      </c>
      <c r="C148" s="123" t="s">
        <v>224</v>
      </c>
      <c r="D148" s="123" t="s">
        <v>484</v>
      </c>
      <c r="E148" s="123" t="s">
        <v>973</v>
      </c>
      <c r="F148" s="123" t="s">
        <v>23</v>
      </c>
      <c r="G148" s="125"/>
      <c r="H148" s="125"/>
      <c r="I148" s="125"/>
      <c r="J148" s="123">
        <v>22</v>
      </c>
      <c r="K148" s="125"/>
      <c r="L148" s="125"/>
      <c r="M148" s="125"/>
      <c r="N148" s="126">
        <f t="shared" si="5"/>
        <v>11081</v>
      </c>
      <c r="O148" s="125"/>
      <c r="P148" s="125"/>
      <c r="Q148" s="125"/>
      <c r="R148" s="125"/>
    </row>
    <row r="149" spans="1:18" x14ac:dyDescent="0.25">
      <c r="A149" s="123">
        <f t="shared" si="4"/>
        <v>142</v>
      </c>
      <c r="B149" s="124">
        <v>45120</v>
      </c>
      <c r="C149" s="123" t="s">
        <v>216</v>
      </c>
      <c r="D149" s="123" t="s">
        <v>224</v>
      </c>
      <c r="E149" s="123" t="s">
        <v>973</v>
      </c>
      <c r="F149" s="123" t="s">
        <v>23</v>
      </c>
      <c r="G149" s="125"/>
      <c r="H149" s="125"/>
      <c r="I149" s="125"/>
      <c r="J149" s="123">
        <v>25</v>
      </c>
      <c r="K149" s="125"/>
      <c r="L149" s="125"/>
      <c r="M149" s="125"/>
      <c r="N149" s="126">
        <f t="shared" si="5"/>
        <v>11106</v>
      </c>
      <c r="O149" s="125"/>
      <c r="P149" s="125"/>
      <c r="Q149" s="125"/>
      <c r="R149" s="125"/>
    </row>
    <row r="150" spans="1:18" x14ac:dyDescent="0.25">
      <c r="A150" s="123">
        <f t="shared" si="4"/>
        <v>143</v>
      </c>
      <c r="B150" s="124">
        <v>45120</v>
      </c>
      <c r="C150" s="123" t="s">
        <v>442</v>
      </c>
      <c r="D150" s="123" t="s">
        <v>216</v>
      </c>
      <c r="E150" s="123" t="s">
        <v>973</v>
      </c>
      <c r="F150" s="123" t="s">
        <v>23</v>
      </c>
      <c r="G150" s="125"/>
      <c r="H150" s="125"/>
      <c r="I150" s="125"/>
      <c r="J150" s="123">
        <v>14</v>
      </c>
      <c r="K150" s="125"/>
      <c r="L150" s="125"/>
      <c r="M150" s="125"/>
      <c r="N150" s="126">
        <f t="shared" si="5"/>
        <v>11120</v>
      </c>
      <c r="O150" s="125"/>
      <c r="P150" s="125"/>
      <c r="Q150" s="125"/>
      <c r="R150" s="125"/>
    </row>
    <row r="151" spans="1:18" x14ac:dyDescent="0.25">
      <c r="A151" s="123">
        <f t="shared" si="4"/>
        <v>144</v>
      </c>
      <c r="B151" s="124">
        <v>45121</v>
      </c>
      <c r="C151" s="123" t="s">
        <v>1036</v>
      </c>
      <c r="D151" s="123" t="s">
        <v>1037</v>
      </c>
      <c r="E151" s="123" t="s">
        <v>973</v>
      </c>
      <c r="F151" s="123" t="s">
        <v>23</v>
      </c>
      <c r="G151" s="123">
        <v>13</v>
      </c>
      <c r="H151" s="125"/>
      <c r="I151" s="125"/>
      <c r="J151" s="125"/>
      <c r="K151" s="125"/>
      <c r="L151" s="125"/>
      <c r="M151" s="125"/>
      <c r="N151" s="126">
        <f t="shared" si="5"/>
        <v>11133</v>
      </c>
      <c r="O151" s="125"/>
      <c r="P151" s="125"/>
      <c r="Q151" s="125"/>
      <c r="R151" s="125"/>
    </row>
    <row r="152" spans="1:18" x14ac:dyDescent="0.25">
      <c r="A152" s="123">
        <f t="shared" si="4"/>
        <v>145</v>
      </c>
      <c r="B152" s="124">
        <v>45121</v>
      </c>
      <c r="C152" s="123" t="s">
        <v>1036</v>
      </c>
      <c r="D152" s="123" t="s">
        <v>470</v>
      </c>
      <c r="E152" s="123" t="s">
        <v>973</v>
      </c>
      <c r="F152" s="123" t="s">
        <v>23</v>
      </c>
      <c r="G152" s="123">
        <v>13</v>
      </c>
      <c r="H152" s="125"/>
      <c r="I152" s="125"/>
      <c r="J152" s="125"/>
      <c r="K152" s="125"/>
      <c r="L152" s="125"/>
      <c r="M152" s="125"/>
      <c r="N152" s="126">
        <f t="shared" si="5"/>
        <v>11146</v>
      </c>
      <c r="O152" s="125"/>
      <c r="P152" s="125"/>
      <c r="Q152" s="125"/>
      <c r="R152" s="125"/>
    </row>
    <row r="153" spans="1:18" x14ac:dyDescent="0.25">
      <c r="A153" s="123">
        <f t="shared" si="4"/>
        <v>146</v>
      </c>
      <c r="B153" s="124">
        <v>45121</v>
      </c>
      <c r="C153" s="123" t="s">
        <v>470</v>
      </c>
      <c r="D153" s="123" t="s">
        <v>1038</v>
      </c>
      <c r="E153" s="123" t="s">
        <v>973</v>
      </c>
      <c r="F153" s="123" t="s">
        <v>23</v>
      </c>
      <c r="G153" s="123">
        <v>71</v>
      </c>
      <c r="H153" s="125"/>
      <c r="I153" s="125"/>
      <c r="J153" s="125"/>
      <c r="K153" s="125"/>
      <c r="L153" s="125"/>
      <c r="M153" s="125"/>
      <c r="N153" s="126">
        <f t="shared" si="5"/>
        <v>11217</v>
      </c>
      <c r="O153" s="125"/>
      <c r="P153" s="125"/>
      <c r="Q153" s="125"/>
      <c r="R153" s="125"/>
    </row>
    <row r="154" spans="1:18" x14ac:dyDescent="0.25">
      <c r="A154" s="123">
        <f t="shared" si="4"/>
        <v>147</v>
      </c>
      <c r="B154" s="124">
        <v>45121</v>
      </c>
      <c r="C154" s="123" t="s">
        <v>470</v>
      </c>
      <c r="D154" s="123" t="s">
        <v>1039</v>
      </c>
      <c r="E154" s="123" t="s">
        <v>973</v>
      </c>
      <c r="F154" s="123" t="s">
        <v>23</v>
      </c>
      <c r="G154" s="123">
        <v>45</v>
      </c>
      <c r="H154" s="125"/>
      <c r="I154" s="125"/>
      <c r="J154" s="125"/>
      <c r="K154" s="125"/>
      <c r="L154" s="125"/>
      <c r="M154" s="125"/>
      <c r="N154" s="126">
        <f t="shared" si="5"/>
        <v>11262</v>
      </c>
      <c r="O154" s="125"/>
      <c r="P154" s="125"/>
      <c r="Q154" s="125"/>
      <c r="R154" s="125"/>
    </row>
    <row r="155" spans="1:18" x14ac:dyDescent="0.25">
      <c r="A155" s="123">
        <f t="shared" si="4"/>
        <v>148</v>
      </c>
      <c r="B155" s="124">
        <v>45125</v>
      </c>
      <c r="C155" s="123" t="s">
        <v>974</v>
      </c>
      <c r="D155" s="123" t="s">
        <v>1040</v>
      </c>
      <c r="E155" s="123" t="s">
        <v>973</v>
      </c>
      <c r="F155" s="123" t="s">
        <v>23</v>
      </c>
      <c r="G155" s="123"/>
      <c r="H155" s="123">
        <v>283</v>
      </c>
      <c r="I155" s="125"/>
      <c r="J155" s="125"/>
      <c r="K155" s="125"/>
      <c r="L155" s="125"/>
      <c r="M155" s="125"/>
      <c r="N155" s="126">
        <f t="shared" si="5"/>
        <v>11545</v>
      </c>
      <c r="O155" s="125"/>
      <c r="P155" s="125"/>
      <c r="Q155" s="125"/>
      <c r="R155" s="125"/>
    </row>
    <row r="156" spans="1:18" x14ac:dyDescent="0.25">
      <c r="A156" s="123">
        <f t="shared" si="4"/>
        <v>149</v>
      </c>
      <c r="B156" s="124">
        <v>45126</v>
      </c>
      <c r="C156" s="123" t="s">
        <v>1040</v>
      </c>
      <c r="D156" s="123" t="s">
        <v>1041</v>
      </c>
      <c r="E156" s="123" t="s">
        <v>973</v>
      </c>
      <c r="F156" s="123" t="s">
        <v>23</v>
      </c>
      <c r="G156" s="123">
        <v>65</v>
      </c>
      <c r="H156" s="123"/>
      <c r="I156" s="125"/>
      <c r="J156" s="125"/>
      <c r="K156" s="125"/>
      <c r="L156" s="125"/>
      <c r="M156" s="125"/>
      <c r="N156" s="126">
        <f t="shared" si="5"/>
        <v>11610</v>
      </c>
      <c r="O156" s="125"/>
      <c r="P156" s="125"/>
      <c r="Q156" s="125"/>
      <c r="R156" s="125"/>
    </row>
    <row r="157" spans="1:18" x14ac:dyDescent="0.25">
      <c r="A157" s="123">
        <f t="shared" si="4"/>
        <v>150</v>
      </c>
      <c r="B157" s="124">
        <v>45126</v>
      </c>
      <c r="C157" s="123" t="s">
        <v>1040</v>
      </c>
      <c r="D157" s="123" t="s">
        <v>1042</v>
      </c>
      <c r="E157" s="123" t="s">
        <v>973</v>
      </c>
      <c r="F157" s="123" t="s">
        <v>23</v>
      </c>
      <c r="G157" s="123">
        <v>80</v>
      </c>
      <c r="H157" s="123"/>
      <c r="I157" s="125"/>
      <c r="J157" s="125"/>
      <c r="K157" s="125"/>
      <c r="L157" s="125"/>
      <c r="M157" s="125"/>
      <c r="N157" s="126">
        <f t="shared" si="5"/>
        <v>11690</v>
      </c>
      <c r="O157" s="125"/>
      <c r="P157" s="125"/>
      <c r="Q157" s="125"/>
      <c r="R157" s="125"/>
    </row>
    <row r="158" spans="1:18" x14ac:dyDescent="0.25">
      <c r="A158" s="123">
        <f t="shared" si="4"/>
        <v>151</v>
      </c>
      <c r="B158" s="124">
        <v>45127</v>
      </c>
      <c r="C158" s="123" t="s">
        <v>1040</v>
      </c>
      <c r="D158" s="123" t="s">
        <v>1042</v>
      </c>
      <c r="E158" s="123" t="s">
        <v>973</v>
      </c>
      <c r="F158" s="123" t="s">
        <v>23</v>
      </c>
      <c r="G158" s="123">
        <v>68</v>
      </c>
      <c r="H158" s="123"/>
      <c r="I158" s="125"/>
      <c r="J158" s="125"/>
      <c r="K158" s="125"/>
      <c r="L158" s="125"/>
      <c r="M158" s="125"/>
      <c r="N158" s="126">
        <f t="shared" si="5"/>
        <v>11758</v>
      </c>
      <c r="O158" s="125"/>
      <c r="P158" s="125"/>
      <c r="Q158" s="125"/>
      <c r="R158" s="125"/>
    </row>
    <row r="159" spans="1:18" x14ac:dyDescent="0.25">
      <c r="A159" s="123">
        <f t="shared" si="4"/>
        <v>152</v>
      </c>
      <c r="B159" s="124">
        <v>45127</v>
      </c>
      <c r="C159" s="123" t="s">
        <v>1042</v>
      </c>
      <c r="D159" s="123" t="s">
        <v>1043</v>
      </c>
      <c r="E159" s="123" t="s">
        <v>973</v>
      </c>
      <c r="F159" s="123" t="s">
        <v>23</v>
      </c>
      <c r="G159" s="123">
        <v>138</v>
      </c>
      <c r="H159" s="123"/>
      <c r="I159" s="125"/>
      <c r="J159" s="125"/>
      <c r="K159" s="125"/>
      <c r="L159" s="125"/>
      <c r="M159" s="125"/>
      <c r="N159" s="126">
        <f t="shared" si="5"/>
        <v>11896</v>
      </c>
      <c r="O159" s="125"/>
      <c r="P159" s="125"/>
      <c r="Q159" s="125"/>
      <c r="R159" s="125"/>
    </row>
    <row r="160" spans="1:18" x14ac:dyDescent="0.25">
      <c r="A160" s="123">
        <f t="shared" si="4"/>
        <v>153</v>
      </c>
      <c r="B160" s="124">
        <v>45127</v>
      </c>
      <c r="C160" s="123" t="s">
        <v>1043</v>
      </c>
      <c r="D160" s="123" t="s">
        <v>1044</v>
      </c>
      <c r="E160" s="123" t="s">
        <v>973</v>
      </c>
      <c r="F160" s="123" t="s">
        <v>23</v>
      </c>
      <c r="G160" s="123">
        <v>49</v>
      </c>
      <c r="H160" s="123"/>
      <c r="I160" s="125"/>
      <c r="J160" s="125"/>
      <c r="K160" s="125"/>
      <c r="L160" s="125"/>
      <c r="M160" s="125"/>
      <c r="N160" s="126">
        <f t="shared" si="5"/>
        <v>11945</v>
      </c>
      <c r="O160" s="125"/>
      <c r="P160" s="125"/>
      <c r="Q160" s="125"/>
      <c r="R160" s="125"/>
    </row>
    <row r="161" spans="1:18" x14ac:dyDescent="0.25">
      <c r="A161" s="123">
        <f t="shared" si="4"/>
        <v>154</v>
      </c>
      <c r="B161" s="124">
        <v>45127</v>
      </c>
      <c r="C161" s="123" t="s">
        <v>1043</v>
      </c>
      <c r="D161" s="123" t="s">
        <v>1045</v>
      </c>
      <c r="E161" s="123" t="s">
        <v>973</v>
      </c>
      <c r="F161" s="123" t="s">
        <v>23</v>
      </c>
      <c r="G161" s="123">
        <v>15</v>
      </c>
      <c r="H161" s="123"/>
      <c r="I161" s="125"/>
      <c r="J161" s="125"/>
      <c r="K161" s="125"/>
      <c r="L161" s="125"/>
      <c r="M161" s="125"/>
      <c r="N161" s="126">
        <f t="shared" si="5"/>
        <v>11960</v>
      </c>
      <c r="O161" s="125"/>
      <c r="P161" s="125"/>
      <c r="Q161" s="125"/>
      <c r="R161" s="125"/>
    </row>
    <row r="162" spans="1:18" x14ac:dyDescent="0.25">
      <c r="A162" s="123">
        <f t="shared" si="4"/>
        <v>155</v>
      </c>
      <c r="B162" s="124">
        <v>45129</v>
      </c>
      <c r="C162" s="123" t="s">
        <v>210</v>
      </c>
      <c r="D162" s="123" t="s">
        <v>474</v>
      </c>
      <c r="E162" s="123" t="s">
        <v>973</v>
      </c>
      <c r="F162" s="123" t="s">
        <v>23</v>
      </c>
      <c r="G162" s="123">
        <v>60</v>
      </c>
      <c r="H162" s="123"/>
      <c r="I162" s="125"/>
      <c r="J162" s="125"/>
      <c r="K162" s="125"/>
      <c r="L162" s="125"/>
      <c r="M162" s="125"/>
      <c r="N162" s="126">
        <f t="shared" si="5"/>
        <v>12020</v>
      </c>
      <c r="O162" s="125"/>
      <c r="P162" s="125"/>
      <c r="Q162" s="125"/>
      <c r="R162" s="125"/>
    </row>
    <row r="163" spans="1:18" x14ac:dyDescent="0.25">
      <c r="A163" s="123">
        <f t="shared" si="4"/>
        <v>156</v>
      </c>
      <c r="B163" s="124">
        <v>45129</v>
      </c>
      <c r="C163" s="123" t="s">
        <v>142</v>
      </c>
      <c r="D163" s="123" t="s">
        <v>1046</v>
      </c>
      <c r="E163" s="123" t="s">
        <v>973</v>
      </c>
      <c r="F163" s="123" t="s">
        <v>23</v>
      </c>
      <c r="G163" s="123">
        <v>23</v>
      </c>
      <c r="H163" s="123"/>
      <c r="I163" s="125"/>
      <c r="J163" s="125"/>
      <c r="K163" s="125"/>
      <c r="L163" s="125"/>
      <c r="M163" s="125"/>
      <c r="N163" s="126">
        <f t="shared" si="5"/>
        <v>12043</v>
      </c>
      <c r="O163" s="125"/>
      <c r="P163" s="125"/>
      <c r="Q163" s="125"/>
      <c r="R163" s="125"/>
    </row>
    <row r="164" spans="1:18" x14ac:dyDescent="0.25">
      <c r="A164" s="123">
        <f t="shared" si="4"/>
        <v>157</v>
      </c>
      <c r="B164" s="124">
        <v>45129</v>
      </c>
      <c r="C164" s="123" t="s">
        <v>245</v>
      </c>
      <c r="D164" s="123" t="s">
        <v>443</v>
      </c>
      <c r="E164" s="123" t="s">
        <v>973</v>
      </c>
      <c r="F164" s="123" t="s">
        <v>23</v>
      </c>
      <c r="G164" s="123">
        <v>58</v>
      </c>
      <c r="H164" s="123"/>
      <c r="I164" s="125"/>
      <c r="J164" s="125"/>
      <c r="K164" s="125"/>
      <c r="L164" s="125"/>
      <c r="M164" s="125"/>
      <c r="N164" s="126">
        <f t="shared" si="5"/>
        <v>12101</v>
      </c>
      <c r="O164" s="125"/>
      <c r="P164" s="125"/>
      <c r="Q164" s="125"/>
      <c r="R164" s="125"/>
    </row>
    <row r="165" spans="1:18" x14ac:dyDescent="0.25">
      <c r="A165" s="123">
        <f t="shared" si="4"/>
        <v>158</v>
      </c>
      <c r="B165" s="124">
        <v>45129</v>
      </c>
      <c r="C165" s="123" t="s">
        <v>245</v>
      </c>
      <c r="D165" s="123" t="s">
        <v>481</v>
      </c>
      <c r="E165" s="123" t="s">
        <v>973</v>
      </c>
      <c r="F165" s="123" t="s">
        <v>23</v>
      </c>
      <c r="G165" s="123">
        <v>18</v>
      </c>
      <c r="H165" s="123"/>
      <c r="I165" s="125"/>
      <c r="J165" s="125"/>
      <c r="K165" s="125"/>
      <c r="L165" s="125"/>
      <c r="M165" s="125"/>
      <c r="N165" s="126">
        <f t="shared" si="5"/>
        <v>12119</v>
      </c>
      <c r="O165" s="125"/>
      <c r="P165" s="125"/>
      <c r="Q165" s="125"/>
      <c r="R165" s="125"/>
    </row>
    <row r="166" spans="1:18" x14ac:dyDescent="0.25">
      <c r="A166" s="123">
        <f t="shared" si="4"/>
        <v>159</v>
      </c>
      <c r="B166" s="124">
        <v>45129</v>
      </c>
      <c r="C166" s="128" t="s">
        <v>446</v>
      </c>
      <c r="D166" s="128" t="s">
        <v>239</v>
      </c>
      <c r="E166" s="123" t="s">
        <v>973</v>
      </c>
      <c r="F166" s="123" t="s">
        <v>23</v>
      </c>
      <c r="G166" s="123">
        <v>8</v>
      </c>
      <c r="H166" s="123"/>
      <c r="I166" s="125"/>
      <c r="J166" s="125"/>
      <c r="K166" s="125"/>
      <c r="L166" s="125"/>
      <c r="M166" s="125"/>
      <c r="N166" s="126">
        <f t="shared" si="5"/>
        <v>12127</v>
      </c>
      <c r="O166" s="125"/>
      <c r="P166" s="125"/>
      <c r="Q166" s="125"/>
      <c r="R166" s="125"/>
    </row>
    <row r="167" spans="1:18" x14ac:dyDescent="0.25">
      <c r="A167" s="123">
        <f t="shared" si="4"/>
        <v>160</v>
      </c>
      <c r="B167" s="124">
        <v>45129</v>
      </c>
      <c r="C167" s="123" t="s">
        <v>239</v>
      </c>
      <c r="D167" s="123" t="s">
        <v>105</v>
      </c>
      <c r="E167" s="123" t="s">
        <v>973</v>
      </c>
      <c r="F167" s="123" t="s">
        <v>23</v>
      </c>
      <c r="G167" s="123">
        <v>23</v>
      </c>
      <c r="H167" s="123"/>
      <c r="I167" s="125"/>
      <c r="J167" s="125"/>
      <c r="K167" s="125"/>
      <c r="L167" s="125"/>
      <c r="M167" s="125"/>
      <c r="N167" s="126">
        <f t="shared" si="5"/>
        <v>12150</v>
      </c>
      <c r="O167" s="125"/>
      <c r="P167" s="125"/>
      <c r="Q167" s="125"/>
      <c r="R167" s="125"/>
    </row>
    <row r="168" spans="1:18" x14ac:dyDescent="0.25">
      <c r="A168" s="123">
        <f t="shared" si="4"/>
        <v>161</v>
      </c>
      <c r="B168" s="124">
        <v>45129</v>
      </c>
      <c r="C168" s="123" t="s">
        <v>105</v>
      </c>
      <c r="D168" s="123" t="s">
        <v>414</v>
      </c>
      <c r="E168" s="123" t="s">
        <v>973</v>
      </c>
      <c r="F168" s="123" t="s">
        <v>23</v>
      </c>
      <c r="G168" s="123">
        <v>30</v>
      </c>
      <c r="H168" s="123"/>
      <c r="I168" s="125"/>
      <c r="J168" s="125"/>
      <c r="K168" s="125"/>
      <c r="L168" s="125"/>
      <c r="M168" s="125"/>
      <c r="N168" s="126">
        <f t="shared" si="5"/>
        <v>12180</v>
      </c>
      <c r="O168" s="125"/>
      <c r="P168" s="125"/>
      <c r="Q168" s="125"/>
      <c r="R168" s="125"/>
    </row>
    <row r="169" spans="1:18" x14ac:dyDescent="0.25">
      <c r="A169" s="123">
        <f t="shared" si="4"/>
        <v>162</v>
      </c>
      <c r="B169" s="124">
        <v>45130</v>
      </c>
      <c r="C169" s="123" t="s">
        <v>481</v>
      </c>
      <c r="D169" s="123" t="s">
        <v>246</v>
      </c>
      <c r="E169" s="123" t="s">
        <v>973</v>
      </c>
      <c r="F169" s="123" t="s">
        <v>23</v>
      </c>
      <c r="G169" s="123">
        <v>9</v>
      </c>
      <c r="H169" s="123"/>
      <c r="I169" s="125"/>
      <c r="J169" s="125"/>
      <c r="K169" s="125"/>
      <c r="L169" s="125"/>
      <c r="M169" s="125"/>
      <c r="N169" s="126">
        <f t="shared" si="5"/>
        <v>12189</v>
      </c>
      <c r="O169" s="125"/>
      <c r="P169" s="125"/>
      <c r="Q169" s="125"/>
      <c r="R169" s="125"/>
    </row>
    <row r="170" spans="1:18" x14ac:dyDescent="0.25">
      <c r="A170" s="123">
        <f t="shared" si="4"/>
        <v>163</v>
      </c>
      <c r="B170" s="124">
        <v>45130</v>
      </c>
      <c r="C170" s="123" t="s">
        <v>246</v>
      </c>
      <c r="D170" s="123" t="s">
        <v>474</v>
      </c>
      <c r="E170" s="123" t="s">
        <v>973</v>
      </c>
      <c r="F170" s="123" t="s">
        <v>23</v>
      </c>
      <c r="G170" s="123">
        <v>60</v>
      </c>
      <c r="H170" s="123"/>
      <c r="I170" s="125"/>
      <c r="J170" s="125"/>
      <c r="K170" s="125"/>
      <c r="L170" s="125"/>
      <c r="M170" s="125"/>
      <c r="N170" s="126">
        <f t="shared" si="5"/>
        <v>12249</v>
      </c>
      <c r="O170" s="125"/>
      <c r="P170" s="125"/>
      <c r="Q170" s="125"/>
      <c r="R170" s="125"/>
    </row>
    <row r="171" spans="1:18" x14ac:dyDescent="0.25">
      <c r="A171" s="123">
        <f t="shared" si="4"/>
        <v>164</v>
      </c>
      <c r="B171" s="124">
        <v>45130</v>
      </c>
      <c r="C171" s="123" t="s">
        <v>443</v>
      </c>
      <c r="D171" s="123" t="s">
        <v>227</v>
      </c>
      <c r="E171" s="123" t="s">
        <v>973</v>
      </c>
      <c r="F171" s="123" t="s">
        <v>23</v>
      </c>
      <c r="G171" s="123">
        <v>27</v>
      </c>
      <c r="H171" s="123"/>
      <c r="I171" s="125"/>
      <c r="J171" s="125"/>
      <c r="K171" s="125"/>
      <c r="L171" s="125"/>
      <c r="M171" s="125"/>
      <c r="N171" s="126">
        <f t="shared" si="5"/>
        <v>12276</v>
      </c>
      <c r="O171" s="125"/>
      <c r="P171" s="125"/>
      <c r="Q171" s="125"/>
      <c r="R171" s="125"/>
    </row>
    <row r="172" spans="1:18" x14ac:dyDescent="0.25">
      <c r="A172" s="123">
        <f t="shared" si="4"/>
        <v>165</v>
      </c>
      <c r="B172" s="124">
        <v>45130</v>
      </c>
      <c r="C172" s="123" t="s">
        <v>227</v>
      </c>
      <c r="D172" s="123" t="s">
        <v>477</v>
      </c>
      <c r="E172" s="123" t="s">
        <v>973</v>
      </c>
      <c r="F172" s="123" t="s">
        <v>23</v>
      </c>
      <c r="G172" s="123">
        <v>10</v>
      </c>
      <c r="H172" s="123"/>
      <c r="I172" s="125"/>
      <c r="J172" s="125"/>
      <c r="K172" s="125"/>
      <c r="L172" s="125"/>
      <c r="M172" s="125"/>
      <c r="N172" s="126">
        <f t="shared" si="5"/>
        <v>12286</v>
      </c>
      <c r="O172" s="125"/>
      <c r="P172" s="125"/>
      <c r="Q172" s="125"/>
      <c r="R172" s="125"/>
    </row>
    <row r="173" spans="1:18" x14ac:dyDescent="0.25">
      <c r="A173" s="123">
        <f t="shared" si="4"/>
        <v>166</v>
      </c>
      <c r="B173" s="124">
        <v>45130</v>
      </c>
      <c r="C173" s="123" t="s">
        <v>227</v>
      </c>
      <c r="D173" s="123" t="s">
        <v>495</v>
      </c>
      <c r="E173" s="123" t="s">
        <v>973</v>
      </c>
      <c r="F173" s="123" t="s">
        <v>23</v>
      </c>
      <c r="G173" s="123">
        <v>74</v>
      </c>
      <c r="H173" s="123"/>
      <c r="I173" s="125"/>
      <c r="J173" s="125"/>
      <c r="K173" s="125"/>
      <c r="L173" s="125"/>
      <c r="M173" s="125"/>
      <c r="N173" s="126">
        <f t="shared" si="5"/>
        <v>12360</v>
      </c>
      <c r="O173" s="125"/>
      <c r="P173" s="125"/>
      <c r="Q173" s="125"/>
      <c r="R173" s="125"/>
    </row>
    <row r="174" spans="1:18" x14ac:dyDescent="0.25">
      <c r="A174" s="123">
        <f t="shared" si="4"/>
        <v>167</v>
      </c>
      <c r="B174" s="124">
        <v>45131</v>
      </c>
      <c r="C174" s="123" t="s">
        <v>1047</v>
      </c>
      <c r="D174" s="123" t="s">
        <v>1048</v>
      </c>
      <c r="E174" s="123" t="s">
        <v>973</v>
      </c>
      <c r="F174" s="123" t="s">
        <v>23</v>
      </c>
      <c r="G174" s="123">
        <v>42</v>
      </c>
      <c r="H174" s="123"/>
      <c r="I174" s="125"/>
      <c r="J174" s="125"/>
      <c r="K174" s="125"/>
      <c r="L174" s="125"/>
      <c r="M174" s="125"/>
      <c r="N174" s="126">
        <f t="shared" si="5"/>
        <v>12402</v>
      </c>
      <c r="O174" s="125"/>
      <c r="P174" s="125"/>
      <c r="Q174" s="125"/>
      <c r="R174" s="125"/>
    </row>
    <row r="175" spans="1:18" x14ac:dyDescent="0.25">
      <c r="A175" s="123">
        <f t="shared" si="4"/>
        <v>168</v>
      </c>
      <c r="B175" s="124">
        <v>45131</v>
      </c>
      <c r="C175" s="123" t="s">
        <v>1048</v>
      </c>
      <c r="D175" s="123" t="s">
        <v>1049</v>
      </c>
      <c r="E175" s="123" t="s">
        <v>973</v>
      </c>
      <c r="F175" s="123" t="s">
        <v>23</v>
      </c>
      <c r="G175" s="123">
        <v>12</v>
      </c>
      <c r="H175" s="123"/>
      <c r="I175" s="125"/>
      <c r="J175" s="125"/>
      <c r="K175" s="125"/>
      <c r="L175" s="125"/>
      <c r="M175" s="125"/>
      <c r="N175" s="126">
        <f t="shared" si="5"/>
        <v>12414</v>
      </c>
      <c r="O175" s="125"/>
      <c r="P175" s="125"/>
      <c r="Q175" s="125"/>
      <c r="R175" s="125"/>
    </row>
    <row r="176" spans="1:18" x14ac:dyDescent="0.25">
      <c r="A176" s="123">
        <f t="shared" si="4"/>
        <v>169</v>
      </c>
      <c r="B176" s="124">
        <v>45132</v>
      </c>
      <c r="C176" s="123" t="s">
        <v>1012</v>
      </c>
      <c r="D176" s="123" t="s">
        <v>1050</v>
      </c>
      <c r="E176" s="123" t="s">
        <v>973</v>
      </c>
      <c r="F176" s="123" t="s">
        <v>23</v>
      </c>
      <c r="G176" s="123"/>
      <c r="H176" s="123">
        <v>89</v>
      </c>
      <c r="I176" s="125"/>
      <c r="J176" s="125"/>
      <c r="K176" s="125"/>
      <c r="L176" s="125"/>
      <c r="M176" s="125"/>
      <c r="N176" s="126">
        <f t="shared" si="5"/>
        <v>12503</v>
      </c>
      <c r="O176" s="125"/>
      <c r="P176" s="125"/>
      <c r="Q176" s="125"/>
      <c r="R176" s="125"/>
    </row>
    <row r="177" spans="1:18" x14ac:dyDescent="0.25">
      <c r="A177" s="123">
        <f t="shared" si="4"/>
        <v>170</v>
      </c>
      <c r="B177" s="124">
        <v>45132</v>
      </c>
      <c r="C177" s="123" t="s">
        <v>1050</v>
      </c>
      <c r="D177" s="123" t="s">
        <v>1051</v>
      </c>
      <c r="E177" s="123" t="s">
        <v>973</v>
      </c>
      <c r="F177" s="123" t="s">
        <v>23</v>
      </c>
      <c r="G177" s="123"/>
      <c r="H177" s="123">
        <v>125</v>
      </c>
      <c r="I177" s="125"/>
      <c r="J177" s="125"/>
      <c r="K177" s="125"/>
      <c r="L177" s="125"/>
      <c r="M177" s="125"/>
      <c r="N177" s="126">
        <f t="shared" si="5"/>
        <v>12628</v>
      </c>
      <c r="O177" s="125"/>
      <c r="P177" s="125"/>
      <c r="Q177" s="125"/>
      <c r="R177" s="125"/>
    </row>
    <row r="178" spans="1:18" x14ac:dyDescent="0.25">
      <c r="A178" s="123">
        <f t="shared" si="4"/>
        <v>171</v>
      </c>
      <c r="B178" s="124">
        <v>45132</v>
      </c>
      <c r="C178" s="123" t="s">
        <v>1042</v>
      </c>
      <c r="D178" s="123" t="s">
        <v>965</v>
      </c>
      <c r="E178" s="123" t="s">
        <v>973</v>
      </c>
      <c r="F178" s="123" t="s">
        <v>23</v>
      </c>
      <c r="G178" s="123"/>
      <c r="H178" s="123">
        <v>61</v>
      </c>
      <c r="I178" s="125"/>
      <c r="J178" s="125"/>
      <c r="K178" s="125"/>
      <c r="L178" s="125"/>
      <c r="M178" s="125"/>
      <c r="N178" s="126">
        <f t="shared" si="5"/>
        <v>12689</v>
      </c>
      <c r="O178" s="125"/>
      <c r="P178" s="125"/>
      <c r="Q178" s="125"/>
      <c r="R178" s="125"/>
    </row>
    <row r="179" spans="1:18" x14ac:dyDescent="0.25">
      <c r="A179" s="123">
        <f t="shared" si="4"/>
        <v>172</v>
      </c>
      <c r="B179" s="124">
        <v>45132</v>
      </c>
      <c r="C179" s="123" t="s">
        <v>495</v>
      </c>
      <c r="D179" s="123" t="s">
        <v>479</v>
      </c>
      <c r="E179" s="123" t="s">
        <v>973</v>
      </c>
      <c r="F179" s="123" t="s">
        <v>23</v>
      </c>
      <c r="G179" s="123"/>
      <c r="H179" s="123">
        <v>24</v>
      </c>
      <c r="I179" s="125"/>
      <c r="J179" s="125"/>
      <c r="K179" s="125"/>
      <c r="L179" s="125"/>
      <c r="M179" s="125"/>
      <c r="N179" s="126">
        <f t="shared" si="5"/>
        <v>12713</v>
      </c>
      <c r="O179" s="125"/>
      <c r="P179" s="125"/>
      <c r="Q179" s="125"/>
      <c r="R179" s="125"/>
    </row>
    <row r="180" spans="1:18" x14ac:dyDescent="0.25">
      <c r="A180" s="123">
        <f t="shared" si="4"/>
        <v>173</v>
      </c>
      <c r="B180" s="124">
        <v>45132</v>
      </c>
      <c r="C180" s="123" t="s">
        <v>414</v>
      </c>
      <c r="D180" s="123" t="s">
        <v>181</v>
      </c>
      <c r="E180" s="123" t="s">
        <v>973</v>
      </c>
      <c r="F180" s="123" t="s">
        <v>23</v>
      </c>
      <c r="G180" s="123">
        <v>41</v>
      </c>
      <c r="H180" s="123"/>
      <c r="I180" s="125"/>
      <c r="J180" s="125"/>
      <c r="K180" s="125"/>
      <c r="L180" s="125"/>
      <c r="M180" s="125"/>
      <c r="N180" s="126">
        <f t="shared" si="5"/>
        <v>12754</v>
      </c>
      <c r="O180" s="125"/>
      <c r="P180" s="125"/>
      <c r="Q180" s="125"/>
      <c r="R180" s="125"/>
    </row>
    <row r="181" spans="1:18" x14ac:dyDescent="0.25">
      <c r="A181" s="123">
        <f t="shared" si="4"/>
        <v>174</v>
      </c>
      <c r="B181" s="124">
        <v>45132</v>
      </c>
      <c r="C181" s="123" t="s">
        <v>248</v>
      </c>
      <c r="D181" s="123" t="s">
        <v>404</v>
      </c>
      <c r="E181" s="123" t="s">
        <v>973</v>
      </c>
      <c r="F181" s="123" t="s">
        <v>23</v>
      </c>
      <c r="G181" s="123">
        <v>11</v>
      </c>
      <c r="H181" s="123"/>
      <c r="I181" s="125"/>
      <c r="J181" s="125"/>
      <c r="K181" s="125"/>
      <c r="L181" s="125"/>
      <c r="M181" s="125"/>
      <c r="N181" s="126">
        <f t="shared" si="5"/>
        <v>12765</v>
      </c>
      <c r="O181" s="125"/>
      <c r="P181" s="125"/>
      <c r="Q181" s="125"/>
      <c r="R181" s="125"/>
    </row>
    <row r="182" spans="1:18" x14ac:dyDescent="0.25">
      <c r="A182" s="123">
        <f t="shared" si="4"/>
        <v>175</v>
      </c>
      <c r="B182" s="124">
        <v>45132</v>
      </c>
      <c r="C182" s="123" t="s">
        <v>248</v>
      </c>
      <c r="D182" s="123" t="s">
        <v>404</v>
      </c>
      <c r="E182" s="123" t="s">
        <v>973</v>
      </c>
      <c r="F182" s="123" t="s">
        <v>23</v>
      </c>
      <c r="G182" s="123">
        <v>65</v>
      </c>
      <c r="H182" s="123"/>
      <c r="I182" s="125"/>
      <c r="J182" s="125"/>
      <c r="K182" s="125"/>
      <c r="L182" s="125"/>
      <c r="M182" s="125"/>
      <c r="N182" s="126">
        <f t="shared" si="5"/>
        <v>12830</v>
      </c>
      <c r="O182" s="125"/>
      <c r="P182" s="125"/>
      <c r="Q182" s="125"/>
      <c r="R182" s="125"/>
    </row>
    <row r="183" spans="1:18" x14ac:dyDescent="0.25">
      <c r="A183" s="123">
        <f t="shared" si="4"/>
        <v>176</v>
      </c>
      <c r="B183" s="124">
        <v>45132</v>
      </c>
      <c r="C183" s="123" t="s">
        <v>404</v>
      </c>
      <c r="D183" s="123" t="s">
        <v>414</v>
      </c>
      <c r="E183" s="123" t="s">
        <v>973</v>
      </c>
      <c r="F183" s="123" t="s">
        <v>23</v>
      </c>
      <c r="G183" s="123">
        <v>35</v>
      </c>
      <c r="H183" s="123"/>
      <c r="I183" s="125"/>
      <c r="J183" s="125"/>
      <c r="K183" s="125"/>
      <c r="L183" s="125"/>
      <c r="M183" s="125"/>
      <c r="N183" s="126">
        <f t="shared" si="5"/>
        <v>12865</v>
      </c>
      <c r="O183" s="125"/>
      <c r="P183" s="125"/>
      <c r="Q183" s="125"/>
      <c r="R183" s="125"/>
    </row>
    <row r="184" spans="1:18" x14ac:dyDescent="0.25">
      <c r="A184" s="123">
        <f t="shared" si="4"/>
        <v>177</v>
      </c>
      <c r="B184" s="124">
        <v>45134</v>
      </c>
      <c r="C184" s="123" t="s">
        <v>495</v>
      </c>
      <c r="D184" s="123" t="s">
        <v>479</v>
      </c>
      <c r="E184" s="123" t="s">
        <v>973</v>
      </c>
      <c r="F184" s="123" t="s">
        <v>23</v>
      </c>
      <c r="G184" s="123"/>
      <c r="H184" s="123">
        <v>24</v>
      </c>
      <c r="I184" s="125"/>
      <c r="J184" s="125"/>
      <c r="K184" s="125"/>
      <c r="L184" s="125"/>
      <c r="M184" s="125"/>
      <c r="N184" s="126">
        <f t="shared" si="5"/>
        <v>12889</v>
      </c>
      <c r="O184" s="125"/>
      <c r="P184" s="125"/>
      <c r="Q184" s="125"/>
      <c r="R184" s="125"/>
    </row>
    <row r="185" spans="1:18" x14ac:dyDescent="0.25">
      <c r="A185" s="123">
        <f t="shared" si="4"/>
        <v>178</v>
      </c>
      <c r="B185" s="124">
        <v>45134</v>
      </c>
      <c r="C185" s="123" t="s">
        <v>414</v>
      </c>
      <c r="D185" s="123" t="s">
        <v>181</v>
      </c>
      <c r="E185" s="123" t="s">
        <v>973</v>
      </c>
      <c r="F185" s="123" t="s">
        <v>23</v>
      </c>
      <c r="G185" s="123">
        <v>41</v>
      </c>
      <c r="H185" s="123"/>
      <c r="I185" s="125"/>
      <c r="J185" s="125"/>
      <c r="K185" s="125"/>
      <c r="L185" s="125"/>
      <c r="M185" s="125"/>
      <c r="N185" s="126">
        <f t="shared" si="5"/>
        <v>12930</v>
      </c>
      <c r="O185" s="125"/>
      <c r="P185" s="125"/>
      <c r="Q185" s="125"/>
      <c r="R185" s="125"/>
    </row>
    <row r="186" spans="1:18" x14ac:dyDescent="0.25">
      <c r="A186" s="123">
        <f t="shared" si="4"/>
        <v>179</v>
      </c>
      <c r="B186" s="124">
        <v>45134</v>
      </c>
      <c r="C186" s="123" t="s">
        <v>248</v>
      </c>
      <c r="D186" s="123" t="s">
        <v>404</v>
      </c>
      <c r="E186" s="123" t="s">
        <v>973</v>
      </c>
      <c r="F186" s="123" t="s">
        <v>23</v>
      </c>
      <c r="G186" s="123">
        <v>11</v>
      </c>
      <c r="H186" s="123"/>
      <c r="I186" s="125"/>
      <c r="J186" s="125"/>
      <c r="K186" s="125"/>
      <c r="L186" s="125"/>
      <c r="M186" s="125"/>
      <c r="N186" s="126">
        <f t="shared" si="5"/>
        <v>12941</v>
      </c>
      <c r="O186" s="125"/>
      <c r="P186" s="125"/>
      <c r="Q186" s="125"/>
      <c r="R186" s="125"/>
    </row>
    <row r="187" spans="1:18" x14ac:dyDescent="0.25">
      <c r="A187" s="123">
        <f t="shared" si="4"/>
        <v>180</v>
      </c>
      <c r="B187" s="124">
        <v>45136</v>
      </c>
      <c r="C187" s="123" t="s">
        <v>233</v>
      </c>
      <c r="D187" s="123" t="s">
        <v>134</v>
      </c>
      <c r="E187" s="123" t="s">
        <v>973</v>
      </c>
      <c r="F187" s="123" t="s">
        <v>23</v>
      </c>
      <c r="G187" s="125"/>
      <c r="H187" s="123">
        <v>51</v>
      </c>
      <c r="I187" s="123"/>
      <c r="J187" s="123"/>
      <c r="K187" s="123"/>
      <c r="L187" s="123"/>
      <c r="M187" s="123"/>
      <c r="N187" s="126">
        <f t="shared" si="5"/>
        <v>12992</v>
      </c>
      <c r="O187" s="125"/>
      <c r="P187" s="125"/>
      <c r="Q187" s="125"/>
      <c r="R187" s="125"/>
    </row>
    <row r="188" spans="1:18" x14ac:dyDescent="0.25">
      <c r="A188" s="123">
        <f t="shared" si="4"/>
        <v>181</v>
      </c>
      <c r="B188" s="124">
        <v>45136</v>
      </c>
      <c r="C188" s="123" t="s">
        <v>233</v>
      </c>
      <c r="D188" s="123" t="s">
        <v>208</v>
      </c>
      <c r="E188" s="123" t="s">
        <v>973</v>
      </c>
      <c r="F188" s="123" t="s">
        <v>23</v>
      </c>
      <c r="G188" s="125"/>
      <c r="H188" s="123">
        <v>15</v>
      </c>
      <c r="I188" s="123"/>
      <c r="J188" s="123"/>
      <c r="K188" s="123"/>
      <c r="L188" s="123"/>
      <c r="M188" s="123"/>
      <c r="N188" s="126">
        <f t="shared" si="5"/>
        <v>13007</v>
      </c>
      <c r="O188" s="125"/>
      <c r="P188" s="125"/>
      <c r="Q188" s="125"/>
      <c r="R188" s="125"/>
    </row>
    <row r="189" spans="1:18" x14ac:dyDescent="0.25">
      <c r="A189" s="123">
        <f t="shared" si="4"/>
        <v>182</v>
      </c>
      <c r="B189" s="124">
        <v>45137</v>
      </c>
      <c r="C189" s="123" t="s">
        <v>20</v>
      </c>
      <c r="D189" s="123" t="s">
        <v>44</v>
      </c>
      <c r="E189" s="123" t="s">
        <v>973</v>
      </c>
      <c r="F189" s="123" t="s">
        <v>23</v>
      </c>
      <c r="G189" s="125"/>
      <c r="H189" s="123"/>
      <c r="I189" s="123"/>
      <c r="J189" s="123"/>
      <c r="K189" s="123"/>
      <c r="L189" s="123"/>
      <c r="M189" s="123">
        <v>100</v>
      </c>
      <c r="N189" s="126">
        <f t="shared" si="5"/>
        <v>13107</v>
      </c>
      <c r="O189" s="125"/>
      <c r="P189" s="125"/>
      <c r="Q189" s="125"/>
      <c r="R189" s="125"/>
    </row>
    <row r="190" spans="1:18" x14ac:dyDescent="0.25">
      <c r="A190" s="123">
        <f t="shared" si="4"/>
        <v>183</v>
      </c>
      <c r="B190" s="124">
        <v>45137</v>
      </c>
      <c r="C190" s="123" t="s">
        <v>198</v>
      </c>
      <c r="D190" s="123" t="s">
        <v>69</v>
      </c>
      <c r="E190" s="123" t="s">
        <v>973</v>
      </c>
      <c r="F190" s="123" t="s">
        <v>23</v>
      </c>
      <c r="G190" s="125"/>
      <c r="H190" s="123"/>
      <c r="I190" s="123"/>
      <c r="J190" s="123"/>
      <c r="K190" s="123"/>
      <c r="L190" s="123">
        <v>205</v>
      </c>
      <c r="M190" s="123"/>
      <c r="N190" s="126">
        <f t="shared" si="5"/>
        <v>13312</v>
      </c>
      <c r="O190" s="125"/>
      <c r="P190" s="125"/>
      <c r="Q190" s="125"/>
      <c r="R190" s="125"/>
    </row>
    <row r="191" spans="1:18" x14ac:dyDescent="0.25">
      <c r="A191" s="123">
        <f t="shared" si="4"/>
        <v>184</v>
      </c>
      <c r="B191" s="124">
        <v>45139</v>
      </c>
      <c r="C191" s="123" t="s">
        <v>433</v>
      </c>
      <c r="D191" s="123" t="s">
        <v>1052</v>
      </c>
      <c r="E191" s="123" t="s">
        <v>973</v>
      </c>
      <c r="F191" s="123" t="s">
        <v>23</v>
      </c>
      <c r="G191" s="125"/>
      <c r="H191" s="125"/>
      <c r="I191" s="125"/>
      <c r="J191" s="125"/>
      <c r="K191" s="125"/>
      <c r="L191" s="123">
        <v>409</v>
      </c>
      <c r="M191" s="125"/>
      <c r="N191" s="126">
        <f t="shared" si="5"/>
        <v>13721</v>
      </c>
      <c r="O191" s="125"/>
      <c r="P191" s="125"/>
      <c r="Q191" s="125"/>
      <c r="R191" s="125"/>
    </row>
    <row r="192" spans="1:18" x14ac:dyDescent="0.25">
      <c r="A192" s="123">
        <f t="shared" si="4"/>
        <v>185</v>
      </c>
      <c r="B192" s="124">
        <v>45140</v>
      </c>
      <c r="C192" s="123" t="s">
        <v>1052</v>
      </c>
      <c r="D192" s="123" t="s">
        <v>436</v>
      </c>
      <c r="E192" s="123" t="s">
        <v>973</v>
      </c>
      <c r="F192" s="123" t="s">
        <v>23</v>
      </c>
      <c r="G192" s="126"/>
      <c r="H192" s="126"/>
      <c r="I192" s="126"/>
      <c r="J192" s="126"/>
      <c r="K192" s="126"/>
      <c r="L192" s="126">
        <v>117</v>
      </c>
      <c r="M192" s="125"/>
      <c r="N192" s="126">
        <f t="shared" si="5"/>
        <v>13838</v>
      </c>
      <c r="O192" s="125"/>
      <c r="P192" s="125"/>
      <c r="Q192" s="125"/>
      <c r="R192" s="125"/>
    </row>
    <row r="193" spans="1:18" x14ac:dyDescent="0.25">
      <c r="A193" s="123">
        <f t="shared" si="4"/>
        <v>186</v>
      </c>
      <c r="B193" s="124">
        <v>45140</v>
      </c>
      <c r="C193" s="123" t="s">
        <v>436</v>
      </c>
      <c r="D193" s="123" t="s">
        <v>221</v>
      </c>
      <c r="E193" s="123" t="s">
        <v>973</v>
      </c>
      <c r="F193" s="123" t="s">
        <v>23</v>
      </c>
      <c r="G193" s="126"/>
      <c r="H193" s="126"/>
      <c r="I193" s="126"/>
      <c r="J193" s="126"/>
      <c r="K193" s="126"/>
      <c r="L193" s="126">
        <v>42</v>
      </c>
      <c r="M193" s="125"/>
      <c r="N193" s="126">
        <f t="shared" si="5"/>
        <v>13880</v>
      </c>
      <c r="O193" s="125"/>
      <c r="P193" s="125"/>
      <c r="Q193" s="125"/>
      <c r="R193" s="125"/>
    </row>
    <row r="194" spans="1:18" x14ac:dyDescent="0.25">
      <c r="A194" s="123">
        <f t="shared" si="4"/>
        <v>187</v>
      </c>
      <c r="B194" s="124">
        <v>45140</v>
      </c>
      <c r="C194" s="123" t="s">
        <v>181</v>
      </c>
      <c r="D194" s="123" t="s">
        <v>464</v>
      </c>
      <c r="E194" s="123" t="s">
        <v>973</v>
      </c>
      <c r="F194" s="123" t="s">
        <v>23</v>
      </c>
      <c r="G194" s="126">
        <v>152</v>
      </c>
      <c r="H194" s="126"/>
      <c r="I194" s="126"/>
      <c r="J194" s="126"/>
      <c r="K194" s="126"/>
      <c r="L194" s="126"/>
      <c r="M194" s="125"/>
      <c r="N194" s="126">
        <f t="shared" si="5"/>
        <v>14032</v>
      </c>
      <c r="O194" s="125"/>
      <c r="P194" s="125"/>
      <c r="Q194" s="125"/>
      <c r="R194" s="125"/>
    </row>
    <row r="195" spans="1:18" x14ac:dyDescent="0.25">
      <c r="A195" s="123">
        <f t="shared" si="4"/>
        <v>188</v>
      </c>
      <c r="B195" s="124">
        <v>45141</v>
      </c>
      <c r="C195" s="123" t="s">
        <v>221</v>
      </c>
      <c r="D195" s="123" t="s">
        <v>223</v>
      </c>
      <c r="E195" s="123" t="s">
        <v>82</v>
      </c>
      <c r="F195" s="126" t="s">
        <v>23</v>
      </c>
      <c r="G195" s="126"/>
      <c r="H195" s="126"/>
      <c r="I195" s="126"/>
      <c r="J195" s="126"/>
      <c r="K195" s="126"/>
      <c r="L195" s="126">
        <v>121</v>
      </c>
      <c r="M195" s="125"/>
      <c r="N195" s="126">
        <f t="shared" si="5"/>
        <v>14153</v>
      </c>
      <c r="O195" s="125"/>
      <c r="P195" s="125"/>
      <c r="Q195" s="125"/>
      <c r="R195" s="125"/>
    </row>
    <row r="196" spans="1:18" x14ac:dyDescent="0.25">
      <c r="A196" s="123">
        <f t="shared" si="4"/>
        <v>189</v>
      </c>
      <c r="B196" s="124">
        <v>45142</v>
      </c>
      <c r="C196" s="123" t="s">
        <v>223</v>
      </c>
      <c r="D196" s="123" t="s">
        <v>409</v>
      </c>
      <c r="E196" s="123" t="s">
        <v>82</v>
      </c>
      <c r="F196" s="126" t="s">
        <v>23</v>
      </c>
      <c r="G196" s="126"/>
      <c r="H196" s="126"/>
      <c r="I196" s="126"/>
      <c r="J196" s="126"/>
      <c r="K196" s="126">
        <v>189</v>
      </c>
      <c r="L196" s="126"/>
      <c r="M196" s="125"/>
      <c r="N196" s="126">
        <f t="shared" si="5"/>
        <v>14342</v>
      </c>
      <c r="O196" s="125"/>
      <c r="P196" s="125"/>
      <c r="Q196" s="125"/>
      <c r="R196" s="125"/>
    </row>
    <row r="197" spans="1:18" x14ac:dyDescent="0.25">
      <c r="A197" s="123">
        <f t="shared" si="4"/>
        <v>190</v>
      </c>
      <c r="B197" s="124">
        <v>45142</v>
      </c>
      <c r="C197" s="123" t="s">
        <v>432</v>
      </c>
      <c r="D197" s="123" t="s">
        <v>218</v>
      </c>
      <c r="E197" s="123" t="s">
        <v>82</v>
      </c>
      <c r="F197" s="126" t="s">
        <v>23</v>
      </c>
      <c r="G197" s="126">
        <v>75</v>
      </c>
      <c r="H197" s="126"/>
      <c r="I197" s="126"/>
      <c r="J197" s="126"/>
      <c r="K197" s="126"/>
      <c r="L197" s="126"/>
      <c r="M197" s="125"/>
      <c r="N197" s="126">
        <f t="shared" si="5"/>
        <v>14417</v>
      </c>
      <c r="O197" s="125"/>
      <c r="P197" s="125"/>
      <c r="Q197" s="125"/>
      <c r="R197" s="125"/>
    </row>
    <row r="198" spans="1:18" x14ac:dyDescent="0.25">
      <c r="A198" s="123">
        <f t="shared" si="4"/>
        <v>191</v>
      </c>
      <c r="B198" s="124">
        <v>45143</v>
      </c>
      <c r="C198" s="123" t="s">
        <v>94</v>
      </c>
      <c r="D198" s="123" t="s">
        <v>40</v>
      </c>
      <c r="E198" s="123" t="s">
        <v>82</v>
      </c>
      <c r="F198" s="126" t="s">
        <v>23</v>
      </c>
      <c r="G198" s="126">
        <v>75</v>
      </c>
      <c r="H198" s="126"/>
      <c r="I198" s="126"/>
      <c r="J198" s="126"/>
      <c r="K198" s="126"/>
      <c r="L198" s="126"/>
      <c r="M198" s="125"/>
      <c r="N198" s="126">
        <f t="shared" si="5"/>
        <v>14492</v>
      </c>
      <c r="O198" s="125"/>
      <c r="P198" s="125"/>
      <c r="Q198" s="125"/>
      <c r="R198" s="125"/>
    </row>
    <row r="199" spans="1:18" x14ac:dyDescent="0.25">
      <c r="A199" s="123">
        <f t="shared" si="4"/>
        <v>192</v>
      </c>
      <c r="B199" s="124">
        <v>45144</v>
      </c>
      <c r="C199" s="123" t="s">
        <v>161</v>
      </c>
      <c r="D199" s="123" t="s">
        <v>94</v>
      </c>
      <c r="E199" s="123" t="s">
        <v>82</v>
      </c>
      <c r="F199" s="126" t="s">
        <v>23</v>
      </c>
      <c r="G199" s="126">
        <v>44</v>
      </c>
      <c r="H199" s="126"/>
      <c r="I199" s="126"/>
      <c r="J199" s="126"/>
      <c r="K199" s="126"/>
      <c r="L199" s="126"/>
      <c r="M199" s="125"/>
      <c r="N199" s="126">
        <f t="shared" si="5"/>
        <v>14536</v>
      </c>
      <c r="O199" s="125"/>
      <c r="P199" s="125"/>
      <c r="Q199" s="125"/>
      <c r="R199" s="125"/>
    </row>
    <row r="200" spans="1:18" x14ac:dyDescent="0.25">
      <c r="A200" s="123">
        <f t="shared" si="4"/>
        <v>193</v>
      </c>
      <c r="B200" s="124">
        <v>45144</v>
      </c>
      <c r="C200" s="123" t="s">
        <v>94</v>
      </c>
      <c r="D200" s="123" t="s">
        <v>432</v>
      </c>
      <c r="E200" s="123" t="s">
        <v>82</v>
      </c>
      <c r="F200" s="126" t="s">
        <v>23</v>
      </c>
      <c r="G200" s="126">
        <v>12</v>
      </c>
      <c r="H200" s="126"/>
      <c r="I200" s="126"/>
      <c r="J200" s="126"/>
      <c r="K200" s="126"/>
      <c r="L200" s="126"/>
      <c r="M200" s="125"/>
      <c r="N200" s="126">
        <f t="shared" si="5"/>
        <v>14548</v>
      </c>
      <c r="O200" s="125"/>
      <c r="P200" s="125"/>
      <c r="Q200" s="125"/>
      <c r="R200" s="125"/>
    </row>
    <row r="201" spans="1:18" x14ac:dyDescent="0.25">
      <c r="A201" s="123">
        <f t="shared" si="4"/>
        <v>194</v>
      </c>
      <c r="B201" s="124">
        <v>45144</v>
      </c>
      <c r="C201" s="123" t="s">
        <v>432</v>
      </c>
      <c r="D201" s="123" t="s">
        <v>226</v>
      </c>
      <c r="E201" s="123" t="s">
        <v>82</v>
      </c>
      <c r="F201" s="126" t="s">
        <v>23</v>
      </c>
      <c r="G201" s="126">
        <v>33</v>
      </c>
      <c r="H201" s="126"/>
      <c r="I201" s="126"/>
      <c r="J201" s="126"/>
      <c r="K201" s="126"/>
      <c r="L201" s="126"/>
      <c r="M201" s="125"/>
      <c r="N201" s="126">
        <f t="shared" si="5"/>
        <v>14581</v>
      </c>
      <c r="O201" s="125"/>
      <c r="P201" s="125"/>
      <c r="Q201" s="125"/>
      <c r="R201" s="125"/>
    </row>
    <row r="202" spans="1:18" x14ac:dyDescent="0.25">
      <c r="A202" s="123">
        <f t="shared" ref="A202:A217" si="6">1+A201</f>
        <v>195</v>
      </c>
      <c r="B202" s="124">
        <v>45144</v>
      </c>
      <c r="C202" s="123" t="s">
        <v>409</v>
      </c>
      <c r="D202" s="123" t="s">
        <v>508</v>
      </c>
      <c r="E202" s="123" t="s">
        <v>82</v>
      </c>
      <c r="F202" s="126" t="s">
        <v>23</v>
      </c>
      <c r="G202" s="126"/>
      <c r="H202" s="126"/>
      <c r="I202" s="126"/>
      <c r="J202" s="126"/>
      <c r="K202" s="126">
        <v>144</v>
      </c>
      <c r="L202" s="126"/>
      <c r="M202" s="125"/>
      <c r="N202" s="126">
        <f t="shared" ref="N202:N217" si="7">+N201+G202+H202+I202+J202+K202+L202+M202</f>
        <v>14725</v>
      </c>
      <c r="O202" s="125"/>
      <c r="P202" s="125"/>
      <c r="Q202" s="125"/>
      <c r="R202" s="125"/>
    </row>
    <row r="203" spans="1:18" x14ac:dyDescent="0.25">
      <c r="A203" s="123">
        <f t="shared" si="6"/>
        <v>196</v>
      </c>
      <c r="B203" s="124">
        <v>45144</v>
      </c>
      <c r="C203" s="123" t="s">
        <v>508</v>
      </c>
      <c r="D203" s="123" t="s">
        <v>421</v>
      </c>
      <c r="E203" s="123" t="s">
        <v>82</v>
      </c>
      <c r="F203" s="126" t="s">
        <v>23</v>
      </c>
      <c r="G203" s="126"/>
      <c r="H203" s="126"/>
      <c r="I203" s="126"/>
      <c r="J203" s="126"/>
      <c r="K203" s="126">
        <v>44</v>
      </c>
      <c r="L203" s="126"/>
      <c r="M203" s="125"/>
      <c r="N203" s="126">
        <f t="shared" si="7"/>
        <v>14769</v>
      </c>
      <c r="O203" s="125"/>
      <c r="P203" s="125"/>
      <c r="Q203" s="125"/>
      <c r="R203" s="125"/>
    </row>
    <row r="204" spans="1:18" x14ac:dyDescent="0.25">
      <c r="A204" s="123">
        <f t="shared" si="6"/>
        <v>197</v>
      </c>
      <c r="B204" s="124">
        <v>45146</v>
      </c>
      <c r="C204" s="129" t="s">
        <v>31</v>
      </c>
      <c r="D204" s="129" t="s">
        <v>1053</v>
      </c>
      <c r="E204" s="123" t="s">
        <v>82</v>
      </c>
      <c r="F204" s="126" t="s">
        <v>23</v>
      </c>
      <c r="G204" s="126"/>
      <c r="H204" s="126"/>
      <c r="I204" s="126"/>
      <c r="J204" s="126"/>
      <c r="K204" s="126">
        <v>205</v>
      </c>
      <c r="L204" s="126"/>
      <c r="M204" s="125"/>
      <c r="N204" s="126">
        <f t="shared" si="7"/>
        <v>14974</v>
      </c>
      <c r="O204" s="125"/>
      <c r="P204" s="125"/>
      <c r="Q204" s="125"/>
      <c r="R204" s="125"/>
    </row>
    <row r="205" spans="1:18" x14ac:dyDescent="0.25">
      <c r="A205" s="123">
        <f t="shared" si="6"/>
        <v>198</v>
      </c>
      <c r="B205" s="124">
        <v>45146</v>
      </c>
      <c r="C205" s="129" t="s">
        <v>1053</v>
      </c>
      <c r="D205" s="129" t="s">
        <v>1054</v>
      </c>
      <c r="E205" s="123" t="s">
        <v>82</v>
      </c>
      <c r="F205" s="126" t="s">
        <v>23</v>
      </c>
      <c r="G205" s="126"/>
      <c r="H205" s="126"/>
      <c r="I205" s="126"/>
      <c r="J205" s="126"/>
      <c r="K205" s="126">
        <v>68</v>
      </c>
      <c r="L205" s="126"/>
      <c r="M205" s="125"/>
      <c r="N205" s="126">
        <f t="shared" si="7"/>
        <v>15042</v>
      </c>
      <c r="O205" s="125"/>
      <c r="P205" s="125"/>
      <c r="Q205" s="125"/>
      <c r="R205" s="125"/>
    </row>
    <row r="206" spans="1:18" x14ac:dyDescent="0.25">
      <c r="A206" s="123">
        <f t="shared" si="6"/>
        <v>199</v>
      </c>
      <c r="B206" s="124">
        <v>45148</v>
      </c>
      <c r="C206" s="129" t="s">
        <v>41</v>
      </c>
      <c r="D206" s="129" t="s">
        <v>38</v>
      </c>
      <c r="E206" s="123" t="s">
        <v>82</v>
      </c>
      <c r="F206" s="126" t="s">
        <v>23</v>
      </c>
      <c r="G206" s="123"/>
      <c r="H206" s="123"/>
      <c r="I206" s="123"/>
      <c r="J206" s="123"/>
      <c r="K206" s="123">
        <v>88</v>
      </c>
      <c r="L206" s="125"/>
      <c r="M206" s="125"/>
      <c r="N206" s="126">
        <f t="shared" si="7"/>
        <v>15130</v>
      </c>
      <c r="O206" s="125"/>
      <c r="P206" s="125"/>
      <c r="Q206" s="125"/>
      <c r="R206" s="125"/>
    </row>
    <row r="207" spans="1:18" x14ac:dyDescent="0.25">
      <c r="A207" s="123">
        <f t="shared" si="6"/>
        <v>200</v>
      </c>
      <c r="B207" s="124">
        <v>45148</v>
      </c>
      <c r="C207" s="129" t="s">
        <v>221</v>
      </c>
      <c r="D207" s="129" t="s">
        <v>61</v>
      </c>
      <c r="E207" s="123" t="s">
        <v>82</v>
      </c>
      <c r="F207" s="126" t="s">
        <v>23</v>
      </c>
      <c r="G207" s="123">
        <v>78</v>
      </c>
      <c r="H207" s="123"/>
      <c r="I207" s="123"/>
      <c r="J207" s="123"/>
      <c r="K207" s="123"/>
      <c r="L207" s="125"/>
      <c r="M207" s="125"/>
      <c r="N207" s="126">
        <f t="shared" si="7"/>
        <v>15208</v>
      </c>
      <c r="O207" s="125"/>
      <c r="P207" s="125"/>
      <c r="Q207" s="125"/>
      <c r="R207" s="125"/>
    </row>
    <row r="208" spans="1:18" x14ac:dyDescent="0.25">
      <c r="A208" s="123">
        <f t="shared" si="6"/>
        <v>201</v>
      </c>
      <c r="B208" s="124">
        <v>45149</v>
      </c>
      <c r="C208" s="129" t="s">
        <v>41</v>
      </c>
      <c r="D208" s="129" t="s">
        <v>431</v>
      </c>
      <c r="E208" s="123" t="s">
        <v>82</v>
      </c>
      <c r="F208" s="126" t="s">
        <v>23</v>
      </c>
      <c r="G208" s="125"/>
      <c r="H208" s="125"/>
      <c r="I208" s="125"/>
      <c r="J208" s="123">
        <v>31</v>
      </c>
      <c r="K208" s="125"/>
      <c r="L208" s="125"/>
      <c r="M208" s="125"/>
      <c r="N208" s="126">
        <f t="shared" si="7"/>
        <v>15239</v>
      </c>
      <c r="O208" s="125"/>
      <c r="P208" s="125"/>
      <c r="Q208" s="125"/>
      <c r="R208" s="125"/>
    </row>
    <row r="209" spans="1:18" x14ac:dyDescent="0.25">
      <c r="A209" s="123">
        <f t="shared" si="6"/>
        <v>202</v>
      </c>
      <c r="B209" s="124">
        <v>45149</v>
      </c>
      <c r="C209" s="129" t="s">
        <v>431</v>
      </c>
      <c r="D209" s="129" t="s">
        <v>81</v>
      </c>
      <c r="E209" s="123" t="s">
        <v>82</v>
      </c>
      <c r="F209" s="126" t="s">
        <v>23</v>
      </c>
      <c r="G209" s="125"/>
      <c r="H209" s="125"/>
      <c r="I209" s="125"/>
      <c r="J209" s="123">
        <v>38</v>
      </c>
      <c r="K209" s="125"/>
      <c r="L209" s="125"/>
      <c r="M209" s="125"/>
      <c r="N209" s="126">
        <f t="shared" si="7"/>
        <v>15277</v>
      </c>
      <c r="O209" s="125"/>
      <c r="P209" s="125"/>
      <c r="Q209" s="125"/>
      <c r="R209" s="125"/>
    </row>
    <row r="210" spans="1:18" x14ac:dyDescent="0.25">
      <c r="A210" s="123">
        <f t="shared" si="6"/>
        <v>203</v>
      </c>
      <c r="B210" s="124">
        <v>45149</v>
      </c>
      <c r="C210" s="129" t="s">
        <v>81</v>
      </c>
      <c r="D210" s="129" t="s">
        <v>478</v>
      </c>
      <c r="E210" s="123" t="s">
        <v>82</v>
      </c>
      <c r="F210" s="126" t="s">
        <v>23</v>
      </c>
      <c r="G210" s="125"/>
      <c r="H210" s="125"/>
      <c r="I210" s="125"/>
      <c r="J210" s="123">
        <v>8</v>
      </c>
      <c r="K210" s="125"/>
      <c r="L210" s="125"/>
      <c r="M210" s="125"/>
      <c r="N210" s="126">
        <f t="shared" si="7"/>
        <v>15285</v>
      </c>
      <c r="O210" s="125"/>
      <c r="P210" s="125"/>
      <c r="Q210" s="125"/>
      <c r="R210" s="125"/>
    </row>
    <row r="211" spans="1:18" x14ac:dyDescent="0.25">
      <c r="A211" s="123">
        <f t="shared" si="6"/>
        <v>204</v>
      </c>
      <c r="B211" s="124">
        <v>45154</v>
      </c>
      <c r="C211" s="129" t="s">
        <v>65</v>
      </c>
      <c r="D211" s="129" t="s">
        <v>195</v>
      </c>
      <c r="E211" s="123" t="s">
        <v>82</v>
      </c>
      <c r="F211" s="126" t="s">
        <v>23</v>
      </c>
      <c r="G211" s="125"/>
      <c r="H211" s="125"/>
      <c r="I211" s="125"/>
      <c r="J211" s="123">
        <v>120</v>
      </c>
      <c r="K211" s="125"/>
      <c r="L211" s="125"/>
      <c r="M211" s="125"/>
      <c r="N211" s="126">
        <f t="shared" si="7"/>
        <v>15405</v>
      </c>
      <c r="O211" s="125"/>
      <c r="P211" s="125"/>
      <c r="Q211" s="125"/>
      <c r="R211" s="125"/>
    </row>
    <row r="212" spans="1:18" x14ac:dyDescent="0.25">
      <c r="A212" s="123">
        <f t="shared" si="6"/>
        <v>205</v>
      </c>
      <c r="B212" s="124">
        <v>45155</v>
      </c>
      <c r="C212" s="129" t="s">
        <v>197</v>
      </c>
      <c r="D212" s="129" t="s">
        <v>195</v>
      </c>
      <c r="E212" s="123" t="s">
        <v>82</v>
      </c>
      <c r="F212" s="126" t="s">
        <v>23</v>
      </c>
      <c r="G212" s="125"/>
      <c r="H212" s="125"/>
      <c r="I212" s="125"/>
      <c r="J212" s="123">
        <v>87</v>
      </c>
      <c r="K212" s="125"/>
      <c r="L212" s="125"/>
      <c r="M212" s="125"/>
      <c r="N212" s="126">
        <f t="shared" si="7"/>
        <v>15492</v>
      </c>
      <c r="O212" s="125"/>
      <c r="P212" s="125"/>
      <c r="Q212" s="125"/>
      <c r="R212" s="125"/>
    </row>
    <row r="213" spans="1:18" x14ac:dyDescent="0.25">
      <c r="A213" s="123">
        <f t="shared" si="6"/>
        <v>206</v>
      </c>
      <c r="B213" s="124">
        <v>45155</v>
      </c>
      <c r="C213" s="129" t="s">
        <v>195</v>
      </c>
      <c r="D213" s="129" t="s">
        <v>46</v>
      </c>
      <c r="E213" s="123" t="s">
        <v>82</v>
      </c>
      <c r="F213" s="126" t="s">
        <v>23</v>
      </c>
      <c r="G213" s="125"/>
      <c r="H213" s="125"/>
      <c r="I213" s="125"/>
      <c r="J213" s="123">
        <v>90</v>
      </c>
      <c r="K213" s="125"/>
      <c r="L213" s="125"/>
      <c r="M213" s="125"/>
      <c r="N213" s="126">
        <f t="shared" si="7"/>
        <v>15582</v>
      </c>
      <c r="O213" s="125"/>
      <c r="P213" s="125"/>
      <c r="Q213" s="125"/>
      <c r="R213" s="125"/>
    </row>
    <row r="214" spans="1:18" x14ac:dyDescent="0.25">
      <c r="A214" s="123">
        <f t="shared" si="6"/>
        <v>207</v>
      </c>
      <c r="B214" s="124">
        <v>45155</v>
      </c>
      <c r="C214" s="129" t="s">
        <v>46</v>
      </c>
      <c r="D214" s="129" t="s">
        <v>99</v>
      </c>
      <c r="E214" s="123" t="s">
        <v>82</v>
      </c>
      <c r="F214" s="126" t="s">
        <v>23</v>
      </c>
      <c r="G214" s="125"/>
      <c r="H214" s="125"/>
      <c r="I214" s="125"/>
      <c r="J214" s="123">
        <v>50</v>
      </c>
      <c r="K214" s="125"/>
      <c r="L214" s="125"/>
      <c r="M214" s="125"/>
      <c r="N214" s="126">
        <f t="shared" si="7"/>
        <v>15632</v>
      </c>
      <c r="O214" s="125"/>
      <c r="P214" s="125"/>
      <c r="Q214" s="125"/>
      <c r="R214" s="125"/>
    </row>
    <row r="215" spans="1:18" x14ac:dyDescent="0.25">
      <c r="A215" s="123">
        <f t="shared" si="6"/>
        <v>208</v>
      </c>
      <c r="B215" s="124">
        <v>45156</v>
      </c>
      <c r="C215" s="129" t="s">
        <v>197</v>
      </c>
      <c r="D215" s="129" t="s">
        <v>195</v>
      </c>
      <c r="E215" s="123" t="s">
        <v>82</v>
      </c>
      <c r="F215" s="126" t="s">
        <v>23</v>
      </c>
      <c r="G215" s="125"/>
      <c r="H215" s="125"/>
      <c r="I215" s="125"/>
      <c r="J215" s="123">
        <v>59</v>
      </c>
      <c r="K215" s="125"/>
      <c r="L215" s="125"/>
      <c r="M215" s="125"/>
      <c r="N215" s="126">
        <f t="shared" si="7"/>
        <v>15691</v>
      </c>
      <c r="O215" s="125"/>
      <c r="P215" s="125"/>
      <c r="Q215" s="125"/>
      <c r="R215" s="125"/>
    </row>
    <row r="216" spans="1:18" x14ac:dyDescent="0.25">
      <c r="A216" s="123">
        <f t="shared" si="6"/>
        <v>209</v>
      </c>
      <c r="B216" s="124">
        <v>45156</v>
      </c>
      <c r="C216" s="129" t="s">
        <v>69</v>
      </c>
      <c r="D216" s="129" t="s">
        <v>65</v>
      </c>
      <c r="E216" s="123" t="s">
        <v>82</v>
      </c>
      <c r="F216" s="126" t="s">
        <v>23</v>
      </c>
      <c r="G216" s="125"/>
      <c r="H216" s="125"/>
      <c r="I216" s="125"/>
      <c r="J216" s="125"/>
      <c r="K216" s="125"/>
      <c r="L216" s="123">
        <v>56</v>
      </c>
      <c r="M216" s="125"/>
      <c r="N216" s="126">
        <f t="shared" si="7"/>
        <v>15747</v>
      </c>
      <c r="O216" s="125"/>
      <c r="P216" s="125"/>
      <c r="Q216" s="125"/>
      <c r="R216" s="125"/>
    </row>
    <row r="217" spans="1:18" x14ac:dyDescent="0.25">
      <c r="A217" s="123">
        <f t="shared" si="6"/>
        <v>210</v>
      </c>
      <c r="B217" s="124">
        <v>45156</v>
      </c>
      <c r="C217" s="123" t="s">
        <v>65</v>
      </c>
      <c r="D217" s="123" t="s">
        <v>197</v>
      </c>
      <c r="E217" s="123" t="s">
        <v>82</v>
      </c>
      <c r="F217" s="126" t="s">
        <v>23</v>
      </c>
      <c r="G217" s="125"/>
      <c r="H217" s="125"/>
      <c r="I217" s="125"/>
      <c r="J217" s="125"/>
      <c r="K217" s="125"/>
      <c r="L217" s="123">
        <v>25</v>
      </c>
      <c r="M217" s="125"/>
      <c r="N217" s="126">
        <f t="shared" si="7"/>
        <v>15772</v>
      </c>
      <c r="O217" s="125"/>
      <c r="P217" s="125"/>
      <c r="Q217" s="125"/>
      <c r="R217" s="125"/>
    </row>
    <row r="218" spans="1:18" x14ac:dyDescent="0.25">
      <c r="A218" s="123"/>
      <c r="B218" s="124"/>
      <c r="C218" s="123"/>
      <c r="D218" s="123"/>
      <c r="E218" s="123"/>
      <c r="F218" s="126"/>
      <c r="G218" s="125"/>
      <c r="H218" s="125"/>
      <c r="I218" s="125"/>
      <c r="J218" s="125"/>
      <c r="K218" s="125"/>
      <c r="L218" s="125"/>
      <c r="M218" s="125"/>
      <c r="N218" s="126"/>
      <c r="O218" s="125"/>
      <c r="P218" s="125"/>
      <c r="Q218" s="125"/>
      <c r="R218" s="125"/>
    </row>
    <row r="219" spans="1:18" x14ac:dyDescent="0.25">
      <c r="A219" s="123"/>
      <c r="B219" s="124"/>
      <c r="C219" s="123"/>
      <c r="D219" s="123"/>
      <c r="E219" s="123"/>
      <c r="F219" s="123"/>
      <c r="G219" s="125"/>
      <c r="H219" s="125"/>
      <c r="I219" s="125"/>
      <c r="J219" s="125"/>
      <c r="K219" s="125"/>
      <c r="L219" s="125"/>
      <c r="M219" s="125"/>
      <c r="N219" s="126"/>
      <c r="O219" s="125"/>
      <c r="P219" s="125"/>
      <c r="Q219" s="125"/>
      <c r="R219" s="125"/>
    </row>
    <row r="220" spans="1:18" ht="15.75" x14ac:dyDescent="0.25">
      <c r="A220" s="125"/>
      <c r="B220" s="125"/>
      <c r="C220" s="125"/>
      <c r="D220" s="125"/>
      <c r="E220" s="125"/>
      <c r="F220" s="125"/>
      <c r="G220" s="123">
        <f>+SUM(G8:G219)</f>
        <v>10411</v>
      </c>
      <c r="H220" s="123">
        <f t="shared" ref="H220:M220" si="8">+SUM(H8:H219)</f>
        <v>1438</v>
      </c>
      <c r="I220" s="123">
        <f t="shared" si="8"/>
        <v>535</v>
      </c>
      <c r="J220" s="123">
        <f t="shared" si="8"/>
        <v>1575</v>
      </c>
      <c r="K220" s="123">
        <f t="shared" si="8"/>
        <v>738</v>
      </c>
      <c r="L220" s="123">
        <f t="shared" si="8"/>
        <v>975</v>
      </c>
      <c r="M220" s="123">
        <f t="shared" si="8"/>
        <v>100</v>
      </c>
      <c r="N220" s="130">
        <f>+SUM(G220+H220+I220+J220+K220+L220+M220)</f>
        <v>15772</v>
      </c>
      <c r="O220" s="125"/>
      <c r="P220" s="125"/>
      <c r="Q220" s="125"/>
      <c r="R220" s="125"/>
    </row>
    <row r="221" spans="1:18" ht="18.75" x14ac:dyDescent="0.3">
      <c r="A221" s="125"/>
      <c r="B221" s="125"/>
      <c r="C221" s="125"/>
      <c r="D221" s="125"/>
      <c r="E221" s="125"/>
      <c r="F221" s="125"/>
      <c r="G221" s="131">
        <v>14448</v>
      </c>
      <c r="H221" s="131">
        <v>2831</v>
      </c>
      <c r="I221" s="131">
        <v>1614</v>
      </c>
      <c r="J221" s="131">
        <v>2095</v>
      </c>
      <c r="K221" s="131">
        <v>751</v>
      </c>
      <c r="L221" s="131">
        <v>1022</v>
      </c>
      <c r="M221" s="131">
        <v>287</v>
      </c>
      <c r="N221" s="130">
        <f>+SUM(G221+H221+I221+J221+K221+L221+M221)</f>
        <v>23048</v>
      </c>
      <c r="O221" s="125"/>
      <c r="P221" s="125"/>
      <c r="Q221" s="125"/>
      <c r="R221" s="125"/>
    </row>
    <row r="225" spans="2:17" ht="15.75" x14ac:dyDescent="0.25">
      <c r="B225" s="111" t="s">
        <v>70</v>
      </c>
      <c r="C225" s="111"/>
      <c r="D225" s="22" t="s">
        <v>5</v>
      </c>
      <c r="E225" s="23"/>
      <c r="F225" s="23"/>
      <c r="G225" s="24"/>
    </row>
    <row r="226" spans="2:17" ht="15.75" x14ac:dyDescent="0.25">
      <c r="B226" s="111" t="s">
        <v>71</v>
      </c>
      <c r="C226" s="111"/>
      <c r="D226" s="25" t="s">
        <v>1055</v>
      </c>
      <c r="E226" s="26"/>
      <c r="F226" s="26"/>
      <c r="G226" s="27"/>
    </row>
    <row r="227" spans="2:17" ht="31.5" x14ac:dyDescent="0.25">
      <c r="B227" s="115" t="s">
        <v>255</v>
      </c>
      <c r="C227" s="115"/>
      <c r="D227" s="132" t="s">
        <v>1056</v>
      </c>
      <c r="E227" s="132"/>
      <c r="F227" s="132"/>
      <c r="G227" s="132"/>
      <c r="L227" s="123" t="s">
        <v>262</v>
      </c>
      <c r="M227" s="123" t="s">
        <v>263</v>
      </c>
      <c r="N227" s="123" t="s">
        <v>258</v>
      </c>
      <c r="O227" s="123" t="s">
        <v>259</v>
      </c>
      <c r="P227" s="123" t="s">
        <v>260</v>
      </c>
      <c r="Q227" s="120" t="s">
        <v>271</v>
      </c>
    </row>
    <row r="228" spans="2:17" ht="18.75" x14ac:dyDescent="0.25">
      <c r="B228" s="112" t="s">
        <v>257</v>
      </c>
      <c r="C228" s="113"/>
      <c r="D228" s="113"/>
      <c r="E228" s="113"/>
      <c r="F228" s="113"/>
      <c r="G228" s="114"/>
      <c r="L228" s="123">
        <v>63</v>
      </c>
      <c r="M228" s="123">
        <v>14448</v>
      </c>
      <c r="N228" s="123">
        <v>10500</v>
      </c>
      <c r="O228" s="123">
        <v>9890</v>
      </c>
      <c r="P228" s="123">
        <v>610</v>
      </c>
    </row>
    <row r="229" spans="2:17" ht="60" x14ac:dyDescent="0.25">
      <c r="B229" s="117" t="s">
        <v>77</v>
      </c>
      <c r="C229" s="117" t="s">
        <v>78</v>
      </c>
      <c r="D229" s="117" t="s">
        <v>258</v>
      </c>
      <c r="E229" s="29" t="s">
        <v>259</v>
      </c>
      <c r="F229" s="29" t="s">
        <v>260</v>
      </c>
      <c r="G229" s="117" t="s">
        <v>261</v>
      </c>
      <c r="L229" s="123">
        <v>75</v>
      </c>
      <c r="M229" s="123">
        <v>2831</v>
      </c>
      <c r="N229" s="123">
        <v>2000</v>
      </c>
      <c r="O229" s="123">
        <v>1348</v>
      </c>
      <c r="P229" s="123">
        <v>652</v>
      </c>
    </row>
    <row r="230" spans="2:17" x14ac:dyDescent="0.25">
      <c r="B230" s="30">
        <v>1</v>
      </c>
      <c r="C230" s="31">
        <v>45043</v>
      </c>
      <c r="D230" s="15">
        <v>1950</v>
      </c>
      <c r="E230" s="15"/>
      <c r="F230" s="15"/>
      <c r="G230" s="15">
        <v>2239</v>
      </c>
      <c r="L230" s="123">
        <v>90</v>
      </c>
      <c r="M230" s="123">
        <v>1614</v>
      </c>
      <c r="N230" s="123">
        <v>1000</v>
      </c>
      <c r="O230" s="123">
        <v>535</v>
      </c>
      <c r="P230" s="123">
        <v>465</v>
      </c>
    </row>
    <row r="231" spans="2:17" x14ac:dyDescent="0.25">
      <c r="B231" s="32">
        <f>+B230+1</f>
        <v>2</v>
      </c>
      <c r="C231" s="37">
        <v>45066</v>
      </c>
      <c r="D231" s="32">
        <v>2450</v>
      </c>
      <c r="E231" s="32"/>
      <c r="F231" s="32"/>
      <c r="G231" s="30">
        <v>503</v>
      </c>
      <c r="L231" s="123">
        <v>110</v>
      </c>
      <c r="M231" s="123">
        <v>2095</v>
      </c>
      <c r="N231" s="123">
        <v>1875</v>
      </c>
      <c r="O231" s="123">
        <f>+J220</f>
        <v>1575</v>
      </c>
      <c r="P231" s="123">
        <v>783</v>
      </c>
    </row>
    <row r="232" spans="2:17" x14ac:dyDescent="0.25">
      <c r="B232" s="30">
        <f>1+B231</f>
        <v>3</v>
      </c>
      <c r="C232" s="14">
        <v>45075</v>
      </c>
      <c r="D232" s="116">
        <v>400</v>
      </c>
      <c r="E232" s="116"/>
      <c r="F232" s="116"/>
      <c r="G232" s="116">
        <v>4341</v>
      </c>
      <c r="L232" s="123">
        <v>125</v>
      </c>
      <c r="M232" s="123">
        <v>751</v>
      </c>
      <c r="N232" s="123">
        <v>744</v>
      </c>
      <c r="O232" s="123">
        <f>+K220</f>
        <v>738</v>
      </c>
      <c r="P232" s="123">
        <v>744</v>
      </c>
    </row>
    <row r="233" spans="2:17" x14ac:dyDescent="0.25">
      <c r="B233" s="30">
        <f>1+B232</f>
        <v>4</v>
      </c>
      <c r="C233" s="14">
        <v>45081</v>
      </c>
      <c r="D233" s="116">
        <v>2700</v>
      </c>
      <c r="E233" s="116"/>
      <c r="F233" s="116"/>
      <c r="G233" s="116">
        <v>20452</v>
      </c>
      <c r="L233" s="123">
        <v>140</v>
      </c>
      <c r="M233" s="123">
        <v>1022</v>
      </c>
      <c r="N233" s="123">
        <v>1092</v>
      </c>
      <c r="O233" s="123">
        <f>+L220</f>
        <v>975</v>
      </c>
      <c r="P233" s="123">
        <v>1092</v>
      </c>
    </row>
    <row r="234" spans="2:17" x14ac:dyDescent="0.25">
      <c r="B234" s="30">
        <f>1+B233</f>
        <v>5</v>
      </c>
      <c r="C234" s="34">
        <v>45094</v>
      </c>
      <c r="D234" s="30">
        <v>3000</v>
      </c>
      <c r="E234" s="30"/>
      <c r="F234" s="30"/>
      <c r="G234" s="30">
        <v>4342</v>
      </c>
      <c r="L234" s="123">
        <v>160</v>
      </c>
      <c r="M234" s="123">
        <v>287</v>
      </c>
      <c r="N234" s="123">
        <v>288</v>
      </c>
      <c r="O234" s="123">
        <f>+M220</f>
        <v>100</v>
      </c>
      <c r="P234" s="123">
        <v>288</v>
      </c>
    </row>
    <row r="235" spans="2:17" x14ac:dyDescent="0.25">
      <c r="B235" s="30"/>
      <c r="C235" s="34"/>
      <c r="D235" s="30"/>
      <c r="E235" s="30"/>
      <c r="F235" s="30"/>
      <c r="G235" s="30"/>
    </row>
    <row r="236" spans="2:17" x14ac:dyDescent="0.25">
      <c r="B236" s="30"/>
      <c r="C236" s="34"/>
      <c r="D236" s="30"/>
      <c r="E236" s="30"/>
      <c r="F236" s="30"/>
      <c r="G236" s="36"/>
    </row>
    <row r="237" spans="2:17" x14ac:dyDescent="0.25">
      <c r="B237" s="30"/>
      <c r="C237" s="34"/>
      <c r="D237" s="30"/>
      <c r="E237" s="30"/>
      <c r="F237" s="30"/>
      <c r="G237" s="36"/>
    </row>
    <row r="238" spans="2:17" x14ac:dyDescent="0.25">
      <c r="B238" s="30"/>
      <c r="C238" s="34"/>
      <c r="D238" s="30"/>
      <c r="E238" s="30"/>
      <c r="F238" s="30"/>
      <c r="G238" s="36"/>
    </row>
    <row r="239" spans="2:17" x14ac:dyDescent="0.25">
      <c r="B239" s="30"/>
      <c r="C239" s="34"/>
      <c r="D239" s="30"/>
      <c r="E239" s="30"/>
      <c r="F239" s="30"/>
      <c r="G239" s="36"/>
    </row>
    <row r="240" spans="2:17" x14ac:dyDescent="0.25">
      <c r="B240" s="30"/>
      <c r="C240" s="34" t="s">
        <v>264</v>
      </c>
      <c r="D240" s="30">
        <f>SUM(D230:D239)</f>
        <v>10500</v>
      </c>
      <c r="E240" s="30"/>
      <c r="F240" s="30"/>
      <c r="G240" s="36"/>
    </row>
    <row r="241" spans="2:7" ht="18.75" x14ac:dyDescent="0.25">
      <c r="B241" s="112" t="s">
        <v>265</v>
      </c>
      <c r="C241" s="113"/>
      <c r="D241" s="113"/>
      <c r="E241" s="113"/>
      <c r="F241" s="113"/>
      <c r="G241" s="114"/>
    </row>
    <row r="242" spans="2:7" ht="60" x14ac:dyDescent="0.25">
      <c r="B242" s="117" t="s">
        <v>77</v>
      </c>
      <c r="C242" s="117" t="s">
        <v>78</v>
      </c>
      <c r="D242" s="117" t="s">
        <v>258</v>
      </c>
      <c r="E242" s="29" t="s">
        <v>259</v>
      </c>
      <c r="F242" s="29" t="s">
        <v>260</v>
      </c>
      <c r="G242" s="117" t="s">
        <v>15</v>
      </c>
    </row>
    <row r="243" spans="2:7" x14ac:dyDescent="0.25">
      <c r="B243" s="30">
        <v>1</v>
      </c>
      <c r="C243" s="31">
        <v>45053</v>
      </c>
      <c r="D243" s="15">
        <v>800</v>
      </c>
      <c r="E243" s="15"/>
      <c r="F243" s="15"/>
      <c r="G243" s="116">
        <v>4339</v>
      </c>
    </row>
    <row r="244" spans="2:7" x14ac:dyDescent="0.25">
      <c r="B244" s="32">
        <f>+B243+1</f>
        <v>2</v>
      </c>
      <c r="C244" s="37">
        <v>45066</v>
      </c>
      <c r="D244" s="32">
        <v>1200</v>
      </c>
      <c r="E244" s="32"/>
      <c r="F244" s="32"/>
      <c r="G244" s="30">
        <v>503</v>
      </c>
    </row>
    <row r="245" spans="2:7" x14ac:dyDescent="0.25">
      <c r="B245" s="30">
        <v>3</v>
      </c>
      <c r="C245" s="16"/>
      <c r="D245" s="16"/>
      <c r="E245" s="16"/>
      <c r="F245" s="16"/>
      <c r="G245" s="16"/>
    </row>
    <row r="246" spans="2:7" x14ac:dyDescent="0.25">
      <c r="B246" s="30">
        <v>3</v>
      </c>
      <c r="C246" s="34"/>
      <c r="D246" s="30"/>
      <c r="E246" s="30"/>
      <c r="F246" s="30"/>
      <c r="G246" s="30"/>
    </row>
    <row r="247" spans="2:7" x14ac:dyDescent="0.25">
      <c r="B247" s="30"/>
      <c r="C247" s="34"/>
      <c r="D247" s="30"/>
      <c r="E247" s="30"/>
      <c r="F247" s="30"/>
      <c r="G247" s="30"/>
    </row>
    <row r="248" spans="2:7" x14ac:dyDescent="0.25">
      <c r="B248" s="30"/>
      <c r="C248" s="34"/>
      <c r="D248" s="30"/>
      <c r="E248" s="30"/>
      <c r="F248" s="30"/>
      <c r="G248" s="30"/>
    </row>
    <row r="249" spans="2:7" x14ac:dyDescent="0.25">
      <c r="B249" s="30"/>
      <c r="C249" s="34"/>
      <c r="D249" s="30"/>
      <c r="E249" s="30"/>
      <c r="F249" s="30"/>
      <c r="G249" s="30"/>
    </row>
    <row r="250" spans="2:7" x14ac:dyDescent="0.25">
      <c r="B250" s="30"/>
      <c r="C250" s="34"/>
      <c r="D250" s="30"/>
      <c r="E250" s="30"/>
      <c r="F250" s="30"/>
      <c r="G250" s="30"/>
    </row>
    <row r="251" spans="2:7" x14ac:dyDescent="0.25">
      <c r="B251" s="30"/>
      <c r="C251" s="34"/>
      <c r="D251" s="30"/>
      <c r="E251" s="30"/>
      <c r="F251" s="30"/>
      <c r="G251" s="30"/>
    </row>
    <row r="252" spans="2:7" x14ac:dyDescent="0.25">
      <c r="B252" s="30"/>
      <c r="C252" s="34"/>
      <c r="D252" s="30"/>
      <c r="E252" s="30"/>
      <c r="F252" s="30"/>
      <c r="G252" s="30"/>
    </row>
    <row r="253" spans="2:7" x14ac:dyDescent="0.25">
      <c r="B253" s="30"/>
      <c r="C253" s="34"/>
      <c r="D253" s="30"/>
      <c r="E253" s="30"/>
      <c r="F253" s="30"/>
      <c r="G253" s="36"/>
    </row>
    <row r="254" spans="2:7" x14ac:dyDescent="0.25">
      <c r="B254" s="30"/>
      <c r="C254" s="34" t="s">
        <v>264</v>
      </c>
      <c r="D254" s="30">
        <f>SUM(D243:D253)</f>
        <v>2000</v>
      </c>
      <c r="E254" s="30"/>
      <c r="F254" s="30"/>
      <c r="G254" s="36"/>
    </row>
    <row r="255" spans="2:7" ht="18.75" x14ac:dyDescent="0.25">
      <c r="B255" s="112" t="s">
        <v>266</v>
      </c>
      <c r="C255" s="113"/>
      <c r="D255" s="113"/>
      <c r="E255" s="113"/>
      <c r="F255" s="113"/>
      <c r="G255" s="114"/>
    </row>
    <row r="256" spans="2:7" ht="60" x14ac:dyDescent="0.25">
      <c r="B256" s="117" t="s">
        <v>77</v>
      </c>
      <c r="C256" s="117" t="s">
        <v>78</v>
      </c>
      <c r="D256" s="117" t="s">
        <v>258</v>
      </c>
      <c r="E256" s="29" t="s">
        <v>259</v>
      </c>
      <c r="F256" s="29" t="s">
        <v>260</v>
      </c>
      <c r="G256" s="117" t="s">
        <v>15</v>
      </c>
    </row>
    <row r="257" spans="2:7" x14ac:dyDescent="0.25">
      <c r="B257" s="32">
        <v>1</v>
      </c>
      <c r="C257" s="31">
        <v>45043</v>
      </c>
      <c r="D257" s="15">
        <v>400</v>
      </c>
      <c r="E257" s="15"/>
      <c r="F257" s="15"/>
      <c r="G257" s="116">
        <v>2239</v>
      </c>
    </row>
    <row r="258" spans="2:7" x14ac:dyDescent="0.25">
      <c r="B258" s="32">
        <f>+B257+1</f>
        <v>2</v>
      </c>
      <c r="C258" s="37">
        <v>45094</v>
      </c>
      <c r="D258" s="32">
        <v>600</v>
      </c>
      <c r="E258" s="32"/>
      <c r="F258" s="32"/>
      <c r="G258" s="30">
        <v>4342</v>
      </c>
    </row>
    <row r="259" spans="2:7" x14ac:dyDescent="0.25">
      <c r="B259" s="30"/>
      <c r="C259" s="34"/>
      <c r="D259" s="30"/>
      <c r="E259" s="30"/>
      <c r="F259" s="30"/>
      <c r="G259" s="30"/>
    </row>
    <row r="260" spans="2:7" x14ac:dyDescent="0.25">
      <c r="B260" s="30"/>
      <c r="C260" s="34"/>
      <c r="D260" s="30"/>
      <c r="E260" s="30"/>
      <c r="F260" s="30"/>
      <c r="G260" s="30"/>
    </row>
    <row r="261" spans="2:7" x14ac:dyDescent="0.25">
      <c r="B261" s="30"/>
      <c r="C261" s="34"/>
      <c r="D261" s="30"/>
      <c r="E261" s="30"/>
      <c r="F261" s="30"/>
      <c r="G261" s="30"/>
    </row>
    <row r="262" spans="2:7" x14ac:dyDescent="0.25">
      <c r="B262" s="32"/>
      <c r="C262" s="37"/>
      <c r="D262" s="32"/>
      <c r="E262" s="32"/>
      <c r="F262" s="32"/>
      <c r="G262" s="30"/>
    </row>
    <row r="263" spans="2:7" x14ac:dyDescent="0.25">
      <c r="B263" s="32"/>
      <c r="C263" s="37"/>
      <c r="D263" s="38"/>
      <c r="E263" s="32"/>
      <c r="F263" s="32"/>
      <c r="G263" s="30"/>
    </row>
    <row r="264" spans="2:7" x14ac:dyDescent="0.25">
      <c r="B264" s="32"/>
      <c r="C264" s="37"/>
      <c r="D264" s="38"/>
      <c r="E264" s="32"/>
      <c r="F264" s="32"/>
      <c r="G264" s="30"/>
    </row>
    <row r="265" spans="2:7" x14ac:dyDescent="0.25">
      <c r="B265" s="32"/>
      <c r="C265" s="37"/>
      <c r="D265" s="38"/>
      <c r="E265" s="32"/>
      <c r="F265" s="32"/>
      <c r="G265" s="36"/>
    </row>
    <row r="266" spans="2:7" x14ac:dyDescent="0.25">
      <c r="B266" s="32"/>
      <c r="C266" s="37"/>
      <c r="D266" s="38"/>
      <c r="E266" s="32"/>
      <c r="F266" s="32"/>
      <c r="G266" s="36"/>
    </row>
    <row r="267" spans="2:7" x14ac:dyDescent="0.25">
      <c r="B267" s="32"/>
      <c r="C267" s="34" t="s">
        <v>264</v>
      </c>
      <c r="D267" s="30">
        <f>SUM(D257:D266)</f>
        <v>1000</v>
      </c>
      <c r="E267" s="32"/>
      <c r="F267" s="32"/>
      <c r="G267" s="36"/>
    </row>
    <row r="268" spans="2:7" ht="18.75" x14ac:dyDescent="0.25">
      <c r="B268" s="112" t="s">
        <v>267</v>
      </c>
      <c r="C268" s="113"/>
      <c r="D268" s="113"/>
      <c r="E268" s="113"/>
      <c r="F268" s="113"/>
      <c r="G268" s="114"/>
    </row>
    <row r="269" spans="2:7" ht="60" x14ac:dyDescent="0.25">
      <c r="B269" s="117" t="s">
        <v>77</v>
      </c>
      <c r="C269" s="117" t="s">
        <v>78</v>
      </c>
      <c r="D269" s="117" t="s">
        <v>258</v>
      </c>
      <c r="E269" s="29" t="s">
        <v>259</v>
      </c>
      <c r="F269" s="29" t="s">
        <v>260</v>
      </c>
      <c r="G269" s="117" t="s">
        <v>15</v>
      </c>
    </row>
    <row r="270" spans="2:7" x14ac:dyDescent="0.25">
      <c r="B270" s="30"/>
      <c r="C270" s="31"/>
      <c r="D270" s="15"/>
      <c r="E270" s="15"/>
      <c r="F270" s="15"/>
      <c r="G270" s="116"/>
    </row>
    <row r="271" spans="2:7" x14ac:dyDescent="0.25">
      <c r="B271" s="30">
        <v>2</v>
      </c>
      <c r="C271" s="14">
        <v>45106</v>
      </c>
      <c r="D271" s="116">
        <v>875</v>
      </c>
      <c r="E271" s="116"/>
      <c r="F271" s="116"/>
      <c r="G271" s="116">
        <v>4341</v>
      </c>
    </row>
    <row r="272" spans="2:7" x14ac:dyDescent="0.25">
      <c r="B272" s="30">
        <v>3</v>
      </c>
      <c r="C272" s="34">
        <v>45117</v>
      </c>
      <c r="D272" s="30">
        <v>1000</v>
      </c>
      <c r="E272" s="30"/>
      <c r="F272" s="30"/>
      <c r="G272" s="30">
        <v>20460</v>
      </c>
    </row>
    <row r="273" spans="2:7" x14ac:dyDescent="0.25">
      <c r="B273" s="30">
        <v>4</v>
      </c>
      <c r="C273" s="39"/>
      <c r="D273" s="30"/>
      <c r="E273" s="30"/>
      <c r="F273" s="30"/>
      <c r="G273" s="30"/>
    </row>
    <row r="274" spans="2:7" x14ac:dyDescent="0.25">
      <c r="B274" s="30">
        <v>5</v>
      </c>
      <c r="C274" s="34"/>
      <c r="D274" s="30"/>
      <c r="E274" s="30"/>
      <c r="F274" s="30"/>
      <c r="G274" s="30"/>
    </row>
    <row r="275" spans="2:7" x14ac:dyDescent="0.25">
      <c r="B275" s="30">
        <v>6</v>
      </c>
      <c r="C275" s="34"/>
      <c r="D275" s="30"/>
      <c r="E275" s="30"/>
      <c r="F275" s="30"/>
      <c r="G275" s="30"/>
    </row>
    <row r="276" spans="2:7" x14ac:dyDescent="0.25">
      <c r="B276" s="30">
        <v>7</v>
      </c>
      <c r="C276" s="34"/>
      <c r="D276" s="30"/>
      <c r="E276" s="30"/>
      <c r="F276" s="30"/>
      <c r="G276" s="30"/>
    </row>
    <row r="277" spans="2:7" x14ac:dyDescent="0.25">
      <c r="B277" s="30">
        <f>+B276+1</f>
        <v>8</v>
      </c>
      <c r="C277" s="34"/>
      <c r="D277" s="30"/>
      <c r="E277" s="30"/>
      <c r="F277" s="30"/>
      <c r="G277" s="36"/>
    </row>
    <row r="278" spans="2:7" x14ac:dyDescent="0.25">
      <c r="B278" s="30"/>
      <c r="C278" s="34"/>
      <c r="D278" s="30"/>
      <c r="E278" s="30"/>
      <c r="F278" s="30"/>
      <c r="G278" s="36"/>
    </row>
    <row r="279" spans="2:7" x14ac:dyDescent="0.25">
      <c r="B279" s="30"/>
      <c r="C279" s="34" t="s">
        <v>264</v>
      </c>
      <c r="D279" s="30">
        <f>SUM(D269:D278)</f>
        <v>1875</v>
      </c>
      <c r="E279" s="30"/>
      <c r="F279" s="30"/>
      <c r="G279" s="36"/>
    </row>
    <row r="280" spans="2:7" x14ac:dyDescent="0.25">
      <c r="B280" s="41"/>
      <c r="C280" s="42"/>
      <c r="D280" s="43"/>
      <c r="E280" s="43"/>
      <c r="F280" s="43"/>
      <c r="G280" s="36"/>
    </row>
    <row r="281" spans="2:7" ht="18.75" x14ac:dyDescent="0.25">
      <c r="B281" s="112" t="s">
        <v>268</v>
      </c>
      <c r="C281" s="113"/>
      <c r="D281" s="113"/>
      <c r="E281" s="113"/>
      <c r="F281" s="113"/>
      <c r="G281" s="114"/>
    </row>
    <row r="282" spans="2:7" ht="60" x14ac:dyDescent="0.25">
      <c r="B282" s="117" t="s">
        <v>77</v>
      </c>
      <c r="C282" s="117" t="s">
        <v>78</v>
      </c>
      <c r="D282" s="117" t="s">
        <v>258</v>
      </c>
      <c r="E282" s="29" t="s">
        <v>259</v>
      </c>
      <c r="F282" s="29" t="s">
        <v>260</v>
      </c>
      <c r="G282" s="117" t="s">
        <v>15</v>
      </c>
    </row>
    <row r="283" spans="2:7" x14ac:dyDescent="0.25">
      <c r="B283" s="30">
        <v>1</v>
      </c>
      <c r="C283" s="34">
        <v>45135</v>
      </c>
      <c r="D283" s="30">
        <v>744</v>
      </c>
      <c r="E283" s="30"/>
      <c r="F283" s="30"/>
      <c r="G283" s="30">
        <v>20461</v>
      </c>
    </row>
    <row r="284" spans="2:7" x14ac:dyDescent="0.25">
      <c r="B284" s="30"/>
      <c r="C284" s="34"/>
      <c r="D284" s="30"/>
      <c r="E284" s="30"/>
      <c r="F284" s="30"/>
      <c r="G284" s="30"/>
    </row>
    <row r="285" spans="2:7" x14ac:dyDescent="0.25">
      <c r="B285" s="30"/>
      <c r="C285" s="34"/>
      <c r="D285" s="30"/>
      <c r="E285" s="30"/>
      <c r="F285" s="30"/>
      <c r="G285" s="30"/>
    </row>
    <row r="286" spans="2:7" x14ac:dyDescent="0.25">
      <c r="B286" s="30"/>
      <c r="C286" s="34"/>
      <c r="D286" s="30"/>
      <c r="E286" s="30"/>
      <c r="F286" s="30"/>
      <c r="G286" s="30"/>
    </row>
    <row r="287" spans="2:7" x14ac:dyDescent="0.25">
      <c r="B287" s="30"/>
      <c r="C287" s="34"/>
      <c r="D287" s="30"/>
      <c r="E287" s="30"/>
      <c r="F287" s="30"/>
      <c r="G287" s="30"/>
    </row>
    <row r="288" spans="2:7" x14ac:dyDescent="0.25">
      <c r="B288" s="30"/>
      <c r="C288" s="34"/>
      <c r="D288" s="30"/>
      <c r="E288" s="30"/>
      <c r="F288" s="30"/>
      <c r="G288" s="30"/>
    </row>
    <row r="289" spans="2:7" x14ac:dyDescent="0.25">
      <c r="B289" s="30"/>
      <c r="C289" s="34"/>
      <c r="D289" s="30"/>
      <c r="E289" s="30"/>
      <c r="F289" s="30"/>
      <c r="G289" s="30"/>
    </row>
    <row r="290" spans="2:7" x14ac:dyDescent="0.25">
      <c r="B290" s="30"/>
      <c r="C290" s="34" t="s">
        <v>264</v>
      </c>
      <c r="D290" s="30">
        <f>+SUM(D283:D289)</f>
        <v>744</v>
      </c>
      <c r="E290" s="30"/>
      <c r="F290" s="30"/>
      <c r="G290" s="30"/>
    </row>
    <row r="291" spans="2:7" x14ac:dyDescent="0.25">
      <c r="B291"/>
      <c r="C291"/>
      <c r="D291"/>
      <c r="E291"/>
      <c r="F291"/>
      <c r="G291"/>
    </row>
    <row r="292" spans="2:7" ht="18.75" x14ac:dyDescent="0.25">
      <c r="B292" s="112" t="s">
        <v>269</v>
      </c>
      <c r="C292" s="113"/>
      <c r="D292" s="113"/>
      <c r="E292" s="113"/>
      <c r="F292" s="113"/>
      <c r="G292" s="114"/>
    </row>
    <row r="293" spans="2:7" ht="60" x14ac:dyDescent="0.25">
      <c r="B293" s="117" t="s">
        <v>77</v>
      </c>
      <c r="C293" s="117" t="s">
        <v>78</v>
      </c>
      <c r="D293" s="117" t="s">
        <v>258</v>
      </c>
      <c r="E293" s="29" t="s">
        <v>259</v>
      </c>
      <c r="F293" s="29" t="s">
        <v>260</v>
      </c>
      <c r="G293" s="117" t="s">
        <v>15</v>
      </c>
    </row>
    <row r="294" spans="2:7" x14ac:dyDescent="0.25">
      <c r="B294" s="30">
        <v>1</v>
      </c>
      <c r="C294" s="34">
        <v>45135</v>
      </c>
      <c r="D294" s="30">
        <v>1092</v>
      </c>
      <c r="E294" s="30"/>
      <c r="F294" s="30"/>
      <c r="G294" s="30">
        <v>20461</v>
      </c>
    </row>
    <row r="295" spans="2:7" x14ac:dyDescent="0.25">
      <c r="B295" s="30"/>
      <c r="C295" s="34"/>
      <c r="D295" s="30"/>
      <c r="E295" s="30"/>
      <c r="F295" s="30"/>
      <c r="G295" s="30"/>
    </row>
    <row r="296" spans="2:7" x14ac:dyDescent="0.25">
      <c r="B296" s="30"/>
      <c r="C296" s="34"/>
      <c r="D296" s="30"/>
      <c r="E296" s="30"/>
      <c r="F296" s="30"/>
      <c r="G296" s="30"/>
    </row>
    <row r="297" spans="2:7" x14ac:dyDescent="0.25">
      <c r="B297" s="30"/>
      <c r="C297" s="34"/>
      <c r="D297" s="30"/>
      <c r="E297" s="30"/>
      <c r="F297" s="30"/>
      <c r="G297" s="30"/>
    </row>
    <row r="298" spans="2:7" x14ac:dyDescent="0.25">
      <c r="B298" s="30"/>
      <c r="C298" s="34"/>
      <c r="D298" s="30"/>
      <c r="E298" s="30"/>
      <c r="F298" s="30"/>
      <c r="G298" s="30"/>
    </row>
    <row r="299" spans="2:7" x14ac:dyDescent="0.25">
      <c r="B299" s="30"/>
      <c r="C299" s="34"/>
      <c r="D299" s="30"/>
      <c r="E299" s="30"/>
      <c r="F299" s="30"/>
      <c r="G299" s="30"/>
    </row>
    <row r="300" spans="2:7" x14ac:dyDescent="0.25">
      <c r="B300" s="30"/>
      <c r="C300" s="34"/>
      <c r="D300" s="30"/>
      <c r="E300" s="30"/>
      <c r="F300" s="30"/>
      <c r="G300" s="30"/>
    </row>
    <row r="301" spans="2:7" x14ac:dyDescent="0.25">
      <c r="B301" s="30"/>
      <c r="C301" s="34" t="s">
        <v>264</v>
      </c>
      <c r="D301" s="30">
        <f>+SUM(D294:D300)</f>
        <v>1092</v>
      </c>
      <c r="E301" s="30"/>
      <c r="F301" s="30"/>
      <c r="G301" s="30"/>
    </row>
    <row r="302" spans="2:7" x14ac:dyDescent="0.25">
      <c r="B302"/>
      <c r="C302"/>
      <c r="D302"/>
      <c r="E302"/>
      <c r="F302"/>
      <c r="G302"/>
    </row>
    <row r="303" spans="2:7" ht="18.75" x14ac:dyDescent="0.25">
      <c r="B303" s="112" t="s">
        <v>270</v>
      </c>
      <c r="C303" s="113"/>
      <c r="D303" s="113"/>
      <c r="E303" s="113"/>
      <c r="F303" s="113"/>
      <c r="G303" s="114"/>
    </row>
    <row r="304" spans="2:7" ht="60" x14ac:dyDescent="0.25">
      <c r="B304" s="117" t="s">
        <v>77</v>
      </c>
      <c r="C304" s="117" t="s">
        <v>78</v>
      </c>
      <c r="D304" s="117" t="s">
        <v>258</v>
      </c>
      <c r="E304" s="29" t="s">
        <v>259</v>
      </c>
      <c r="F304" s="29" t="s">
        <v>260</v>
      </c>
      <c r="G304" s="117" t="s">
        <v>15</v>
      </c>
    </row>
    <row r="305" spans="2:7" x14ac:dyDescent="0.25">
      <c r="B305" s="30">
        <v>1</v>
      </c>
      <c r="C305" s="34">
        <v>45135</v>
      </c>
      <c r="D305" s="30">
        <v>288</v>
      </c>
      <c r="E305" s="30"/>
      <c r="F305" s="30"/>
      <c r="G305" s="30">
        <v>20461</v>
      </c>
    </row>
    <row r="306" spans="2:7" x14ac:dyDescent="0.25">
      <c r="B306" s="30"/>
      <c r="C306" s="34"/>
      <c r="D306" s="30"/>
      <c r="E306" s="30"/>
      <c r="F306" s="30"/>
      <c r="G306" s="30"/>
    </row>
    <row r="307" spans="2:7" x14ac:dyDescent="0.25">
      <c r="B307" s="30"/>
      <c r="C307" s="34"/>
      <c r="D307" s="30"/>
      <c r="E307" s="30"/>
      <c r="F307" s="30"/>
      <c r="G307" s="30"/>
    </row>
    <row r="308" spans="2:7" x14ac:dyDescent="0.25">
      <c r="B308" s="30"/>
      <c r="C308" s="34"/>
      <c r="D308" s="30"/>
      <c r="E308" s="30"/>
      <c r="F308" s="30"/>
      <c r="G308" s="30"/>
    </row>
    <row r="309" spans="2:7" x14ac:dyDescent="0.25">
      <c r="B309" s="30"/>
      <c r="C309" s="34"/>
      <c r="D309" s="30"/>
      <c r="E309" s="30"/>
      <c r="F309" s="30"/>
      <c r="G309" s="30"/>
    </row>
    <row r="310" spans="2:7" x14ac:dyDescent="0.25">
      <c r="B310" s="30"/>
      <c r="C310" s="34"/>
      <c r="D310" s="30"/>
      <c r="E310" s="30"/>
      <c r="F310" s="30"/>
      <c r="G310" s="30"/>
    </row>
    <row r="311" spans="2:7" x14ac:dyDescent="0.25">
      <c r="B311" s="30"/>
      <c r="C311" s="34"/>
      <c r="D311" s="30"/>
      <c r="E311" s="30"/>
      <c r="F311" s="30"/>
      <c r="G311" s="30"/>
    </row>
    <row r="312" spans="2:7" x14ac:dyDescent="0.25">
      <c r="B312" s="30"/>
      <c r="C312" s="34" t="s">
        <v>264</v>
      </c>
      <c r="D312" s="30">
        <f>+SUM(D305:D311)</f>
        <v>288</v>
      </c>
      <c r="E312" s="30"/>
      <c r="F312" s="30"/>
      <c r="G312" s="30"/>
    </row>
  </sheetData>
  <mergeCells count="22">
    <mergeCell ref="O6:O7"/>
    <mergeCell ref="P6:P7"/>
    <mergeCell ref="Q6:Q7"/>
    <mergeCell ref="R6:R7"/>
    <mergeCell ref="A5:B5"/>
    <mergeCell ref="C5:R5"/>
    <mergeCell ref="A6:A7"/>
    <mergeCell ref="B6:B7"/>
    <mergeCell ref="C6:C7"/>
    <mergeCell ref="D6:D7"/>
    <mergeCell ref="E6:E7"/>
    <mergeCell ref="F6:F7"/>
    <mergeCell ref="G6:M6"/>
    <mergeCell ref="N6:N7"/>
    <mergeCell ref="A1:B1"/>
    <mergeCell ref="C1:D1"/>
    <mergeCell ref="E1:R4"/>
    <mergeCell ref="A2:B2"/>
    <mergeCell ref="C2:D2"/>
    <mergeCell ref="A3:B3"/>
    <mergeCell ref="C3:D3"/>
    <mergeCell ref="C4:D4"/>
  </mergeCells>
  <pageMargins left="0.7" right="0.7" top="0.75" bottom="0.75" header="0.3" footer="0.3"/>
  <pageSetup paperSize="9" scale="45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8"/>
  <sheetViews>
    <sheetView topLeftCell="A13" workbookViewId="0">
      <selection activeCell="K31" sqref="K31:L31"/>
    </sheetView>
  </sheetViews>
  <sheetFormatPr defaultRowHeight="15" x14ac:dyDescent="0.25"/>
  <cols>
    <col min="3" max="3" width="12" bestFit="1" customWidth="1"/>
    <col min="4" max="4" width="11.5703125" bestFit="1" customWidth="1"/>
    <col min="5" max="5" width="13.28515625" customWidth="1"/>
    <col min="6" max="6" width="15.85546875" customWidth="1"/>
    <col min="7" max="7" width="10.28515625" customWidth="1"/>
    <col min="8" max="8" width="10" customWidth="1"/>
    <col min="9" max="9" width="11.5703125" customWidth="1"/>
    <col min="10" max="11" width="8.42578125" customWidth="1"/>
    <col min="12" max="12" width="10.140625" customWidth="1"/>
    <col min="13" max="13" width="10.5703125" customWidth="1"/>
    <col min="14" max="14" width="9.42578125" customWidth="1"/>
    <col min="15" max="15" width="10" customWidth="1"/>
    <col min="16" max="16" width="18.28515625" customWidth="1"/>
    <col min="17" max="20" width="0" hidden="1" customWidth="1"/>
  </cols>
  <sheetData>
    <row r="2" spans="2:10" x14ac:dyDescent="0.25">
      <c r="B2" s="16" t="s">
        <v>1478</v>
      </c>
      <c r="C2" s="163" t="s">
        <v>1491</v>
      </c>
      <c r="D2" s="165"/>
      <c r="E2" s="16"/>
      <c r="F2" s="16"/>
      <c r="G2" s="16"/>
      <c r="H2" s="16"/>
      <c r="I2" s="16"/>
      <c r="J2" s="16"/>
    </row>
    <row r="3" spans="2:10" x14ac:dyDescent="0.25">
      <c r="B3" s="16" t="s">
        <v>1479</v>
      </c>
      <c r="C3" s="163" t="s">
        <v>1497</v>
      </c>
      <c r="D3" s="165"/>
      <c r="E3" s="16"/>
      <c r="F3" s="16"/>
      <c r="G3" s="16"/>
      <c r="H3" s="16"/>
      <c r="I3" s="16"/>
      <c r="J3" s="16"/>
    </row>
    <row r="4" spans="2:10" x14ac:dyDescent="0.25">
      <c r="B4" s="16" t="s">
        <v>1480</v>
      </c>
      <c r="C4" s="163" t="s">
        <v>1498</v>
      </c>
      <c r="D4" s="164"/>
      <c r="E4" s="165"/>
      <c r="F4" s="16"/>
      <c r="G4" s="16"/>
      <c r="H4" s="16"/>
      <c r="I4" s="16"/>
      <c r="J4" s="16"/>
    </row>
    <row r="5" spans="2:10" ht="45" x14ac:dyDescent="0.25">
      <c r="B5" s="46" t="s">
        <v>1481</v>
      </c>
      <c r="C5" s="46" t="s">
        <v>1482</v>
      </c>
      <c r="D5" s="46" t="s">
        <v>1483</v>
      </c>
      <c r="E5" s="46" t="s">
        <v>1484</v>
      </c>
      <c r="F5" s="46" t="s">
        <v>1485</v>
      </c>
      <c r="G5" s="46" t="s">
        <v>1486</v>
      </c>
      <c r="H5" s="46" t="s">
        <v>1487</v>
      </c>
      <c r="I5" s="46" t="s">
        <v>1488</v>
      </c>
      <c r="J5" s="46" t="s">
        <v>1489</v>
      </c>
    </row>
    <row r="6" spans="2:10" x14ac:dyDescent="0.25">
      <c r="B6" s="143">
        <v>1</v>
      </c>
      <c r="C6" s="143" t="s">
        <v>989</v>
      </c>
      <c r="D6" s="143" t="s">
        <v>205</v>
      </c>
      <c r="E6" s="143">
        <v>125</v>
      </c>
      <c r="F6" s="143">
        <v>1</v>
      </c>
      <c r="G6" s="143"/>
      <c r="H6" s="143"/>
      <c r="I6" s="143"/>
      <c r="J6" s="143"/>
    </row>
    <row r="7" spans="2:10" x14ac:dyDescent="0.25">
      <c r="B7" s="143">
        <f>1+B6</f>
        <v>2</v>
      </c>
      <c r="C7" s="143" t="s">
        <v>25</v>
      </c>
      <c r="D7" s="143" t="s">
        <v>1499</v>
      </c>
      <c r="E7" s="143">
        <v>110</v>
      </c>
      <c r="F7" s="143">
        <v>1</v>
      </c>
      <c r="G7" s="143"/>
      <c r="H7" s="143"/>
      <c r="I7" s="143"/>
      <c r="J7" s="143"/>
    </row>
    <row r="8" spans="2:10" x14ac:dyDescent="0.25">
      <c r="B8" s="143">
        <f t="shared" ref="B8:B11" si="0">1+B7</f>
        <v>3</v>
      </c>
      <c r="C8" s="143" t="s">
        <v>1500</v>
      </c>
      <c r="D8" s="143" t="s">
        <v>1501</v>
      </c>
      <c r="E8" s="143">
        <v>75</v>
      </c>
      <c r="F8" s="143"/>
      <c r="G8" s="143"/>
      <c r="H8" s="143">
        <v>1</v>
      </c>
      <c r="I8" s="143"/>
      <c r="J8" s="143"/>
    </row>
    <row r="9" spans="2:10" x14ac:dyDescent="0.25">
      <c r="B9" s="143">
        <f t="shared" si="0"/>
        <v>4</v>
      </c>
      <c r="C9" s="143" t="s">
        <v>1502</v>
      </c>
      <c r="D9" s="143" t="s">
        <v>1503</v>
      </c>
      <c r="E9" s="143">
        <v>90</v>
      </c>
      <c r="F9" s="143"/>
      <c r="G9" s="143">
        <v>1</v>
      </c>
      <c r="H9" s="143"/>
      <c r="I9" s="143"/>
      <c r="J9" s="143"/>
    </row>
    <row r="10" spans="2:10" ht="14.25" customHeight="1" x14ac:dyDescent="0.25">
      <c r="B10" s="143">
        <f t="shared" si="0"/>
        <v>5</v>
      </c>
      <c r="C10" s="143" t="s">
        <v>989</v>
      </c>
      <c r="D10" s="143" t="s">
        <v>986</v>
      </c>
      <c r="E10" s="143">
        <v>125</v>
      </c>
      <c r="F10" s="143"/>
      <c r="G10" s="143"/>
      <c r="H10" s="143"/>
      <c r="I10" s="143">
        <v>1</v>
      </c>
      <c r="J10" s="143"/>
    </row>
    <row r="11" spans="2:10" s="151" customFormat="1" ht="13.5" customHeight="1" x14ac:dyDescent="0.25">
      <c r="B11" s="143">
        <f t="shared" si="0"/>
        <v>6</v>
      </c>
      <c r="C11" s="143" t="s">
        <v>1002</v>
      </c>
      <c r="D11" s="143" t="s">
        <v>1339</v>
      </c>
      <c r="E11" s="143">
        <v>90</v>
      </c>
      <c r="F11" s="143"/>
      <c r="G11" s="143">
        <v>1</v>
      </c>
      <c r="H11" s="143"/>
      <c r="I11" s="143"/>
      <c r="J11" s="143"/>
    </row>
    <row r="12" spans="2:10" x14ac:dyDescent="0.25">
      <c r="B12" s="16"/>
      <c r="C12" s="16"/>
      <c r="D12" s="16"/>
      <c r="E12" s="16"/>
      <c r="F12" s="16"/>
      <c r="G12" s="16"/>
      <c r="H12" s="16"/>
      <c r="I12" s="16"/>
      <c r="J12" s="16"/>
    </row>
    <row r="13" spans="2:10" x14ac:dyDescent="0.25">
      <c r="B13" s="16"/>
      <c r="C13" s="16"/>
      <c r="D13" s="16"/>
      <c r="E13" s="16"/>
      <c r="F13" s="16"/>
      <c r="G13" s="16"/>
      <c r="H13" s="16"/>
      <c r="I13" s="16"/>
      <c r="J13" s="16"/>
    </row>
    <row r="14" spans="2:10" x14ac:dyDescent="0.25">
      <c r="B14" s="16"/>
      <c r="C14" s="16"/>
      <c r="D14" s="16"/>
      <c r="E14" s="16"/>
      <c r="F14" s="16"/>
      <c r="G14" s="16"/>
      <c r="H14" s="16"/>
      <c r="I14" s="16"/>
      <c r="J14" s="16"/>
    </row>
    <row r="18" spans="2:24" x14ac:dyDescent="0.25">
      <c r="B18" s="143" t="s">
        <v>8</v>
      </c>
      <c r="C18" s="143" t="s">
        <v>1507</v>
      </c>
      <c r="D18" s="143" t="s">
        <v>1508</v>
      </c>
      <c r="E18" s="183" t="s">
        <v>1504</v>
      </c>
      <c r="F18" s="183"/>
      <c r="G18" s="183" t="s">
        <v>1509</v>
      </c>
      <c r="H18" s="183"/>
      <c r="I18" s="183" t="s">
        <v>1505</v>
      </c>
      <c r="J18" s="183"/>
      <c r="K18" s="183" t="s">
        <v>1506</v>
      </c>
      <c r="L18" s="183"/>
      <c r="N18" s="15" t="s">
        <v>717</v>
      </c>
      <c r="O18" s="230" t="s">
        <v>689</v>
      </c>
      <c r="P18" s="231"/>
      <c r="Q18" s="87"/>
      <c r="R18" s="87"/>
      <c r="S18" s="87"/>
      <c r="T18" s="87"/>
      <c r="U18" s="87" t="s">
        <v>690</v>
      </c>
      <c r="V18" s="230" t="s">
        <v>718</v>
      </c>
      <c r="W18" s="231"/>
      <c r="X18">
        <v>20003</v>
      </c>
    </row>
    <row r="19" spans="2:24" x14ac:dyDescent="0.25">
      <c r="B19" s="143">
        <v>1</v>
      </c>
      <c r="C19" s="16"/>
      <c r="D19" s="16"/>
      <c r="E19" s="183" t="s">
        <v>1510</v>
      </c>
      <c r="F19" s="183"/>
      <c r="G19" s="183" t="s">
        <v>1511</v>
      </c>
      <c r="H19" s="183"/>
      <c r="I19" s="237">
        <v>454378664836</v>
      </c>
      <c r="J19" s="237"/>
      <c r="K19" s="183"/>
      <c r="L19" s="183"/>
      <c r="N19" s="148">
        <v>1</v>
      </c>
      <c r="O19" s="163" t="s">
        <v>693</v>
      </c>
      <c r="P19" s="165"/>
      <c r="Q19" s="148"/>
      <c r="R19" s="148"/>
      <c r="S19" s="148"/>
      <c r="T19" s="148"/>
      <c r="U19" s="148" t="s">
        <v>694</v>
      </c>
      <c r="V19" s="15">
        <v>1</v>
      </c>
      <c r="W19" s="15"/>
    </row>
    <row r="20" spans="2:24" ht="17.25" customHeight="1" x14ac:dyDescent="0.25">
      <c r="B20" s="143">
        <f>1+B19</f>
        <v>2</v>
      </c>
      <c r="C20" s="16"/>
      <c r="D20" s="16"/>
      <c r="E20" s="183" t="s">
        <v>1512</v>
      </c>
      <c r="F20" s="183"/>
      <c r="G20" s="183" t="s">
        <v>1513</v>
      </c>
      <c r="H20" s="183"/>
      <c r="I20" s="237">
        <v>839780055990</v>
      </c>
      <c r="J20" s="237"/>
      <c r="K20" s="183"/>
      <c r="L20" s="183"/>
      <c r="N20" s="148">
        <f>1+N19</f>
        <v>2</v>
      </c>
      <c r="O20" s="163" t="s">
        <v>695</v>
      </c>
      <c r="P20" s="165"/>
      <c r="Q20" s="148"/>
      <c r="R20" s="148"/>
      <c r="S20" s="148"/>
      <c r="T20" s="148"/>
      <c r="U20" s="148" t="s">
        <v>694</v>
      </c>
      <c r="V20" s="15">
        <v>5</v>
      </c>
      <c r="W20" s="15"/>
      <c r="X20">
        <v>500</v>
      </c>
    </row>
    <row r="21" spans="2:24" x14ac:dyDescent="0.25">
      <c r="B21" s="143">
        <f t="shared" ref="B21:B84" si="1">1+B20</f>
        <v>3</v>
      </c>
      <c r="C21" s="16"/>
      <c r="D21" s="16"/>
      <c r="E21" s="183" t="s">
        <v>1514</v>
      </c>
      <c r="F21" s="183"/>
      <c r="G21" s="183" t="s">
        <v>1515</v>
      </c>
      <c r="H21" s="183"/>
      <c r="I21" s="237">
        <v>860756441586</v>
      </c>
      <c r="J21" s="237"/>
      <c r="K21" s="183"/>
      <c r="L21" s="183"/>
      <c r="N21" s="148">
        <f t="shared" ref="N21:N39" si="2">1+N20</f>
        <v>3</v>
      </c>
      <c r="O21" s="163" t="s">
        <v>696</v>
      </c>
      <c r="P21" s="165"/>
      <c r="Q21" s="148"/>
      <c r="R21" s="148"/>
      <c r="S21" s="148"/>
      <c r="T21" s="148"/>
      <c r="U21" s="148" t="s">
        <v>697</v>
      </c>
      <c r="V21" s="15">
        <v>1</v>
      </c>
      <c r="W21" s="15"/>
    </row>
    <row r="22" spans="2:24" x14ac:dyDescent="0.25">
      <c r="B22" s="143">
        <f t="shared" si="1"/>
        <v>4</v>
      </c>
      <c r="C22" s="16"/>
      <c r="D22" s="16"/>
      <c r="E22" s="183" t="s">
        <v>1516</v>
      </c>
      <c r="F22" s="183"/>
      <c r="G22" s="183" t="s">
        <v>1517</v>
      </c>
      <c r="H22" s="183"/>
      <c r="I22" s="237">
        <v>709650737245</v>
      </c>
      <c r="J22" s="237"/>
      <c r="K22" s="183"/>
      <c r="L22" s="183"/>
      <c r="N22" s="148">
        <f t="shared" si="2"/>
        <v>4</v>
      </c>
      <c r="O22" s="163" t="s">
        <v>698</v>
      </c>
      <c r="P22" s="165"/>
      <c r="Q22" s="148"/>
      <c r="R22" s="148"/>
      <c r="S22" s="148"/>
      <c r="T22" s="148"/>
      <c r="U22" s="148" t="s">
        <v>697</v>
      </c>
      <c r="V22" s="15"/>
      <c r="W22" s="15"/>
    </row>
    <row r="23" spans="2:24" x14ac:dyDescent="0.25">
      <c r="B23" s="143">
        <f t="shared" si="1"/>
        <v>5</v>
      </c>
      <c r="C23" s="16"/>
      <c r="D23" s="16"/>
      <c r="E23" s="183" t="s">
        <v>1518</v>
      </c>
      <c r="F23" s="183"/>
      <c r="G23" s="183" t="s">
        <v>1519</v>
      </c>
      <c r="H23" s="183"/>
      <c r="I23" s="237">
        <v>662803380978</v>
      </c>
      <c r="J23" s="237"/>
      <c r="K23" s="183"/>
      <c r="L23" s="183"/>
      <c r="N23" s="148">
        <f t="shared" si="2"/>
        <v>5</v>
      </c>
      <c r="O23" s="163" t="s">
        <v>699</v>
      </c>
      <c r="P23" s="165"/>
      <c r="Q23" s="148"/>
      <c r="R23" s="148"/>
      <c r="S23" s="148"/>
      <c r="T23" s="148"/>
      <c r="U23" s="148" t="s">
        <v>697</v>
      </c>
      <c r="V23" s="15"/>
      <c r="W23" s="15"/>
    </row>
    <row r="24" spans="2:24" x14ac:dyDescent="0.25">
      <c r="B24" s="143">
        <f t="shared" si="1"/>
        <v>6</v>
      </c>
      <c r="C24" s="16"/>
      <c r="D24" s="16"/>
      <c r="E24" s="183" t="s">
        <v>1520</v>
      </c>
      <c r="F24" s="183"/>
      <c r="G24" s="183" t="s">
        <v>1521</v>
      </c>
      <c r="H24" s="183"/>
      <c r="I24" s="237">
        <v>936032914419</v>
      </c>
      <c r="J24" s="237"/>
      <c r="K24" s="183"/>
      <c r="L24" s="183"/>
      <c r="N24" s="148">
        <f t="shared" si="2"/>
        <v>6</v>
      </c>
      <c r="O24" s="163" t="s">
        <v>700</v>
      </c>
      <c r="P24" s="165"/>
      <c r="Q24" s="148"/>
      <c r="R24" s="148"/>
      <c r="S24" s="148"/>
      <c r="T24" s="148"/>
      <c r="U24" s="148" t="s">
        <v>697</v>
      </c>
      <c r="V24" s="15"/>
      <c r="W24" s="15"/>
    </row>
    <row r="25" spans="2:24" x14ac:dyDescent="0.25">
      <c r="B25" s="143">
        <f t="shared" si="1"/>
        <v>7</v>
      </c>
      <c r="C25" s="16"/>
      <c r="D25" s="16"/>
      <c r="E25" s="183" t="s">
        <v>1522</v>
      </c>
      <c r="F25" s="183"/>
      <c r="G25" s="183" t="s">
        <v>1523</v>
      </c>
      <c r="H25" s="183"/>
      <c r="I25" s="237">
        <v>424086712426</v>
      </c>
      <c r="J25" s="237"/>
      <c r="K25" s="183"/>
      <c r="L25" s="183"/>
      <c r="N25" s="148">
        <f t="shared" si="2"/>
        <v>7</v>
      </c>
      <c r="O25" s="163" t="s">
        <v>701</v>
      </c>
      <c r="P25" s="165"/>
      <c r="Q25" s="148"/>
      <c r="R25" s="148"/>
      <c r="S25" s="148"/>
      <c r="T25" s="148"/>
      <c r="U25" s="148" t="s">
        <v>697</v>
      </c>
      <c r="V25" s="15"/>
      <c r="W25" s="15"/>
    </row>
    <row r="26" spans="2:24" x14ac:dyDescent="0.25">
      <c r="B26" s="143">
        <f t="shared" si="1"/>
        <v>8</v>
      </c>
      <c r="C26" s="16"/>
      <c r="D26" s="16"/>
      <c r="E26" s="183" t="s">
        <v>1523</v>
      </c>
      <c r="F26" s="183"/>
      <c r="G26" s="183" t="s">
        <v>1524</v>
      </c>
      <c r="H26" s="183"/>
      <c r="I26" s="237">
        <v>850074089890</v>
      </c>
      <c r="J26" s="237"/>
      <c r="K26" s="183"/>
      <c r="L26" s="183"/>
      <c r="N26" s="148">
        <f t="shared" si="2"/>
        <v>8</v>
      </c>
      <c r="O26" s="163" t="s">
        <v>702</v>
      </c>
      <c r="P26" s="165"/>
      <c r="Q26" s="148"/>
      <c r="R26" s="148"/>
      <c r="S26" s="148"/>
      <c r="T26" s="148"/>
      <c r="U26" s="148" t="s">
        <v>697</v>
      </c>
      <c r="V26" s="15"/>
      <c r="W26" s="15"/>
    </row>
    <row r="27" spans="2:24" x14ac:dyDescent="0.25">
      <c r="B27" s="143">
        <f t="shared" si="1"/>
        <v>9</v>
      </c>
      <c r="C27" s="16"/>
      <c r="D27" s="16"/>
      <c r="E27" s="183" t="s">
        <v>1525</v>
      </c>
      <c r="F27" s="183"/>
      <c r="G27" s="183" t="s">
        <v>1526</v>
      </c>
      <c r="H27" s="183"/>
      <c r="I27" s="237">
        <v>229538752572</v>
      </c>
      <c r="J27" s="237"/>
      <c r="K27" s="183"/>
      <c r="L27" s="183"/>
      <c r="N27" s="148">
        <f t="shared" si="2"/>
        <v>9</v>
      </c>
      <c r="O27" s="163" t="s">
        <v>703</v>
      </c>
      <c r="P27" s="165"/>
      <c r="Q27" s="148"/>
      <c r="R27" s="148"/>
      <c r="S27" s="148"/>
      <c r="T27" s="148"/>
      <c r="U27" s="148" t="s">
        <v>697</v>
      </c>
      <c r="V27" s="15"/>
      <c r="W27" s="15"/>
    </row>
    <row r="28" spans="2:24" x14ac:dyDescent="0.25">
      <c r="B28" s="143">
        <f t="shared" si="1"/>
        <v>10</v>
      </c>
      <c r="C28" s="16"/>
      <c r="D28" s="16"/>
      <c r="E28" s="183" t="s">
        <v>1527</v>
      </c>
      <c r="F28" s="183"/>
      <c r="G28" s="183" t="s">
        <v>1528</v>
      </c>
      <c r="H28" s="183"/>
      <c r="I28" s="237">
        <v>523558954576</v>
      </c>
      <c r="J28" s="237"/>
      <c r="K28" s="183"/>
      <c r="L28" s="183"/>
      <c r="N28" s="148">
        <f t="shared" si="2"/>
        <v>10</v>
      </c>
      <c r="O28" s="163" t="s">
        <v>704</v>
      </c>
      <c r="P28" s="165"/>
      <c r="Q28" s="148"/>
      <c r="R28" s="148"/>
      <c r="S28" s="148"/>
      <c r="T28" s="148"/>
      <c r="U28" s="148" t="s">
        <v>697</v>
      </c>
      <c r="V28" s="15"/>
      <c r="W28" s="15"/>
    </row>
    <row r="29" spans="2:24" x14ac:dyDescent="0.25">
      <c r="B29" s="143">
        <f t="shared" si="1"/>
        <v>11</v>
      </c>
      <c r="C29" s="16"/>
      <c r="D29" s="16"/>
      <c r="E29" s="183" t="s">
        <v>1529</v>
      </c>
      <c r="F29" s="183"/>
      <c r="G29" s="183" t="s">
        <v>1521</v>
      </c>
      <c r="H29" s="183"/>
      <c r="I29" s="237">
        <v>985753352006</v>
      </c>
      <c r="J29" s="237"/>
      <c r="K29" s="183"/>
      <c r="L29" s="183"/>
      <c r="N29" s="148">
        <f t="shared" si="2"/>
        <v>11</v>
      </c>
      <c r="O29" s="234" t="s">
        <v>705</v>
      </c>
      <c r="P29" s="235"/>
      <c r="Q29" s="148"/>
      <c r="R29" s="148"/>
      <c r="S29" s="148"/>
      <c r="T29" s="148"/>
      <c r="U29" s="148" t="s">
        <v>697</v>
      </c>
      <c r="V29" s="15">
        <v>1</v>
      </c>
      <c r="W29" s="15"/>
      <c r="X29">
        <v>100</v>
      </c>
    </row>
    <row r="30" spans="2:24" ht="33.75" customHeight="1" x14ac:dyDescent="0.25">
      <c r="B30" s="143">
        <f t="shared" si="1"/>
        <v>12</v>
      </c>
      <c r="C30" s="16"/>
      <c r="D30" s="16"/>
      <c r="E30" s="183" t="s">
        <v>1530</v>
      </c>
      <c r="F30" s="183"/>
      <c r="G30" s="183"/>
      <c r="H30" s="183"/>
      <c r="I30" s="237">
        <v>870880153752</v>
      </c>
      <c r="J30" s="237"/>
      <c r="K30" s="183"/>
      <c r="L30" s="183"/>
      <c r="N30" s="148">
        <f t="shared" si="2"/>
        <v>12</v>
      </c>
      <c r="O30" s="234" t="s">
        <v>706</v>
      </c>
      <c r="P30" s="235"/>
      <c r="Q30" s="148"/>
      <c r="R30" s="148"/>
      <c r="S30" s="148"/>
      <c r="T30" s="148"/>
      <c r="U30" s="148" t="s">
        <v>697</v>
      </c>
      <c r="V30" s="15">
        <v>1</v>
      </c>
      <c r="W30" s="15"/>
      <c r="X30">
        <v>100</v>
      </c>
    </row>
    <row r="31" spans="2:24" x14ac:dyDescent="0.25">
      <c r="B31" s="143">
        <f t="shared" si="1"/>
        <v>13</v>
      </c>
      <c r="C31" s="16"/>
      <c r="D31" s="16"/>
      <c r="E31" s="183" t="s">
        <v>1531</v>
      </c>
      <c r="F31" s="183"/>
      <c r="G31" s="183" t="s">
        <v>1532</v>
      </c>
      <c r="H31" s="183"/>
      <c r="I31" s="237">
        <v>443013454690</v>
      </c>
      <c r="J31" s="237"/>
      <c r="K31" s="183"/>
      <c r="L31" s="183"/>
      <c r="N31" s="148">
        <f t="shared" si="2"/>
        <v>13</v>
      </c>
      <c r="O31" s="148" t="s">
        <v>707</v>
      </c>
      <c r="P31" s="148"/>
      <c r="Q31" s="148"/>
      <c r="R31" s="148"/>
      <c r="S31" s="148"/>
      <c r="T31" s="148"/>
      <c r="U31" s="148" t="s">
        <v>697</v>
      </c>
      <c r="V31" s="15">
        <v>1</v>
      </c>
      <c r="W31" s="15"/>
      <c r="X31">
        <v>100</v>
      </c>
    </row>
    <row r="32" spans="2:24" x14ac:dyDescent="0.25">
      <c r="B32" s="143">
        <f t="shared" si="1"/>
        <v>14</v>
      </c>
      <c r="C32" s="16"/>
      <c r="D32" s="16"/>
      <c r="E32" s="183" t="s">
        <v>1533</v>
      </c>
      <c r="F32" s="183"/>
      <c r="G32" s="183" t="s">
        <v>1534</v>
      </c>
      <c r="H32" s="183"/>
      <c r="I32" s="237">
        <v>381383322965</v>
      </c>
      <c r="J32" s="237"/>
      <c r="K32" s="183"/>
      <c r="L32" s="183"/>
      <c r="N32" s="148">
        <f t="shared" si="2"/>
        <v>14</v>
      </c>
      <c r="O32" s="163" t="s">
        <v>708</v>
      </c>
      <c r="P32" s="165"/>
      <c r="Q32" s="148"/>
      <c r="R32" s="148"/>
      <c r="S32" s="148"/>
      <c r="T32" s="148"/>
      <c r="U32" s="148" t="s">
        <v>697</v>
      </c>
      <c r="V32" s="15">
        <v>2</v>
      </c>
      <c r="W32" s="15"/>
    </row>
    <row r="33" spans="2:24" x14ac:dyDescent="0.25">
      <c r="B33" s="143">
        <f t="shared" si="1"/>
        <v>15</v>
      </c>
      <c r="C33" s="16"/>
      <c r="D33" s="16"/>
      <c r="E33" s="183" t="s">
        <v>1535</v>
      </c>
      <c r="F33" s="183"/>
      <c r="G33" s="183" t="s">
        <v>645</v>
      </c>
      <c r="H33" s="183"/>
      <c r="I33" s="237">
        <v>614803720031</v>
      </c>
      <c r="J33" s="237"/>
      <c r="K33" s="183"/>
      <c r="L33" s="183"/>
      <c r="N33" s="148">
        <f t="shared" si="2"/>
        <v>15</v>
      </c>
      <c r="O33" s="163" t="s">
        <v>709</v>
      </c>
      <c r="P33" s="165"/>
      <c r="Q33" s="148"/>
      <c r="R33" s="148"/>
      <c r="S33" s="148"/>
      <c r="T33" s="148"/>
      <c r="U33" s="148" t="s">
        <v>697</v>
      </c>
      <c r="V33" s="15">
        <v>1</v>
      </c>
      <c r="W33" s="15"/>
    </row>
    <row r="34" spans="2:24" x14ac:dyDescent="0.25">
      <c r="B34" s="143">
        <f t="shared" si="1"/>
        <v>16</v>
      </c>
      <c r="C34" s="16"/>
      <c r="D34" s="16"/>
      <c r="E34" s="183" t="s">
        <v>1536</v>
      </c>
      <c r="F34" s="183"/>
      <c r="G34" s="183" t="s">
        <v>1537</v>
      </c>
      <c r="H34" s="183"/>
      <c r="I34" s="237">
        <v>851213667204</v>
      </c>
      <c r="J34" s="237"/>
      <c r="K34" s="183"/>
      <c r="L34" s="183"/>
      <c r="N34" s="148">
        <f t="shared" si="2"/>
        <v>16</v>
      </c>
      <c r="O34" s="148" t="s">
        <v>710</v>
      </c>
      <c r="P34" s="148"/>
      <c r="Q34" s="148"/>
      <c r="R34" s="148"/>
      <c r="S34" s="148"/>
      <c r="T34" s="148"/>
      <c r="U34" s="148" t="s">
        <v>697</v>
      </c>
      <c r="V34" s="15">
        <v>2</v>
      </c>
      <c r="W34" s="15"/>
    </row>
    <row r="35" spans="2:24" x14ac:dyDescent="0.25">
      <c r="B35" s="143">
        <f t="shared" si="1"/>
        <v>17</v>
      </c>
      <c r="C35" s="16"/>
      <c r="D35" s="16"/>
      <c r="E35" s="183" t="s">
        <v>1538</v>
      </c>
      <c r="F35" s="183"/>
      <c r="G35" s="183" t="s">
        <v>1539</v>
      </c>
      <c r="H35" s="183"/>
      <c r="I35" s="237">
        <v>975944832265</v>
      </c>
      <c r="J35" s="237"/>
      <c r="K35" s="183"/>
      <c r="L35" s="183"/>
      <c r="N35" s="148">
        <f t="shared" si="2"/>
        <v>17</v>
      </c>
      <c r="O35" s="148" t="s">
        <v>711</v>
      </c>
      <c r="P35" s="148"/>
      <c r="Q35" s="148"/>
      <c r="R35" s="148"/>
      <c r="S35" s="148"/>
      <c r="T35" s="148"/>
      <c r="U35" s="148" t="s">
        <v>697</v>
      </c>
      <c r="V35" s="15">
        <v>1</v>
      </c>
      <c r="W35" s="15"/>
      <c r="X35">
        <v>100</v>
      </c>
    </row>
    <row r="36" spans="2:24" x14ac:dyDescent="0.25">
      <c r="B36" s="143">
        <f t="shared" si="1"/>
        <v>18</v>
      </c>
      <c r="C36" s="16"/>
      <c r="D36" s="16"/>
      <c r="E36" s="183" t="s">
        <v>1540</v>
      </c>
      <c r="F36" s="183"/>
      <c r="G36" s="183" t="s">
        <v>1541</v>
      </c>
      <c r="H36" s="183"/>
      <c r="I36" s="237">
        <v>915377838881</v>
      </c>
      <c r="J36" s="237"/>
      <c r="K36" s="183"/>
      <c r="L36" s="183"/>
      <c r="N36" s="148">
        <f t="shared" si="2"/>
        <v>18</v>
      </c>
      <c r="O36" s="148" t="s">
        <v>712</v>
      </c>
      <c r="P36" s="148"/>
      <c r="Q36" s="148"/>
      <c r="R36" s="148"/>
      <c r="S36" s="148"/>
      <c r="T36" s="148"/>
      <c r="U36" s="148" t="s">
        <v>697</v>
      </c>
      <c r="V36" s="15">
        <v>1</v>
      </c>
      <c r="W36" s="15"/>
      <c r="X36">
        <v>100</v>
      </c>
    </row>
    <row r="37" spans="2:24" x14ac:dyDescent="0.25">
      <c r="B37" s="143">
        <f t="shared" si="1"/>
        <v>19</v>
      </c>
      <c r="C37" s="16"/>
      <c r="D37" s="16"/>
      <c r="E37" s="183" t="s">
        <v>1542</v>
      </c>
      <c r="F37" s="183"/>
      <c r="G37" s="183" t="s">
        <v>1543</v>
      </c>
      <c r="H37" s="183"/>
      <c r="I37" s="237">
        <v>404534407932</v>
      </c>
      <c r="J37" s="237"/>
      <c r="K37" s="183"/>
      <c r="L37" s="183"/>
      <c r="N37" s="148">
        <f t="shared" si="2"/>
        <v>19</v>
      </c>
      <c r="O37" s="148" t="s">
        <v>713</v>
      </c>
      <c r="P37" s="148"/>
      <c r="Q37" s="148"/>
      <c r="R37" s="148"/>
      <c r="S37" s="148"/>
      <c r="T37" s="148"/>
      <c r="U37" s="148" t="s">
        <v>697</v>
      </c>
      <c r="V37" s="15">
        <v>1</v>
      </c>
      <c r="W37" s="15"/>
    </row>
    <row r="38" spans="2:24" x14ac:dyDescent="0.25">
      <c r="B38" s="143">
        <f t="shared" si="1"/>
        <v>20</v>
      </c>
      <c r="C38" s="16"/>
      <c r="D38" s="16"/>
      <c r="E38" s="183" t="s">
        <v>1544</v>
      </c>
      <c r="F38" s="183"/>
      <c r="G38" s="183" t="s">
        <v>1533</v>
      </c>
      <c r="H38" s="183"/>
      <c r="I38" s="237">
        <v>860688774137</v>
      </c>
      <c r="J38" s="237"/>
      <c r="K38" s="183"/>
      <c r="L38" s="183"/>
      <c r="N38" s="148">
        <f t="shared" si="2"/>
        <v>20</v>
      </c>
      <c r="O38" s="148" t="s">
        <v>714</v>
      </c>
      <c r="P38" s="148"/>
      <c r="Q38" s="148"/>
      <c r="R38" s="148"/>
      <c r="S38" s="148"/>
      <c r="T38" s="148"/>
      <c r="U38" s="148" t="s">
        <v>697</v>
      </c>
      <c r="V38" s="15">
        <v>1</v>
      </c>
      <c r="W38" s="15"/>
    </row>
    <row r="39" spans="2:24" x14ac:dyDescent="0.25">
      <c r="B39" s="143">
        <f t="shared" si="1"/>
        <v>21</v>
      </c>
      <c r="C39" s="16"/>
      <c r="D39" s="16"/>
      <c r="E39" s="183" t="s">
        <v>1545</v>
      </c>
      <c r="F39" s="183"/>
      <c r="G39" s="183" t="s">
        <v>1546</v>
      </c>
      <c r="H39" s="183"/>
      <c r="I39" s="237">
        <v>585694658326</v>
      </c>
      <c r="J39" s="237"/>
      <c r="K39" s="183"/>
      <c r="L39" s="183"/>
      <c r="N39" s="148">
        <f t="shared" si="2"/>
        <v>21</v>
      </c>
      <c r="O39" s="148" t="s">
        <v>715</v>
      </c>
      <c r="P39" s="148"/>
      <c r="Q39" s="148"/>
      <c r="R39" s="148"/>
      <c r="S39" s="148"/>
      <c r="T39" s="148"/>
      <c r="U39" s="148" t="s">
        <v>697</v>
      </c>
      <c r="V39" s="15">
        <v>4</v>
      </c>
      <c r="W39" s="15"/>
    </row>
    <row r="40" spans="2:24" x14ac:dyDescent="0.25">
      <c r="B40" s="143">
        <f t="shared" si="1"/>
        <v>22</v>
      </c>
      <c r="C40" s="16"/>
      <c r="D40" s="16"/>
      <c r="E40" s="183" t="s">
        <v>1547</v>
      </c>
      <c r="F40" s="183"/>
      <c r="G40" s="183" t="s">
        <v>1548</v>
      </c>
      <c r="H40" s="183"/>
      <c r="I40" s="237">
        <v>569087081228</v>
      </c>
      <c r="J40" s="237"/>
      <c r="K40" s="183"/>
      <c r="L40" s="183"/>
    </row>
    <row r="41" spans="2:24" x14ac:dyDescent="0.25">
      <c r="B41" s="143">
        <f t="shared" si="1"/>
        <v>23</v>
      </c>
      <c r="C41" s="16"/>
      <c r="D41" s="16"/>
      <c r="E41" s="183" t="s">
        <v>1549</v>
      </c>
      <c r="F41" s="183"/>
      <c r="G41" s="183" t="s">
        <v>1550</v>
      </c>
      <c r="H41" s="183"/>
      <c r="I41" s="237">
        <v>464593883471</v>
      </c>
      <c r="J41" s="237"/>
      <c r="K41" s="183"/>
      <c r="L41" s="183"/>
    </row>
    <row r="42" spans="2:24" x14ac:dyDescent="0.25">
      <c r="B42" s="143">
        <f t="shared" si="1"/>
        <v>24</v>
      </c>
      <c r="C42" s="16"/>
      <c r="D42" s="16"/>
      <c r="E42" s="183" t="s">
        <v>1551</v>
      </c>
      <c r="F42" s="183"/>
      <c r="G42" s="183" t="s">
        <v>1552</v>
      </c>
      <c r="H42" s="183"/>
      <c r="I42" s="237">
        <v>554566452147</v>
      </c>
      <c r="J42" s="237"/>
      <c r="K42" s="183"/>
      <c r="L42" s="183"/>
    </row>
    <row r="43" spans="2:24" x14ac:dyDescent="0.25">
      <c r="B43" s="143">
        <f t="shared" si="1"/>
        <v>25</v>
      </c>
      <c r="C43" s="16"/>
      <c r="D43" s="16"/>
      <c r="E43" s="183" t="s">
        <v>1553</v>
      </c>
      <c r="F43" s="183"/>
      <c r="G43" s="183" t="s">
        <v>1554</v>
      </c>
      <c r="H43" s="183"/>
      <c r="I43" s="237">
        <v>342791097490</v>
      </c>
      <c r="J43" s="237"/>
      <c r="K43" s="183"/>
      <c r="L43" s="183"/>
    </row>
    <row r="44" spans="2:24" x14ac:dyDescent="0.25">
      <c r="B44" s="143">
        <f t="shared" si="1"/>
        <v>26</v>
      </c>
      <c r="C44" s="16"/>
      <c r="D44" s="16"/>
      <c r="E44" s="183" t="s">
        <v>1555</v>
      </c>
      <c r="F44" s="183"/>
      <c r="G44" s="183" t="s">
        <v>1556</v>
      </c>
      <c r="H44" s="183"/>
      <c r="I44" s="237">
        <v>339878311218</v>
      </c>
      <c r="J44" s="237"/>
      <c r="K44" s="183"/>
      <c r="L44" s="183"/>
    </row>
    <row r="45" spans="2:24" x14ac:dyDescent="0.25">
      <c r="B45" s="143">
        <f t="shared" si="1"/>
        <v>27</v>
      </c>
      <c r="C45" s="16"/>
      <c r="D45" s="16"/>
      <c r="E45" s="183" t="s">
        <v>1557</v>
      </c>
      <c r="F45" s="183"/>
      <c r="G45" s="183" t="s">
        <v>1558</v>
      </c>
      <c r="H45" s="183"/>
      <c r="I45" s="237">
        <v>654262856794</v>
      </c>
      <c r="J45" s="237"/>
      <c r="K45" s="183"/>
      <c r="L45" s="183"/>
    </row>
    <row r="46" spans="2:24" x14ac:dyDescent="0.25">
      <c r="B46" s="143">
        <f t="shared" si="1"/>
        <v>28</v>
      </c>
      <c r="C46" s="16"/>
      <c r="D46" s="16"/>
      <c r="E46" s="183" t="s">
        <v>1559</v>
      </c>
      <c r="F46" s="183"/>
      <c r="G46" s="183" t="s">
        <v>1560</v>
      </c>
      <c r="H46" s="183"/>
      <c r="I46" s="237">
        <v>383223506902</v>
      </c>
      <c r="J46" s="237"/>
      <c r="K46" s="183"/>
      <c r="L46" s="183"/>
    </row>
    <row r="47" spans="2:24" x14ac:dyDescent="0.25">
      <c r="B47" s="143">
        <f t="shared" si="1"/>
        <v>29</v>
      </c>
      <c r="C47" s="16"/>
      <c r="D47" s="16"/>
      <c r="E47" s="183" t="s">
        <v>1561</v>
      </c>
      <c r="F47" s="183"/>
      <c r="G47" s="183" t="s">
        <v>1562</v>
      </c>
      <c r="H47" s="183"/>
      <c r="I47" s="237">
        <v>741341477621</v>
      </c>
      <c r="J47" s="237"/>
      <c r="K47" s="183"/>
      <c r="L47" s="183"/>
    </row>
    <row r="48" spans="2:24" x14ac:dyDescent="0.25">
      <c r="B48" s="143">
        <f t="shared" si="1"/>
        <v>30</v>
      </c>
      <c r="C48" s="16"/>
      <c r="D48" s="16"/>
      <c r="E48" s="183" t="s">
        <v>1563</v>
      </c>
      <c r="F48" s="183"/>
      <c r="G48" s="183" t="s">
        <v>1564</v>
      </c>
      <c r="H48" s="183"/>
      <c r="I48" s="237">
        <v>275491304462</v>
      </c>
      <c r="J48" s="237"/>
      <c r="K48" s="183"/>
      <c r="L48" s="183"/>
    </row>
    <row r="49" spans="2:12" x14ac:dyDescent="0.25">
      <c r="B49" s="143">
        <f t="shared" si="1"/>
        <v>31</v>
      </c>
      <c r="C49" s="16"/>
      <c r="D49" s="16"/>
      <c r="E49" s="183" t="s">
        <v>1565</v>
      </c>
      <c r="F49" s="183"/>
      <c r="G49" s="183" t="s">
        <v>1566</v>
      </c>
      <c r="H49" s="183"/>
      <c r="I49" s="237">
        <v>340856832390</v>
      </c>
      <c r="J49" s="237"/>
      <c r="K49" s="183"/>
      <c r="L49" s="183"/>
    </row>
    <row r="50" spans="2:12" x14ac:dyDescent="0.25">
      <c r="B50" s="143">
        <f t="shared" si="1"/>
        <v>32</v>
      </c>
      <c r="C50" s="16"/>
      <c r="D50" s="16"/>
      <c r="E50" s="183" t="s">
        <v>1567</v>
      </c>
      <c r="F50" s="183"/>
      <c r="G50" s="183" t="s">
        <v>1568</v>
      </c>
      <c r="H50" s="183"/>
      <c r="I50" s="237">
        <v>350309151473</v>
      </c>
      <c r="J50" s="237"/>
      <c r="K50" s="183"/>
      <c r="L50" s="183"/>
    </row>
    <row r="51" spans="2:12" x14ac:dyDescent="0.25">
      <c r="B51" s="143">
        <f t="shared" si="1"/>
        <v>33</v>
      </c>
      <c r="C51" s="16"/>
      <c r="D51" s="16"/>
      <c r="E51" s="183" t="s">
        <v>1569</v>
      </c>
      <c r="F51" s="183"/>
      <c r="G51" s="183" t="s">
        <v>1570</v>
      </c>
      <c r="H51" s="183"/>
      <c r="I51" s="237">
        <v>741652400011</v>
      </c>
      <c r="J51" s="237"/>
      <c r="K51" s="183"/>
      <c r="L51" s="183"/>
    </row>
    <row r="52" spans="2:12" x14ac:dyDescent="0.25">
      <c r="B52" s="143">
        <f t="shared" si="1"/>
        <v>34</v>
      </c>
      <c r="C52" s="16"/>
      <c r="D52" s="16"/>
      <c r="E52" s="183" t="s">
        <v>1571</v>
      </c>
      <c r="F52" s="183"/>
      <c r="G52" s="183" t="s">
        <v>1572</v>
      </c>
      <c r="H52" s="183"/>
      <c r="I52" s="237">
        <v>487218994175</v>
      </c>
      <c r="J52" s="237"/>
      <c r="K52" s="183"/>
      <c r="L52" s="183"/>
    </row>
    <row r="53" spans="2:12" x14ac:dyDescent="0.25">
      <c r="B53" s="143">
        <f t="shared" si="1"/>
        <v>35</v>
      </c>
      <c r="C53" s="16"/>
      <c r="D53" s="16"/>
      <c r="E53" s="183" t="s">
        <v>1573</v>
      </c>
      <c r="F53" s="183"/>
      <c r="G53" s="183" t="s">
        <v>1574</v>
      </c>
      <c r="H53" s="183"/>
      <c r="I53" s="237">
        <v>796774054661</v>
      </c>
      <c r="J53" s="237"/>
      <c r="K53" s="183"/>
      <c r="L53" s="183"/>
    </row>
    <row r="54" spans="2:12" x14ac:dyDescent="0.25">
      <c r="B54" s="143">
        <f t="shared" si="1"/>
        <v>36</v>
      </c>
      <c r="C54" s="16"/>
      <c r="D54" s="16"/>
      <c r="E54" s="183" t="s">
        <v>1575</v>
      </c>
      <c r="F54" s="183"/>
      <c r="G54" s="183" t="s">
        <v>1576</v>
      </c>
      <c r="H54" s="183"/>
      <c r="I54" s="237">
        <v>838574590643</v>
      </c>
      <c r="J54" s="237"/>
      <c r="K54" s="183"/>
      <c r="L54" s="183"/>
    </row>
    <row r="55" spans="2:12" x14ac:dyDescent="0.25">
      <c r="B55" s="143">
        <f t="shared" si="1"/>
        <v>37</v>
      </c>
      <c r="C55" s="16"/>
      <c r="D55" s="16"/>
      <c r="E55" s="183" t="s">
        <v>1577</v>
      </c>
      <c r="F55" s="183"/>
      <c r="G55" s="183" t="s">
        <v>1576</v>
      </c>
      <c r="H55" s="183"/>
      <c r="I55" s="237">
        <v>734277940970</v>
      </c>
      <c r="J55" s="237"/>
      <c r="K55" s="183"/>
      <c r="L55" s="183"/>
    </row>
    <row r="56" spans="2:12" x14ac:dyDescent="0.25">
      <c r="B56" s="143">
        <f t="shared" si="1"/>
        <v>38</v>
      </c>
      <c r="C56" s="16"/>
      <c r="D56" s="16"/>
      <c r="E56" s="183" t="s">
        <v>1578</v>
      </c>
      <c r="F56" s="183"/>
      <c r="G56" s="183" t="s">
        <v>1579</v>
      </c>
      <c r="H56" s="183"/>
      <c r="I56" s="237">
        <v>211872019265</v>
      </c>
      <c r="J56" s="237"/>
      <c r="K56" s="183"/>
      <c r="L56" s="183"/>
    </row>
    <row r="57" spans="2:12" x14ac:dyDescent="0.25">
      <c r="B57" s="143">
        <f t="shared" si="1"/>
        <v>39</v>
      </c>
      <c r="C57" s="16"/>
      <c r="D57" s="16"/>
      <c r="E57" s="183" t="s">
        <v>1580</v>
      </c>
      <c r="F57" s="183"/>
      <c r="G57" s="183" t="s">
        <v>1581</v>
      </c>
      <c r="H57" s="183"/>
      <c r="I57" s="237">
        <v>724889160184</v>
      </c>
      <c r="J57" s="237"/>
      <c r="K57" s="183"/>
      <c r="L57" s="183"/>
    </row>
    <row r="58" spans="2:12" x14ac:dyDescent="0.25">
      <c r="B58" s="143">
        <f t="shared" si="1"/>
        <v>40</v>
      </c>
      <c r="C58" s="16"/>
      <c r="D58" s="16"/>
      <c r="E58" s="183" t="s">
        <v>1582</v>
      </c>
      <c r="F58" s="183"/>
      <c r="G58" s="183" t="s">
        <v>1583</v>
      </c>
      <c r="H58" s="183"/>
      <c r="I58" s="237">
        <v>947594851861</v>
      </c>
      <c r="J58" s="237"/>
      <c r="K58" s="183"/>
      <c r="L58" s="183"/>
    </row>
    <row r="59" spans="2:12" x14ac:dyDescent="0.25">
      <c r="B59" s="143">
        <f t="shared" si="1"/>
        <v>41</v>
      </c>
      <c r="C59" s="16"/>
      <c r="D59" s="16"/>
      <c r="E59" s="183" t="s">
        <v>1584</v>
      </c>
      <c r="F59" s="183"/>
      <c r="G59" s="183" t="s">
        <v>1585</v>
      </c>
      <c r="H59" s="183"/>
      <c r="I59" s="237">
        <v>956628097885</v>
      </c>
      <c r="J59" s="237"/>
      <c r="K59" s="183"/>
      <c r="L59" s="183"/>
    </row>
    <row r="60" spans="2:12" x14ac:dyDescent="0.25">
      <c r="B60" s="143">
        <f t="shared" si="1"/>
        <v>42</v>
      </c>
      <c r="C60" s="16"/>
      <c r="D60" s="16"/>
      <c r="E60" s="183" t="s">
        <v>1586</v>
      </c>
      <c r="F60" s="183"/>
      <c r="G60" s="183" t="s">
        <v>1587</v>
      </c>
      <c r="H60" s="183"/>
      <c r="I60" s="237">
        <v>525584041571</v>
      </c>
      <c r="J60" s="237"/>
      <c r="K60" s="183"/>
      <c r="L60" s="183"/>
    </row>
    <row r="61" spans="2:12" x14ac:dyDescent="0.25">
      <c r="B61" s="143">
        <f t="shared" si="1"/>
        <v>43</v>
      </c>
      <c r="C61" s="16"/>
      <c r="D61" s="16"/>
      <c r="E61" s="183" t="s">
        <v>1588</v>
      </c>
      <c r="F61" s="183"/>
      <c r="G61" s="183" t="s">
        <v>1589</v>
      </c>
      <c r="H61" s="183"/>
      <c r="I61" s="237">
        <v>583299423759</v>
      </c>
      <c r="J61" s="237"/>
      <c r="K61" s="183"/>
      <c r="L61" s="183"/>
    </row>
    <row r="62" spans="2:12" x14ac:dyDescent="0.25">
      <c r="B62" s="143">
        <f t="shared" si="1"/>
        <v>44</v>
      </c>
      <c r="C62" s="16"/>
      <c r="D62" s="16"/>
      <c r="E62" s="183" t="s">
        <v>1590</v>
      </c>
      <c r="F62" s="183"/>
      <c r="G62" s="183" t="s">
        <v>1591</v>
      </c>
      <c r="H62" s="183"/>
      <c r="I62" s="237">
        <v>347121302015</v>
      </c>
      <c r="J62" s="237"/>
      <c r="K62" s="183"/>
      <c r="L62" s="183"/>
    </row>
    <row r="63" spans="2:12" x14ac:dyDescent="0.25">
      <c r="B63" s="143">
        <f t="shared" si="1"/>
        <v>45</v>
      </c>
      <c r="C63" s="16"/>
      <c r="D63" s="16"/>
      <c r="E63" s="183" t="s">
        <v>1592</v>
      </c>
      <c r="F63" s="183"/>
      <c r="G63" s="183" t="s">
        <v>1593</v>
      </c>
      <c r="H63" s="183"/>
      <c r="I63" s="237">
        <v>260172423166</v>
      </c>
      <c r="J63" s="237"/>
      <c r="K63" s="183"/>
      <c r="L63" s="183"/>
    </row>
    <row r="64" spans="2:12" x14ac:dyDescent="0.25">
      <c r="B64" s="143">
        <f t="shared" si="1"/>
        <v>46</v>
      </c>
      <c r="C64" s="16"/>
      <c r="D64" s="16"/>
      <c r="E64" s="183" t="s">
        <v>1594</v>
      </c>
      <c r="F64" s="183"/>
      <c r="G64" s="183" t="s">
        <v>1595</v>
      </c>
      <c r="H64" s="183"/>
      <c r="I64" s="237">
        <v>613404906619</v>
      </c>
      <c r="J64" s="237"/>
      <c r="K64" s="183"/>
      <c r="L64" s="183"/>
    </row>
    <row r="65" spans="2:12" x14ac:dyDescent="0.25">
      <c r="B65" s="143">
        <f t="shared" si="1"/>
        <v>47</v>
      </c>
      <c r="C65" s="16"/>
      <c r="D65" s="16"/>
      <c r="E65" s="183" t="s">
        <v>1596</v>
      </c>
      <c r="F65" s="183"/>
      <c r="G65" s="183" t="s">
        <v>1597</v>
      </c>
      <c r="H65" s="183"/>
      <c r="I65" s="237">
        <v>223588997134</v>
      </c>
      <c r="J65" s="237"/>
      <c r="K65" s="183"/>
      <c r="L65" s="183"/>
    </row>
    <row r="66" spans="2:12" x14ac:dyDescent="0.25">
      <c r="B66" s="143">
        <f t="shared" si="1"/>
        <v>48</v>
      </c>
      <c r="C66" s="16"/>
      <c r="D66" s="16"/>
      <c r="E66" s="183" t="s">
        <v>1598</v>
      </c>
      <c r="F66" s="183"/>
      <c r="G66" s="183" t="s">
        <v>1599</v>
      </c>
      <c r="H66" s="183"/>
      <c r="I66" s="237">
        <v>480911276328</v>
      </c>
      <c r="J66" s="237"/>
      <c r="K66" s="183"/>
      <c r="L66" s="183"/>
    </row>
    <row r="67" spans="2:12" x14ac:dyDescent="0.25">
      <c r="B67" s="143">
        <f t="shared" si="1"/>
        <v>49</v>
      </c>
      <c r="C67" s="16"/>
      <c r="D67" s="16"/>
      <c r="E67" s="183" t="s">
        <v>1600</v>
      </c>
      <c r="F67" s="183"/>
      <c r="G67" s="183" t="s">
        <v>1601</v>
      </c>
      <c r="H67" s="183"/>
      <c r="I67" s="237">
        <v>499166250907</v>
      </c>
      <c r="J67" s="237"/>
      <c r="K67" s="183"/>
      <c r="L67" s="183"/>
    </row>
    <row r="68" spans="2:12" x14ac:dyDescent="0.25">
      <c r="B68" s="143">
        <f t="shared" si="1"/>
        <v>50</v>
      </c>
      <c r="C68" s="16"/>
      <c r="D68" s="16"/>
      <c r="E68" s="183" t="s">
        <v>1602</v>
      </c>
      <c r="F68" s="183"/>
      <c r="G68" s="183" t="s">
        <v>1603</v>
      </c>
      <c r="H68" s="183"/>
      <c r="I68" s="237">
        <v>403587617526</v>
      </c>
      <c r="J68" s="237"/>
      <c r="K68" s="183"/>
      <c r="L68" s="183"/>
    </row>
    <row r="69" spans="2:12" x14ac:dyDescent="0.25">
      <c r="B69" s="143">
        <f t="shared" si="1"/>
        <v>51</v>
      </c>
      <c r="C69" s="16"/>
      <c r="D69" s="16"/>
      <c r="E69" s="183" t="s">
        <v>1604</v>
      </c>
      <c r="F69" s="183"/>
      <c r="G69" s="183" t="s">
        <v>1605</v>
      </c>
      <c r="H69" s="183"/>
      <c r="I69" s="237">
        <v>696597748296</v>
      </c>
      <c r="J69" s="237"/>
      <c r="K69" s="183"/>
      <c r="L69" s="183"/>
    </row>
    <row r="70" spans="2:12" x14ac:dyDescent="0.25">
      <c r="B70" s="143">
        <f t="shared" si="1"/>
        <v>52</v>
      </c>
      <c r="C70" s="16"/>
      <c r="D70" s="16"/>
      <c r="E70" s="183" t="s">
        <v>1606</v>
      </c>
      <c r="F70" s="183"/>
      <c r="G70" s="183" t="s">
        <v>1604</v>
      </c>
      <c r="H70" s="183"/>
      <c r="I70" s="237">
        <v>705652794244</v>
      </c>
      <c r="J70" s="237"/>
      <c r="K70" s="183"/>
      <c r="L70" s="183"/>
    </row>
    <row r="71" spans="2:12" x14ac:dyDescent="0.25">
      <c r="B71" s="143">
        <f t="shared" si="1"/>
        <v>53</v>
      </c>
      <c r="C71" s="16"/>
      <c r="D71" s="16"/>
      <c r="E71" s="183" t="s">
        <v>1607</v>
      </c>
      <c r="F71" s="183"/>
      <c r="G71" s="183" t="s">
        <v>1604</v>
      </c>
      <c r="H71" s="183"/>
      <c r="I71" s="237">
        <v>407567727560</v>
      </c>
      <c r="J71" s="237"/>
      <c r="K71" s="183"/>
      <c r="L71" s="183"/>
    </row>
    <row r="72" spans="2:12" x14ac:dyDescent="0.25">
      <c r="B72" s="143">
        <f t="shared" si="1"/>
        <v>54</v>
      </c>
      <c r="C72" s="16"/>
      <c r="D72" s="16"/>
      <c r="E72" s="183" t="s">
        <v>1608</v>
      </c>
      <c r="F72" s="183"/>
      <c r="G72" s="183" t="s">
        <v>1609</v>
      </c>
      <c r="H72" s="183"/>
      <c r="I72" s="237">
        <v>596856916568</v>
      </c>
      <c r="J72" s="237"/>
      <c r="K72" s="183"/>
      <c r="L72" s="183"/>
    </row>
    <row r="73" spans="2:12" x14ac:dyDescent="0.25">
      <c r="B73" s="143">
        <f t="shared" si="1"/>
        <v>55</v>
      </c>
      <c r="C73" s="16"/>
      <c r="D73" s="16"/>
      <c r="E73" s="183" t="s">
        <v>1610</v>
      </c>
      <c r="F73" s="183"/>
      <c r="G73" s="183"/>
      <c r="H73" s="183"/>
      <c r="I73" s="237">
        <v>553708275787</v>
      </c>
      <c r="J73" s="237"/>
      <c r="K73" s="183"/>
      <c r="L73" s="183"/>
    </row>
    <row r="74" spans="2:12" x14ac:dyDescent="0.25">
      <c r="B74" s="143">
        <f t="shared" si="1"/>
        <v>56</v>
      </c>
      <c r="C74" s="16"/>
      <c r="D74" s="16"/>
      <c r="E74" s="183" t="s">
        <v>1611</v>
      </c>
      <c r="F74" s="183"/>
      <c r="G74" s="183" t="s">
        <v>1612</v>
      </c>
      <c r="H74" s="183"/>
      <c r="I74" s="237">
        <v>640937119726</v>
      </c>
      <c r="J74" s="237"/>
      <c r="K74" s="183"/>
      <c r="L74" s="183"/>
    </row>
    <row r="75" spans="2:12" x14ac:dyDescent="0.25">
      <c r="B75" s="143">
        <f t="shared" si="1"/>
        <v>57</v>
      </c>
      <c r="C75" s="16"/>
      <c r="D75" s="16"/>
      <c r="E75" s="183" t="s">
        <v>1613</v>
      </c>
      <c r="F75" s="183"/>
      <c r="G75" s="183" t="s">
        <v>1614</v>
      </c>
      <c r="H75" s="183"/>
      <c r="I75" s="237">
        <v>527537616501</v>
      </c>
      <c r="J75" s="237"/>
      <c r="K75" s="183"/>
      <c r="L75" s="183"/>
    </row>
    <row r="76" spans="2:12" x14ac:dyDescent="0.25">
      <c r="B76" s="143">
        <f t="shared" si="1"/>
        <v>58</v>
      </c>
      <c r="C76" s="16"/>
      <c r="D76" s="16"/>
      <c r="E76" s="183" t="s">
        <v>1615</v>
      </c>
      <c r="F76" s="183"/>
      <c r="G76" s="183" t="s">
        <v>1616</v>
      </c>
      <c r="H76" s="183"/>
      <c r="I76" s="237">
        <v>298223931386</v>
      </c>
      <c r="J76" s="237"/>
      <c r="K76" s="183"/>
      <c r="L76" s="183"/>
    </row>
    <row r="77" spans="2:12" x14ac:dyDescent="0.25">
      <c r="B77" s="143">
        <f t="shared" si="1"/>
        <v>59</v>
      </c>
      <c r="C77" s="16"/>
      <c r="D77" s="16"/>
      <c r="E77" s="183" t="s">
        <v>1617</v>
      </c>
      <c r="F77" s="183"/>
      <c r="G77" s="183" t="s">
        <v>1618</v>
      </c>
      <c r="H77" s="183"/>
      <c r="I77" s="237">
        <v>935848236589</v>
      </c>
      <c r="J77" s="237"/>
      <c r="K77" s="183"/>
      <c r="L77" s="183"/>
    </row>
    <row r="78" spans="2:12" x14ac:dyDescent="0.25">
      <c r="B78" s="143">
        <f t="shared" si="1"/>
        <v>60</v>
      </c>
      <c r="C78" s="16"/>
      <c r="D78" s="16"/>
      <c r="E78" s="183" t="s">
        <v>1619</v>
      </c>
      <c r="F78" s="183"/>
      <c r="G78" s="183" t="s">
        <v>1620</v>
      </c>
      <c r="H78" s="183"/>
      <c r="I78" s="237">
        <v>311003746224</v>
      </c>
      <c r="J78" s="237"/>
      <c r="K78" s="183"/>
      <c r="L78" s="183"/>
    </row>
    <row r="79" spans="2:12" x14ac:dyDescent="0.25">
      <c r="B79" s="143">
        <f t="shared" si="1"/>
        <v>61</v>
      </c>
      <c r="C79" s="16"/>
      <c r="D79" s="16"/>
      <c r="E79" s="183" t="s">
        <v>1621</v>
      </c>
      <c r="F79" s="183"/>
      <c r="G79" s="183" t="s">
        <v>1622</v>
      </c>
      <c r="H79" s="183"/>
      <c r="I79" s="237">
        <v>741533717417</v>
      </c>
      <c r="J79" s="237"/>
      <c r="K79" s="183"/>
      <c r="L79" s="183"/>
    </row>
    <row r="80" spans="2:12" x14ac:dyDescent="0.25">
      <c r="B80" s="143">
        <f t="shared" si="1"/>
        <v>62</v>
      </c>
      <c r="C80" s="16"/>
      <c r="D80" s="16"/>
      <c r="E80" s="183" t="s">
        <v>1623</v>
      </c>
      <c r="F80" s="183"/>
      <c r="G80" s="183" t="s">
        <v>1624</v>
      </c>
      <c r="H80" s="183"/>
      <c r="I80" s="237">
        <v>617528857798</v>
      </c>
      <c r="J80" s="237"/>
      <c r="K80" s="183"/>
      <c r="L80" s="183"/>
    </row>
    <row r="81" spans="2:12" x14ac:dyDescent="0.25">
      <c r="B81" s="143">
        <f t="shared" si="1"/>
        <v>63</v>
      </c>
      <c r="C81" s="16"/>
      <c r="D81" s="16"/>
      <c r="E81" s="183" t="s">
        <v>1625</v>
      </c>
      <c r="F81" s="183"/>
      <c r="G81" s="183" t="s">
        <v>1626</v>
      </c>
      <c r="H81" s="183"/>
      <c r="I81" s="237">
        <v>277420008592</v>
      </c>
      <c r="J81" s="237"/>
      <c r="K81" s="183"/>
      <c r="L81" s="183"/>
    </row>
    <row r="82" spans="2:12" x14ac:dyDescent="0.25">
      <c r="B82" s="143">
        <f t="shared" si="1"/>
        <v>64</v>
      </c>
      <c r="C82" s="16"/>
      <c r="D82" s="16"/>
      <c r="E82" s="183" t="s">
        <v>1627</v>
      </c>
      <c r="F82" s="183"/>
      <c r="G82" s="183" t="s">
        <v>1628</v>
      </c>
      <c r="H82" s="183"/>
      <c r="I82" s="237">
        <v>607131984107</v>
      </c>
      <c r="J82" s="237"/>
      <c r="K82" s="183"/>
      <c r="L82" s="183"/>
    </row>
    <row r="83" spans="2:12" x14ac:dyDescent="0.25">
      <c r="B83" s="143">
        <f t="shared" si="1"/>
        <v>65</v>
      </c>
      <c r="C83" s="16"/>
      <c r="D83" s="16"/>
      <c r="E83" s="183" t="s">
        <v>1629</v>
      </c>
      <c r="F83" s="183"/>
      <c r="G83" s="183"/>
      <c r="H83" s="183"/>
      <c r="I83" s="237">
        <v>7812135434509</v>
      </c>
      <c r="J83" s="237"/>
      <c r="K83" s="183"/>
      <c r="L83" s="183"/>
    </row>
    <row r="84" spans="2:12" x14ac:dyDescent="0.25">
      <c r="B84" s="143">
        <f t="shared" si="1"/>
        <v>66</v>
      </c>
      <c r="C84" s="16"/>
      <c r="D84" s="16"/>
      <c r="E84" s="183" t="s">
        <v>1630</v>
      </c>
      <c r="F84" s="183"/>
      <c r="G84" s="183" t="s">
        <v>1631</v>
      </c>
      <c r="H84" s="183"/>
      <c r="I84" s="237">
        <v>417440640626</v>
      </c>
      <c r="J84" s="237"/>
      <c r="K84" s="183"/>
      <c r="L84" s="183"/>
    </row>
    <row r="85" spans="2:12" x14ac:dyDescent="0.25">
      <c r="B85" s="143">
        <f t="shared" ref="B85:B109" si="3">1+B84</f>
        <v>67</v>
      </c>
      <c r="C85" s="16"/>
      <c r="D85" s="16"/>
      <c r="E85" s="183" t="s">
        <v>1632</v>
      </c>
      <c r="F85" s="183"/>
      <c r="G85" s="183" t="s">
        <v>1633</v>
      </c>
      <c r="H85" s="183"/>
      <c r="I85" s="237">
        <v>525839662085</v>
      </c>
      <c r="J85" s="237"/>
      <c r="K85" s="183"/>
      <c r="L85" s="183"/>
    </row>
    <row r="86" spans="2:12" x14ac:dyDescent="0.25">
      <c r="B86" s="143">
        <f t="shared" si="3"/>
        <v>68</v>
      </c>
      <c r="C86" s="16"/>
      <c r="D86" s="16"/>
      <c r="E86" s="183" t="s">
        <v>1634</v>
      </c>
      <c r="F86" s="183"/>
      <c r="G86" s="183" t="s">
        <v>1635</v>
      </c>
      <c r="H86" s="183"/>
      <c r="I86" s="237">
        <v>31455779479</v>
      </c>
      <c r="J86" s="237"/>
      <c r="K86" s="183"/>
      <c r="L86" s="183"/>
    </row>
    <row r="87" spans="2:12" x14ac:dyDescent="0.25">
      <c r="B87" s="143">
        <f t="shared" si="3"/>
        <v>69</v>
      </c>
      <c r="C87" s="16"/>
      <c r="D87" s="16"/>
      <c r="E87" s="183" t="s">
        <v>1636</v>
      </c>
      <c r="F87" s="183"/>
      <c r="G87" s="183" t="s">
        <v>1637</v>
      </c>
      <c r="H87" s="183"/>
      <c r="I87" s="237">
        <v>965348161582</v>
      </c>
      <c r="J87" s="237"/>
      <c r="K87" s="183"/>
      <c r="L87" s="183"/>
    </row>
    <row r="88" spans="2:12" x14ac:dyDescent="0.25">
      <c r="B88" s="143">
        <f t="shared" si="3"/>
        <v>70</v>
      </c>
      <c r="C88" s="16"/>
      <c r="D88" s="16"/>
      <c r="E88" s="183" t="s">
        <v>1638</v>
      </c>
      <c r="F88" s="183"/>
      <c r="G88" s="183" t="s">
        <v>1639</v>
      </c>
      <c r="H88" s="183"/>
      <c r="I88" s="237">
        <v>722524910573</v>
      </c>
      <c r="J88" s="237"/>
      <c r="K88" s="183"/>
      <c r="L88" s="183"/>
    </row>
    <row r="89" spans="2:12" x14ac:dyDescent="0.25">
      <c r="B89" s="143">
        <f t="shared" si="3"/>
        <v>71</v>
      </c>
      <c r="C89" s="16"/>
      <c r="D89" s="16"/>
      <c r="E89" s="183" t="s">
        <v>1640</v>
      </c>
      <c r="F89" s="183"/>
      <c r="G89" s="183" t="s">
        <v>1641</v>
      </c>
      <c r="H89" s="183"/>
      <c r="I89" s="237">
        <v>915018771577</v>
      </c>
      <c r="J89" s="237"/>
      <c r="K89" s="183"/>
      <c r="L89" s="183"/>
    </row>
    <row r="90" spans="2:12" x14ac:dyDescent="0.25">
      <c r="B90" s="143">
        <f t="shared" si="3"/>
        <v>72</v>
      </c>
      <c r="C90" s="16"/>
      <c r="D90" s="16"/>
      <c r="E90" s="183" t="s">
        <v>1642</v>
      </c>
      <c r="F90" s="183"/>
      <c r="G90" s="183" t="s">
        <v>1643</v>
      </c>
      <c r="H90" s="183"/>
      <c r="I90" s="237">
        <v>628998046734</v>
      </c>
      <c r="J90" s="237"/>
      <c r="K90" s="183"/>
      <c r="L90" s="183"/>
    </row>
    <row r="91" spans="2:12" x14ac:dyDescent="0.25">
      <c r="B91" s="143">
        <f t="shared" si="3"/>
        <v>73</v>
      </c>
      <c r="C91" s="16"/>
      <c r="D91" s="16"/>
      <c r="E91" s="183" t="s">
        <v>1645</v>
      </c>
      <c r="F91" s="183"/>
      <c r="G91" s="183" t="s">
        <v>1644</v>
      </c>
      <c r="H91" s="183"/>
      <c r="I91" s="237">
        <v>813699573928</v>
      </c>
      <c r="J91" s="237"/>
      <c r="K91" s="183"/>
      <c r="L91" s="183"/>
    </row>
    <row r="92" spans="2:12" x14ac:dyDescent="0.25">
      <c r="B92" s="143">
        <f t="shared" si="3"/>
        <v>74</v>
      </c>
      <c r="C92" s="16"/>
      <c r="D92" s="16"/>
      <c r="E92" s="183" t="s">
        <v>1646</v>
      </c>
      <c r="F92" s="183"/>
      <c r="G92" s="183" t="s">
        <v>1647</v>
      </c>
      <c r="H92" s="183"/>
      <c r="I92" s="237">
        <v>430597386258</v>
      </c>
      <c r="J92" s="237"/>
      <c r="K92" s="183"/>
      <c r="L92" s="183"/>
    </row>
    <row r="93" spans="2:12" x14ac:dyDescent="0.25">
      <c r="B93" s="143">
        <f t="shared" si="3"/>
        <v>75</v>
      </c>
      <c r="C93" s="16"/>
      <c r="D93" s="16"/>
      <c r="E93" s="183" t="s">
        <v>1632</v>
      </c>
      <c r="F93" s="183"/>
      <c r="G93" s="183" t="s">
        <v>1647</v>
      </c>
      <c r="H93" s="183"/>
      <c r="I93" s="237">
        <v>941118289448</v>
      </c>
      <c r="J93" s="237"/>
      <c r="K93" s="183"/>
      <c r="L93" s="183"/>
    </row>
    <row r="94" spans="2:12" x14ac:dyDescent="0.25">
      <c r="B94" s="143">
        <f t="shared" si="3"/>
        <v>76</v>
      </c>
      <c r="C94" s="16"/>
      <c r="D94" s="16"/>
      <c r="E94" s="183" t="s">
        <v>1648</v>
      </c>
      <c r="F94" s="183"/>
      <c r="G94" s="183" t="s">
        <v>1649</v>
      </c>
      <c r="H94" s="183"/>
      <c r="I94" s="237">
        <v>742141254257</v>
      </c>
      <c r="J94" s="237"/>
      <c r="K94" s="183"/>
      <c r="L94" s="183"/>
    </row>
    <row r="95" spans="2:12" x14ac:dyDescent="0.25">
      <c r="B95" s="143">
        <f t="shared" si="3"/>
        <v>77</v>
      </c>
      <c r="C95" s="16"/>
      <c r="D95" s="16"/>
      <c r="E95" s="183" t="s">
        <v>1650</v>
      </c>
      <c r="F95" s="183"/>
      <c r="G95" s="183" t="s">
        <v>1651</v>
      </c>
      <c r="H95" s="183"/>
      <c r="I95" s="237">
        <v>511192016318</v>
      </c>
      <c r="J95" s="237"/>
      <c r="K95" s="183"/>
      <c r="L95" s="183"/>
    </row>
    <row r="96" spans="2:12" x14ac:dyDescent="0.25">
      <c r="B96" s="143">
        <f t="shared" si="3"/>
        <v>78</v>
      </c>
      <c r="C96" s="16"/>
      <c r="D96" s="16"/>
      <c r="E96" s="183" t="s">
        <v>1652</v>
      </c>
      <c r="F96" s="183"/>
      <c r="G96" s="183"/>
      <c r="H96" s="183"/>
      <c r="I96" s="237">
        <v>920797083966</v>
      </c>
      <c r="J96" s="237"/>
      <c r="K96" s="183"/>
      <c r="L96" s="183"/>
    </row>
    <row r="97" spans="2:12" x14ac:dyDescent="0.25">
      <c r="B97" s="143">
        <f t="shared" si="3"/>
        <v>79</v>
      </c>
      <c r="C97" s="16"/>
      <c r="D97" s="16"/>
      <c r="E97" s="183" t="s">
        <v>1653</v>
      </c>
      <c r="F97" s="183"/>
      <c r="G97" s="183" t="s">
        <v>1654</v>
      </c>
      <c r="H97" s="183"/>
      <c r="I97" s="237">
        <v>352614852602</v>
      </c>
      <c r="J97" s="237"/>
      <c r="K97" s="183"/>
      <c r="L97" s="183"/>
    </row>
    <row r="98" spans="2:12" x14ac:dyDescent="0.25">
      <c r="B98" s="143">
        <f t="shared" si="3"/>
        <v>80</v>
      </c>
      <c r="C98" s="16"/>
      <c r="D98" s="16"/>
      <c r="E98" s="183" t="s">
        <v>1549</v>
      </c>
      <c r="F98" s="183"/>
      <c r="G98" s="183" t="s">
        <v>1655</v>
      </c>
      <c r="H98" s="183"/>
      <c r="I98" s="237">
        <v>967955882406</v>
      </c>
      <c r="J98" s="237"/>
      <c r="K98" s="183"/>
      <c r="L98" s="183"/>
    </row>
    <row r="99" spans="2:12" x14ac:dyDescent="0.25">
      <c r="B99" s="143">
        <f t="shared" si="3"/>
        <v>81</v>
      </c>
      <c r="C99" s="16"/>
      <c r="D99" s="16"/>
      <c r="E99" s="183" t="s">
        <v>1656</v>
      </c>
      <c r="F99" s="183"/>
      <c r="G99" s="183" t="s">
        <v>1657</v>
      </c>
      <c r="H99" s="183"/>
      <c r="I99" s="237">
        <v>307451069400</v>
      </c>
      <c r="J99" s="237"/>
      <c r="K99" s="183"/>
      <c r="L99" s="183"/>
    </row>
    <row r="100" spans="2:12" x14ac:dyDescent="0.25">
      <c r="B100" s="143">
        <f t="shared" si="3"/>
        <v>82</v>
      </c>
      <c r="C100" s="16"/>
      <c r="D100" s="16"/>
      <c r="E100" s="183" t="s">
        <v>1512</v>
      </c>
      <c r="F100" s="183"/>
      <c r="G100" s="183" t="s">
        <v>1658</v>
      </c>
      <c r="H100" s="183"/>
      <c r="I100" s="237">
        <v>756716088090</v>
      </c>
      <c r="J100" s="237"/>
      <c r="K100" s="183"/>
      <c r="L100" s="183"/>
    </row>
    <row r="101" spans="2:12" x14ac:dyDescent="0.25">
      <c r="B101" s="143">
        <f t="shared" si="3"/>
        <v>83</v>
      </c>
      <c r="C101" s="16"/>
      <c r="D101" s="16"/>
      <c r="E101" s="183" t="s">
        <v>1659</v>
      </c>
      <c r="F101" s="183"/>
      <c r="G101" s="183" t="s">
        <v>1658</v>
      </c>
      <c r="H101" s="183"/>
      <c r="I101" s="237">
        <v>951886170507</v>
      </c>
      <c r="J101" s="237"/>
      <c r="K101" s="183"/>
      <c r="L101" s="183"/>
    </row>
    <row r="102" spans="2:12" x14ac:dyDescent="0.25">
      <c r="B102" s="143">
        <f t="shared" si="3"/>
        <v>84</v>
      </c>
      <c r="C102" s="16"/>
      <c r="D102" s="16"/>
      <c r="E102" s="183" t="s">
        <v>1660</v>
      </c>
      <c r="F102" s="183"/>
      <c r="G102" s="183" t="s">
        <v>1661</v>
      </c>
      <c r="H102" s="183"/>
      <c r="I102" s="237">
        <v>329301768310</v>
      </c>
      <c r="J102" s="237"/>
      <c r="K102" s="183"/>
      <c r="L102" s="183"/>
    </row>
    <row r="103" spans="2:12" x14ac:dyDescent="0.25">
      <c r="B103" s="143">
        <f t="shared" si="3"/>
        <v>85</v>
      </c>
      <c r="C103" s="16"/>
      <c r="D103" s="16"/>
      <c r="E103" s="183" t="s">
        <v>1662</v>
      </c>
      <c r="F103" s="183"/>
      <c r="G103" s="183" t="s">
        <v>1539</v>
      </c>
      <c r="H103" s="183"/>
      <c r="I103" s="237">
        <v>517418334994</v>
      </c>
      <c r="J103" s="237"/>
      <c r="K103" s="183"/>
      <c r="L103" s="183"/>
    </row>
    <row r="104" spans="2:12" x14ac:dyDescent="0.25">
      <c r="B104" s="143">
        <f t="shared" si="3"/>
        <v>86</v>
      </c>
      <c r="C104" s="16"/>
      <c r="D104" s="16"/>
      <c r="E104" s="183" t="s">
        <v>1663</v>
      </c>
      <c r="F104" s="183"/>
      <c r="G104" s="183" t="s">
        <v>1664</v>
      </c>
      <c r="H104" s="183"/>
      <c r="I104" s="237">
        <v>318256829054</v>
      </c>
      <c r="J104" s="237"/>
      <c r="K104" s="183"/>
      <c r="L104" s="183"/>
    </row>
    <row r="105" spans="2:12" x14ac:dyDescent="0.25">
      <c r="B105" s="143">
        <f t="shared" si="3"/>
        <v>87</v>
      </c>
      <c r="C105" s="16"/>
      <c r="D105" s="16"/>
      <c r="E105" s="183" t="s">
        <v>1665</v>
      </c>
      <c r="F105" s="183"/>
      <c r="G105" s="183" t="s">
        <v>1666</v>
      </c>
      <c r="H105" s="183"/>
      <c r="I105" s="237">
        <v>919940882125</v>
      </c>
      <c r="J105" s="237"/>
      <c r="K105" s="183"/>
      <c r="L105" s="183"/>
    </row>
    <row r="106" spans="2:12" x14ac:dyDescent="0.25">
      <c r="B106" s="143">
        <f t="shared" si="3"/>
        <v>88</v>
      </c>
      <c r="C106" s="16"/>
      <c r="D106" s="16"/>
      <c r="E106" s="183" t="s">
        <v>1667</v>
      </c>
      <c r="F106" s="183"/>
      <c r="G106" s="183" t="s">
        <v>1668</v>
      </c>
      <c r="H106" s="183"/>
      <c r="I106" s="237">
        <v>995299348351</v>
      </c>
      <c r="J106" s="237"/>
      <c r="K106" s="183"/>
      <c r="L106" s="183"/>
    </row>
    <row r="107" spans="2:12" x14ac:dyDescent="0.25">
      <c r="B107" s="143">
        <f t="shared" si="3"/>
        <v>89</v>
      </c>
      <c r="C107" s="16"/>
      <c r="D107" s="16"/>
      <c r="E107" s="183" t="s">
        <v>1669</v>
      </c>
      <c r="F107" s="183"/>
      <c r="G107" s="183" t="s">
        <v>1624</v>
      </c>
      <c r="H107" s="183"/>
      <c r="I107" s="237">
        <v>311801620862</v>
      </c>
      <c r="J107" s="237"/>
      <c r="K107" s="183"/>
      <c r="L107" s="183"/>
    </row>
    <row r="108" spans="2:12" x14ac:dyDescent="0.25">
      <c r="B108" s="143">
        <f t="shared" si="3"/>
        <v>90</v>
      </c>
      <c r="C108" s="16"/>
      <c r="D108" s="16"/>
      <c r="E108" s="183" t="s">
        <v>1670</v>
      </c>
      <c r="F108" s="183"/>
      <c r="G108" s="183" t="s">
        <v>1671</v>
      </c>
      <c r="H108" s="183"/>
      <c r="I108" s="237">
        <v>240910214601</v>
      </c>
      <c r="J108" s="237"/>
      <c r="K108" s="183"/>
      <c r="L108" s="183"/>
    </row>
    <row r="109" spans="2:12" x14ac:dyDescent="0.25">
      <c r="B109" s="143">
        <f t="shared" si="3"/>
        <v>91</v>
      </c>
      <c r="C109" s="16"/>
      <c r="D109" s="16"/>
      <c r="E109" s="183" t="s">
        <v>1672</v>
      </c>
      <c r="F109" s="183"/>
      <c r="G109" s="183" t="s">
        <v>1531</v>
      </c>
      <c r="H109" s="183"/>
      <c r="I109" s="237">
        <v>268752168852</v>
      </c>
      <c r="J109" s="237"/>
      <c r="K109" s="183"/>
      <c r="L109" s="183"/>
    </row>
    <row r="110" spans="2:12" x14ac:dyDescent="0.25">
      <c r="E110" s="236"/>
      <c r="F110" s="236"/>
      <c r="G110" s="236"/>
      <c r="H110" s="236"/>
      <c r="I110" s="238"/>
      <c r="J110" s="238"/>
      <c r="K110" s="236"/>
      <c r="L110" s="236"/>
    </row>
    <row r="111" spans="2:12" x14ac:dyDescent="0.25">
      <c r="E111" s="236"/>
      <c r="F111" s="236"/>
      <c r="G111" s="236"/>
      <c r="H111" s="236"/>
      <c r="I111" s="238"/>
      <c r="J111" s="238"/>
      <c r="K111" s="236"/>
      <c r="L111" s="236"/>
    </row>
    <row r="112" spans="2:12" x14ac:dyDescent="0.25">
      <c r="E112" s="236"/>
      <c r="F112" s="236"/>
      <c r="G112" s="236"/>
      <c r="H112" s="236"/>
      <c r="I112" s="238"/>
      <c r="J112" s="238"/>
      <c r="K112" s="236"/>
      <c r="L112" s="236"/>
    </row>
    <row r="113" spans="5:12" x14ac:dyDescent="0.25">
      <c r="E113" s="236"/>
      <c r="F113" s="236"/>
      <c r="G113" s="236"/>
      <c r="H113" s="236"/>
      <c r="I113" s="238"/>
      <c r="J113" s="238"/>
      <c r="K113" s="236"/>
      <c r="L113" s="236"/>
    </row>
    <row r="114" spans="5:12" x14ac:dyDescent="0.25">
      <c r="E114" s="236"/>
      <c r="F114" s="236"/>
      <c r="G114" s="236"/>
      <c r="H114" s="236"/>
      <c r="I114" s="238"/>
      <c r="J114" s="238"/>
      <c r="K114" s="236"/>
      <c r="L114" s="236"/>
    </row>
    <row r="115" spans="5:12" x14ac:dyDescent="0.25">
      <c r="E115" s="236"/>
      <c r="F115" s="236"/>
      <c r="G115" s="236"/>
      <c r="H115" s="236"/>
      <c r="I115" s="238"/>
      <c r="J115" s="238"/>
      <c r="K115" s="236"/>
      <c r="L115" s="236"/>
    </row>
    <row r="116" spans="5:12" x14ac:dyDescent="0.25">
      <c r="E116" s="236"/>
      <c r="F116" s="236"/>
      <c r="G116" s="236"/>
      <c r="H116" s="236"/>
      <c r="I116" s="238"/>
      <c r="J116" s="238"/>
      <c r="K116" s="236"/>
      <c r="L116" s="236"/>
    </row>
    <row r="117" spans="5:12" x14ac:dyDescent="0.25">
      <c r="E117" s="236"/>
      <c r="F117" s="236"/>
      <c r="G117" s="236"/>
      <c r="H117" s="236"/>
      <c r="I117" s="238"/>
      <c r="J117" s="238"/>
      <c r="K117" s="236"/>
      <c r="L117" s="236"/>
    </row>
    <row r="118" spans="5:12" x14ac:dyDescent="0.25">
      <c r="E118" s="236"/>
      <c r="F118" s="236"/>
      <c r="G118" s="236"/>
      <c r="H118" s="236"/>
      <c r="I118" s="238"/>
      <c r="J118" s="238"/>
      <c r="K118" s="236"/>
      <c r="L118" s="236"/>
    </row>
    <row r="119" spans="5:12" x14ac:dyDescent="0.25">
      <c r="E119" s="236"/>
      <c r="F119" s="236"/>
      <c r="G119" s="236"/>
      <c r="H119" s="236"/>
      <c r="I119" s="238"/>
      <c r="J119" s="238"/>
      <c r="K119" s="236"/>
      <c r="L119" s="236"/>
    </row>
    <row r="120" spans="5:12" x14ac:dyDescent="0.25">
      <c r="E120" s="236"/>
      <c r="F120" s="236"/>
      <c r="G120" s="236"/>
      <c r="H120" s="236"/>
      <c r="I120" s="238"/>
      <c r="J120" s="238"/>
      <c r="K120" s="236"/>
      <c r="L120" s="236"/>
    </row>
    <row r="121" spans="5:12" x14ac:dyDescent="0.25">
      <c r="G121" s="236"/>
      <c r="H121" s="236"/>
      <c r="I121" s="238"/>
      <c r="J121" s="238"/>
      <c r="K121" s="236"/>
      <c r="L121" s="236"/>
    </row>
    <row r="122" spans="5:12" x14ac:dyDescent="0.25">
      <c r="G122" s="236"/>
      <c r="H122" s="236"/>
      <c r="I122" s="238"/>
      <c r="J122" s="238"/>
      <c r="K122" s="236"/>
      <c r="L122" s="236"/>
    </row>
    <row r="123" spans="5:12" x14ac:dyDescent="0.25">
      <c r="G123" s="236"/>
      <c r="H123" s="236"/>
      <c r="I123" s="238"/>
      <c r="J123" s="238"/>
      <c r="K123" s="236"/>
      <c r="L123" s="236"/>
    </row>
    <row r="124" spans="5:12" x14ac:dyDescent="0.25">
      <c r="G124" s="236"/>
      <c r="H124" s="236"/>
      <c r="I124" s="238"/>
      <c r="J124" s="238"/>
      <c r="K124" s="236"/>
      <c r="L124" s="236"/>
    </row>
    <row r="125" spans="5:12" x14ac:dyDescent="0.25">
      <c r="G125" s="236"/>
      <c r="H125" s="236"/>
      <c r="I125" s="238"/>
      <c r="J125" s="238"/>
      <c r="K125" s="236"/>
      <c r="L125" s="236"/>
    </row>
    <row r="126" spans="5:12" x14ac:dyDescent="0.25">
      <c r="G126" s="236"/>
      <c r="H126" s="236"/>
      <c r="I126" s="238"/>
      <c r="J126" s="238"/>
      <c r="K126" s="236"/>
      <c r="L126" s="236"/>
    </row>
    <row r="127" spans="5:12" x14ac:dyDescent="0.25">
      <c r="G127" s="236"/>
      <c r="H127" s="236"/>
      <c r="I127" s="238"/>
      <c r="J127" s="238"/>
      <c r="K127" s="236"/>
      <c r="L127" s="236"/>
    </row>
    <row r="128" spans="5:12" x14ac:dyDescent="0.25">
      <c r="G128" s="236"/>
      <c r="H128" s="236"/>
      <c r="I128" s="238"/>
      <c r="J128" s="238"/>
      <c r="K128" s="236"/>
      <c r="L128" s="236"/>
    </row>
    <row r="129" spans="7:12" x14ac:dyDescent="0.25">
      <c r="G129" s="236"/>
      <c r="H129" s="236"/>
      <c r="I129" s="238"/>
      <c r="J129" s="238"/>
      <c r="K129" s="236"/>
      <c r="L129" s="236"/>
    </row>
    <row r="130" spans="7:12" x14ac:dyDescent="0.25">
      <c r="G130" s="236"/>
      <c r="H130" s="236"/>
      <c r="I130" s="238"/>
      <c r="J130" s="238"/>
      <c r="K130" s="236"/>
      <c r="L130" s="236"/>
    </row>
    <row r="131" spans="7:12" x14ac:dyDescent="0.25">
      <c r="G131" s="236"/>
      <c r="H131" s="236"/>
      <c r="I131" s="238"/>
      <c r="J131" s="238"/>
      <c r="K131" s="236"/>
      <c r="L131" s="236"/>
    </row>
    <row r="132" spans="7:12" x14ac:dyDescent="0.25">
      <c r="G132" s="236"/>
      <c r="H132" s="236"/>
      <c r="I132" s="238"/>
      <c r="J132" s="238"/>
      <c r="K132" s="236"/>
      <c r="L132" s="236"/>
    </row>
    <row r="133" spans="7:12" x14ac:dyDescent="0.25">
      <c r="G133" s="236"/>
      <c r="H133" s="236"/>
      <c r="I133" s="238"/>
      <c r="J133" s="238"/>
      <c r="K133" s="236"/>
      <c r="L133" s="236"/>
    </row>
    <row r="134" spans="7:12" x14ac:dyDescent="0.25">
      <c r="G134" s="236"/>
      <c r="H134" s="236"/>
      <c r="I134" s="238"/>
      <c r="J134" s="238"/>
      <c r="K134" s="236"/>
      <c r="L134" s="236"/>
    </row>
    <row r="135" spans="7:12" x14ac:dyDescent="0.25">
      <c r="G135" s="236"/>
      <c r="H135" s="236"/>
      <c r="I135" s="238"/>
      <c r="J135" s="238"/>
      <c r="K135" s="236"/>
      <c r="L135" s="236"/>
    </row>
    <row r="136" spans="7:12" x14ac:dyDescent="0.25">
      <c r="G136" s="236"/>
      <c r="H136" s="236"/>
      <c r="I136" s="238"/>
      <c r="J136" s="238"/>
      <c r="K136" s="236"/>
      <c r="L136" s="236"/>
    </row>
    <row r="137" spans="7:12" x14ac:dyDescent="0.25">
      <c r="G137" s="236"/>
      <c r="H137" s="236"/>
      <c r="I137" s="238"/>
      <c r="J137" s="238"/>
      <c r="K137" s="236"/>
      <c r="L137" s="236"/>
    </row>
    <row r="138" spans="7:12" x14ac:dyDescent="0.25">
      <c r="G138" s="236"/>
      <c r="H138" s="236"/>
      <c r="I138" s="238"/>
      <c r="J138" s="238"/>
      <c r="K138" s="236"/>
      <c r="L138" s="236"/>
    </row>
    <row r="139" spans="7:12" x14ac:dyDescent="0.25">
      <c r="G139" s="236"/>
      <c r="H139" s="236"/>
      <c r="I139" s="238"/>
      <c r="J139" s="238"/>
      <c r="K139" s="236"/>
      <c r="L139" s="236"/>
    </row>
    <row r="140" spans="7:12" x14ac:dyDescent="0.25">
      <c r="G140" s="236"/>
      <c r="H140" s="236"/>
      <c r="I140" s="238"/>
      <c r="J140" s="238"/>
      <c r="K140" s="236"/>
      <c r="L140" s="236"/>
    </row>
    <row r="141" spans="7:12" x14ac:dyDescent="0.25">
      <c r="G141" s="236"/>
      <c r="H141" s="236"/>
      <c r="I141" s="238"/>
      <c r="J141" s="238"/>
      <c r="K141" s="236"/>
      <c r="L141" s="236"/>
    </row>
    <row r="142" spans="7:12" x14ac:dyDescent="0.25">
      <c r="G142" s="236"/>
      <c r="H142" s="236"/>
      <c r="I142" s="238"/>
      <c r="J142" s="238"/>
      <c r="K142" s="236"/>
      <c r="L142" s="236"/>
    </row>
    <row r="143" spans="7:12" x14ac:dyDescent="0.25">
      <c r="G143" s="236"/>
      <c r="H143" s="236"/>
      <c r="I143" s="238"/>
      <c r="J143" s="238"/>
      <c r="K143" s="236"/>
      <c r="L143" s="236"/>
    </row>
    <row r="144" spans="7:12" x14ac:dyDescent="0.25">
      <c r="G144" s="236"/>
      <c r="H144" s="236"/>
      <c r="I144" s="238"/>
      <c r="J144" s="238"/>
      <c r="K144" s="236"/>
      <c r="L144" s="236"/>
    </row>
    <row r="145" spans="7:12" x14ac:dyDescent="0.25">
      <c r="G145" s="236"/>
      <c r="H145" s="236"/>
      <c r="I145" s="238"/>
      <c r="J145" s="238"/>
      <c r="K145" s="236"/>
      <c r="L145" s="236"/>
    </row>
    <row r="146" spans="7:12" x14ac:dyDescent="0.25">
      <c r="G146" s="236"/>
      <c r="H146" s="236"/>
      <c r="I146" s="238"/>
      <c r="J146" s="238"/>
      <c r="K146" s="236"/>
      <c r="L146" s="236"/>
    </row>
    <row r="147" spans="7:12" x14ac:dyDescent="0.25">
      <c r="G147" s="236"/>
      <c r="H147" s="236"/>
      <c r="I147" s="238"/>
      <c r="J147" s="238"/>
      <c r="K147" s="236"/>
      <c r="L147" s="236"/>
    </row>
    <row r="148" spans="7:12" x14ac:dyDescent="0.25">
      <c r="G148" s="236"/>
      <c r="H148" s="236"/>
      <c r="I148" s="238"/>
      <c r="J148" s="238"/>
      <c r="K148" s="236"/>
      <c r="L148" s="236"/>
    </row>
    <row r="149" spans="7:12" x14ac:dyDescent="0.25">
      <c r="G149" s="236"/>
      <c r="H149" s="236"/>
      <c r="I149" s="106"/>
      <c r="J149" s="106"/>
      <c r="K149" s="236"/>
      <c r="L149" s="236"/>
    </row>
    <row r="150" spans="7:12" x14ac:dyDescent="0.25">
      <c r="G150" s="236"/>
      <c r="H150" s="236"/>
      <c r="I150" s="106"/>
      <c r="J150" s="106"/>
      <c r="K150" s="236"/>
      <c r="L150" s="236"/>
    </row>
    <row r="151" spans="7:12" x14ac:dyDescent="0.25">
      <c r="G151" s="236"/>
      <c r="H151" s="236"/>
      <c r="I151" s="106"/>
      <c r="J151" s="106"/>
      <c r="K151" s="236"/>
      <c r="L151" s="236"/>
    </row>
    <row r="152" spans="7:12" x14ac:dyDescent="0.25">
      <c r="G152" s="236"/>
      <c r="H152" s="236"/>
      <c r="I152" s="106"/>
      <c r="J152" s="106"/>
      <c r="K152" s="236"/>
      <c r="L152" s="236"/>
    </row>
    <row r="153" spans="7:12" x14ac:dyDescent="0.25">
      <c r="G153" s="236"/>
      <c r="H153" s="236"/>
      <c r="I153" s="106"/>
      <c r="J153" s="106"/>
      <c r="K153" s="236"/>
      <c r="L153" s="236"/>
    </row>
    <row r="154" spans="7:12" x14ac:dyDescent="0.25">
      <c r="G154" s="236"/>
      <c r="H154" s="236"/>
      <c r="I154" s="106"/>
      <c r="J154" s="106"/>
      <c r="K154" s="236"/>
      <c r="L154" s="236"/>
    </row>
    <row r="155" spans="7:12" x14ac:dyDescent="0.25">
      <c r="G155" s="236"/>
      <c r="H155" s="236"/>
      <c r="I155" s="106"/>
      <c r="J155" s="106"/>
      <c r="K155" s="236"/>
      <c r="L155" s="236"/>
    </row>
    <row r="156" spans="7:12" x14ac:dyDescent="0.25">
      <c r="G156" s="236"/>
      <c r="H156" s="236"/>
      <c r="I156" s="106"/>
      <c r="J156" s="106"/>
      <c r="K156" s="236"/>
      <c r="L156" s="236"/>
    </row>
    <row r="157" spans="7:12" x14ac:dyDescent="0.25">
      <c r="G157" s="236"/>
      <c r="H157" s="236"/>
      <c r="I157" s="106"/>
      <c r="J157" s="106"/>
      <c r="K157" s="236"/>
      <c r="L157" s="236"/>
    </row>
    <row r="158" spans="7:12" x14ac:dyDescent="0.25">
      <c r="G158" s="236"/>
      <c r="H158" s="236"/>
      <c r="I158" s="106"/>
      <c r="J158" s="106"/>
      <c r="K158" s="236"/>
      <c r="L158" s="236"/>
    </row>
    <row r="159" spans="7:12" x14ac:dyDescent="0.25">
      <c r="G159" s="236"/>
      <c r="H159" s="236"/>
      <c r="I159" s="106"/>
      <c r="J159" s="106"/>
      <c r="K159" s="236"/>
      <c r="L159" s="236"/>
    </row>
    <row r="160" spans="7:12" x14ac:dyDescent="0.25">
      <c r="G160" s="236"/>
      <c r="H160" s="236"/>
      <c r="I160" s="106"/>
      <c r="J160" s="106"/>
      <c r="K160" s="236"/>
      <c r="L160" s="236"/>
    </row>
    <row r="161" spans="7:12" x14ac:dyDescent="0.25">
      <c r="G161" s="236"/>
      <c r="H161" s="236"/>
      <c r="K161" s="236"/>
      <c r="L161" s="236"/>
    </row>
    <row r="162" spans="7:12" x14ac:dyDescent="0.25">
      <c r="G162" s="236"/>
      <c r="H162" s="236"/>
      <c r="K162" s="236"/>
      <c r="L162" s="236"/>
    </row>
    <row r="163" spans="7:12" x14ac:dyDescent="0.25">
      <c r="G163" s="236"/>
      <c r="H163" s="236"/>
      <c r="K163" s="236"/>
      <c r="L163" s="236"/>
    </row>
    <row r="164" spans="7:12" x14ac:dyDescent="0.25">
      <c r="G164" s="236"/>
      <c r="H164" s="236"/>
      <c r="K164" s="236"/>
      <c r="L164" s="236"/>
    </row>
    <row r="165" spans="7:12" x14ac:dyDescent="0.25">
      <c r="G165" s="236"/>
      <c r="H165" s="236"/>
      <c r="K165" s="236"/>
      <c r="L165" s="236"/>
    </row>
    <row r="166" spans="7:12" x14ac:dyDescent="0.25">
      <c r="G166" s="236"/>
      <c r="H166" s="236"/>
      <c r="K166" s="236"/>
      <c r="L166" s="236"/>
    </row>
    <row r="167" spans="7:12" x14ac:dyDescent="0.25">
      <c r="G167" s="236"/>
      <c r="H167" s="236"/>
      <c r="K167" s="236"/>
      <c r="L167" s="236"/>
    </row>
    <row r="168" spans="7:12" x14ac:dyDescent="0.25">
      <c r="G168" s="236"/>
      <c r="H168" s="236"/>
    </row>
  </sheetData>
  <mergeCells count="554">
    <mergeCell ref="E116:F116"/>
    <mergeCell ref="E117:F117"/>
    <mergeCell ref="E118:F118"/>
    <mergeCell ref="E119:F119"/>
    <mergeCell ref="E120:F120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I144:J144"/>
    <mergeCell ref="I145:J145"/>
    <mergeCell ref="I146:J146"/>
    <mergeCell ref="I147:J147"/>
    <mergeCell ref="I148:J148"/>
    <mergeCell ref="G71:H71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90:J90"/>
    <mergeCell ref="I91:J91"/>
    <mergeCell ref="I92:J92"/>
    <mergeCell ref="I93:J93"/>
    <mergeCell ref="I94:J94"/>
    <mergeCell ref="I95:J95"/>
    <mergeCell ref="I84:J84"/>
    <mergeCell ref="I85:J85"/>
    <mergeCell ref="I86:J86"/>
    <mergeCell ref="I87:J87"/>
    <mergeCell ref="I88:J88"/>
    <mergeCell ref="I89:J89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66:J66"/>
    <mergeCell ref="I67:J67"/>
    <mergeCell ref="I68:J68"/>
    <mergeCell ref="I69:J69"/>
    <mergeCell ref="I70:J70"/>
    <mergeCell ref="I71:J71"/>
    <mergeCell ref="E85:F85"/>
    <mergeCell ref="I58:J58"/>
    <mergeCell ref="I59:J59"/>
    <mergeCell ref="I60:J60"/>
    <mergeCell ref="I61:J61"/>
    <mergeCell ref="I62:J62"/>
    <mergeCell ref="I63:J63"/>
    <mergeCell ref="I64:J64"/>
    <mergeCell ref="I65:J65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E56:F56"/>
    <mergeCell ref="E57:F57"/>
    <mergeCell ref="E58:F58"/>
    <mergeCell ref="E59:F59"/>
    <mergeCell ref="E60:F60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K165:L165"/>
    <mergeCell ref="K166:L166"/>
    <mergeCell ref="K167:L167"/>
    <mergeCell ref="E19:F19"/>
    <mergeCell ref="E20:F20"/>
    <mergeCell ref="E21:F21"/>
    <mergeCell ref="E22:F22"/>
    <mergeCell ref="E23:F23"/>
    <mergeCell ref="E24:F24"/>
    <mergeCell ref="E25:F25"/>
    <mergeCell ref="K159:L159"/>
    <mergeCell ref="K160:L160"/>
    <mergeCell ref="K161:L161"/>
    <mergeCell ref="K162:L162"/>
    <mergeCell ref="K163:L163"/>
    <mergeCell ref="K164:L164"/>
    <mergeCell ref="K153:L153"/>
    <mergeCell ref="K154:L154"/>
    <mergeCell ref="K155:L155"/>
    <mergeCell ref="K156:L156"/>
    <mergeCell ref="K157:L157"/>
    <mergeCell ref="K158:L158"/>
    <mergeCell ref="K147:L147"/>
    <mergeCell ref="K148:L148"/>
    <mergeCell ref="K149:L149"/>
    <mergeCell ref="K150:L150"/>
    <mergeCell ref="K151:L151"/>
    <mergeCell ref="K152:L152"/>
    <mergeCell ref="K141:L141"/>
    <mergeCell ref="K142:L142"/>
    <mergeCell ref="K143:L143"/>
    <mergeCell ref="K144:L144"/>
    <mergeCell ref="K145:L145"/>
    <mergeCell ref="K146:L146"/>
    <mergeCell ref="K135:L135"/>
    <mergeCell ref="K136:L136"/>
    <mergeCell ref="K137:L137"/>
    <mergeCell ref="K138:L138"/>
    <mergeCell ref="K139:L139"/>
    <mergeCell ref="K140:L140"/>
    <mergeCell ref="K129:L129"/>
    <mergeCell ref="K130:L130"/>
    <mergeCell ref="K131:L131"/>
    <mergeCell ref="K132:L132"/>
    <mergeCell ref="K133:L133"/>
    <mergeCell ref="K134:L134"/>
    <mergeCell ref="K123:L123"/>
    <mergeCell ref="K124:L124"/>
    <mergeCell ref="K125:L125"/>
    <mergeCell ref="K126:L126"/>
    <mergeCell ref="K127:L127"/>
    <mergeCell ref="K128:L128"/>
    <mergeCell ref="K117:L117"/>
    <mergeCell ref="K118:L118"/>
    <mergeCell ref="K119:L119"/>
    <mergeCell ref="K120:L120"/>
    <mergeCell ref="K121:L121"/>
    <mergeCell ref="K122:L122"/>
    <mergeCell ref="K111:L111"/>
    <mergeCell ref="K112:L112"/>
    <mergeCell ref="K113:L113"/>
    <mergeCell ref="K114:L114"/>
    <mergeCell ref="K115:L115"/>
    <mergeCell ref="K116:L116"/>
    <mergeCell ref="K105:L105"/>
    <mergeCell ref="K106:L106"/>
    <mergeCell ref="K107:L107"/>
    <mergeCell ref="K108:L108"/>
    <mergeCell ref="K109:L109"/>
    <mergeCell ref="K110:L110"/>
    <mergeCell ref="K99:L99"/>
    <mergeCell ref="K100:L100"/>
    <mergeCell ref="K101:L101"/>
    <mergeCell ref="K102:L102"/>
    <mergeCell ref="K103:L103"/>
    <mergeCell ref="K104:L104"/>
    <mergeCell ref="K93:L93"/>
    <mergeCell ref="K94:L94"/>
    <mergeCell ref="K95:L95"/>
    <mergeCell ref="K96:L96"/>
    <mergeCell ref="K97:L97"/>
    <mergeCell ref="K98:L98"/>
    <mergeCell ref="K87:L87"/>
    <mergeCell ref="K88:L88"/>
    <mergeCell ref="K89:L89"/>
    <mergeCell ref="K90:L90"/>
    <mergeCell ref="K91:L91"/>
    <mergeCell ref="K92:L92"/>
    <mergeCell ref="K81:L81"/>
    <mergeCell ref="K82:L82"/>
    <mergeCell ref="K83:L83"/>
    <mergeCell ref="K84:L84"/>
    <mergeCell ref="K85:L85"/>
    <mergeCell ref="K86:L86"/>
    <mergeCell ref="K75:L75"/>
    <mergeCell ref="K76:L76"/>
    <mergeCell ref="K77:L77"/>
    <mergeCell ref="K78:L78"/>
    <mergeCell ref="K79:L79"/>
    <mergeCell ref="K80:L80"/>
    <mergeCell ref="K69:L69"/>
    <mergeCell ref="K70:L70"/>
    <mergeCell ref="K71:L71"/>
    <mergeCell ref="K72:L72"/>
    <mergeCell ref="K73:L73"/>
    <mergeCell ref="K74:L74"/>
    <mergeCell ref="K63:L63"/>
    <mergeCell ref="K64:L64"/>
    <mergeCell ref="K65:L65"/>
    <mergeCell ref="K66:L66"/>
    <mergeCell ref="K67:L67"/>
    <mergeCell ref="K68:L68"/>
    <mergeCell ref="K58:L58"/>
    <mergeCell ref="K59:L59"/>
    <mergeCell ref="K60:L60"/>
    <mergeCell ref="K61:L61"/>
    <mergeCell ref="K62:L62"/>
    <mergeCell ref="K52:L52"/>
    <mergeCell ref="K53:L53"/>
    <mergeCell ref="K54:L54"/>
    <mergeCell ref="K55:L55"/>
    <mergeCell ref="K56:L56"/>
    <mergeCell ref="K57:L57"/>
    <mergeCell ref="K46:L46"/>
    <mergeCell ref="K47:L47"/>
    <mergeCell ref="K48:L48"/>
    <mergeCell ref="K49:L49"/>
    <mergeCell ref="K50:L50"/>
    <mergeCell ref="K51:L51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K38:L38"/>
    <mergeCell ref="K39:L39"/>
    <mergeCell ref="K28:L28"/>
    <mergeCell ref="K29:L29"/>
    <mergeCell ref="K30:L30"/>
    <mergeCell ref="K31:L31"/>
    <mergeCell ref="K32:L32"/>
    <mergeCell ref="K33:L33"/>
    <mergeCell ref="I57:J57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I51:J51"/>
    <mergeCell ref="I52:J52"/>
    <mergeCell ref="I53:J53"/>
    <mergeCell ref="I54:J54"/>
    <mergeCell ref="I55:J55"/>
    <mergeCell ref="I56:J56"/>
    <mergeCell ref="I45:J45"/>
    <mergeCell ref="I46:J46"/>
    <mergeCell ref="I47:J47"/>
    <mergeCell ref="I48:J48"/>
    <mergeCell ref="I49:J49"/>
    <mergeCell ref="I50:J50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G167:H167"/>
    <mergeCell ref="G168:H168"/>
    <mergeCell ref="I19:J19"/>
    <mergeCell ref="I20:J20"/>
    <mergeCell ref="I21:J21"/>
    <mergeCell ref="I22:J22"/>
    <mergeCell ref="I23:J23"/>
    <mergeCell ref="I24:J24"/>
    <mergeCell ref="I25:J25"/>
    <mergeCell ref="I26:J26"/>
    <mergeCell ref="G161:H161"/>
    <mergeCell ref="G162:H162"/>
    <mergeCell ref="G163:H163"/>
    <mergeCell ref="G164:H164"/>
    <mergeCell ref="G165:H165"/>
    <mergeCell ref="G166:H166"/>
    <mergeCell ref="G155:H155"/>
    <mergeCell ref="G156:H156"/>
    <mergeCell ref="G157:H157"/>
    <mergeCell ref="G158:H158"/>
    <mergeCell ref="G159:H159"/>
    <mergeCell ref="G160:H160"/>
    <mergeCell ref="G149:H149"/>
    <mergeCell ref="G150:H150"/>
    <mergeCell ref="G151:H151"/>
    <mergeCell ref="G152:H152"/>
    <mergeCell ref="G153:H153"/>
    <mergeCell ref="G154:H154"/>
    <mergeCell ref="G143:H143"/>
    <mergeCell ref="G144:H144"/>
    <mergeCell ref="G145:H145"/>
    <mergeCell ref="G146:H146"/>
    <mergeCell ref="G147:H147"/>
    <mergeCell ref="G148:H148"/>
    <mergeCell ref="G137:H137"/>
    <mergeCell ref="G138:H138"/>
    <mergeCell ref="G139:H139"/>
    <mergeCell ref="G140:H140"/>
    <mergeCell ref="G141:H141"/>
    <mergeCell ref="G142:H142"/>
    <mergeCell ref="G131:H131"/>
    <mergeCell ref="G132:H132"/>
    <mergeCell ref="G133:H133"/>
    <mergeCell ref="G134:H134"/>
    <mergeCell ref="G135:H135"/>
    <mergeCell ref="G136:H136"/>
    <mergeCell ref="G125:H125"/>
    <mergeCell ref="G126:H126"/>
    <mergeCell ref="G127:H127"/>
    <mergeCell ref="G128:H128"/>
    <mergeCell ref="G129:H129"/>
    <mergeCell ref="G130:H130"/>
    <mergeCell ref="G119:H119"/>
    <mergeCell ref="G120:H120"/>
    <mergeCell ref="G121:H121"/>
    <mergeCell ref="G122:H122"/>
    <mergeCell ref="G123:H123"/>
    <mergeCell ref="G124:H124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1:H111"/>
    <mergeCell ref="G112:H112"/>
    <mergeCell ref="G101:H101"/>
    <mergeCell ref="G102:H102"/>
    <mergeCell ref="G103:H103"/>
    <mergeCell ref="G104:H104"/>
    <mergeCell ref="G105:H105"/>
    <mergeCell ref="G106:H106"/>
    <mergeCell ref="G95:H95"/>
    <mergeCell ref="G96:H96"/>
    <mergeCell ref="G97:H97"/>
    <mergeCell ref="G98:H98"/>
    <mergeCell ref="G99:H99"/>
    <mergeCell ref="G100:H100"/>
    <mergeCell ref="G89:H89"/>
    <mergeCell ref="G90:H90"/>
    <mergeCell ref="G91:H91"/>
    <mergeCell ref="G92:H92"/>
    <mergeCell ref="G93:H93"/>
    <mergeCell ref="G94:H94"/>
    <mergeCell ref="G83:H83"/>
    <mergeCell ref="G84:H84"/>
    <mergeCell ref="G85:H85"/>
    <mergeCell ref="G86:H86"/>
    <mergeCell ref="G87:H87"/>
    <mergeCell ref="G88:H88"/>
    <mergeCell ref="G77:H77"/>
    <mergeCell ref="G78:H78"/>
    <mergeCell ref="G79:H79"/>
    <mergeCell ref="G80:H80"/>
    <mergeCell ref="G81:H81"/>
    <mergeCell ref="G82:H82"/>
    <mergeCell ref="G70:H70"/>
    <mergeCell ref="G72:H72"/>
    <mergeCell ref="G73:H73"/>
    <mergeCell ref="G74:H74"/>
    <mergeCell ref="G75:H75"/>
    <mergeCell ref="G76:H76"/>
    <mergeCell ref="G65:H65"/>
    <mergeCell ref="G66:H66"/>
    <mergeCell ref="G67:H67"/>
    <mergeCell ref="G68:H68"/>
    <mergeCell ref="G69:H69"/>
    <mergeCell ref="G59:H59"/>
    <mergeCell ref="G60:H60"/>
    <mergeCell ref="G61:H61"/>
    <mergeCell ref="G62:H62"/>
    <mergeCell ref="G63:H63"/>
    <mergeCell ref="G64:H64"/>
    <mergeCell ref="G54:H54"/>
    <mergeCell ref="G55:H55"/>
    <mergeCell ref="G56:H56"/>
    <mergeCell ref="G57:H57"/>
    <mergeCell ref="G58:H58"/>
    <mergeCell ref="G48:H48"/>
    <mergeCell ref="G49:H49"/>
    <mergeCell ref="G50:H50"/>
    <mergeCell ref="G51:H51"/>
    <mergeCell ref="G52:H52"/>
    <mergeCell ref="G53:H53"/>
    <mergeCell ref="G42:H42"/>
    <mergeCell ref="G43:H43"/>
    <mergeCell ref="G44:H44"/>
    <mergeCell ref="G45:H45"/>
    <mergeCell ref="G46:H46"/>
    <mergeCell ref="G47:H47"/>
    <mergeCell ref="G36:H36"/>
    <mergeCell ref="G37:H37"/>
    <mergeCell ref="G38:H38"/>
    <mergeCell ref="G39:H39"/>
    <mergeCell ref="G40:H40"/>
    <mergeCell ref="G41:H41"/>
    <mergeCell ref="G30:H30"/>
    <mergeCell ref="G31:H31"/>
    <mergeCell ref="G32:H32"/>
    <mergeCell ref="G33:H33"/>
    <mergeCell ref="G34:H34"/>
    <mergeCell ref="G35:H35"/>
    <mergeCell ref="G24:H24"/>
    <mergeCell ref="G25:H25"/>
    <mergeCell ref="G26:H26"/>
    <mergeCell ref="G27:H27"/>
    <mergeCell ref="G28:H28"/>
    <mergeCell ref="G29:H29"/>
    <mergeCell ref="K18:L18"/>
    <mergeCell ref="G19:H19"/>
    <mergeCell ref="G20:H20"/>
    <mergeCell ref="G21:H21"/>
    <mergeCell ref="G22:H22"/>
    <mergeCell ref="G23:H23"/>
    <mergeCell ref="C2:D2"/>
    <mergeCell ref="C3:D3"/>
    <mergeCell ref="C4:E4"/>
    <mergeCell ref="E18:F18"/>
    <mergeCell ref="G18:H18"/>
    <mergeCell ref="I18:J18"/>
    <mergeCell ref="O18:P18"/>
    <mergeCell ref="V18:W18"/>
    <mergeCell ref="O19:P19"/>
    <mergeCell ref="O32:P32"/>
    <mergeCell ref="O33:P33"/>
    <mergeCell ref="O30:P3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20:P20"/>
  </mergeCells>
  <conditionalFormatting sqref="I19:J161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topLeftCell="H10" workbookViewId="0">
      <selection activeCell="AA35" sqref="AA35"/>
    </sheetView>
  </sheetViews>
  <sheetFormatPr defaultColWidth="9" defaultRowHeight="15" x14ac:dyDescent="0.25"/>
  <cols>
    <col min="2" max="2" width="11.140625" customWidth="1"/>
    <col min="3" max="3" width="8.85546875" customWidth="1"/>
    <col min="4" max="4" width="18.7109375" customWidth="1"/>
    <col min="5" max="5" width="17.28515625" customWidth="1"/>
    <col min="6" max="6" width="32" customWidth="1"/>
    <col min="7" max="7" width="26.85546875" customWidth="1"/>
    <col min="8" max="8" width="21.7109375" customWidth="1"/>
    <col min="9" max="9" width="9.42578125" customWidth="1"/>
    <col min="11" max="11" width="18.85546875" customWidth="1"/>
    <col min="12" max="12" width="14.42578125" customWidth="1"/>
    <col min="23" max="23" width="11.5703125" bestFit="1" customWidth="1"/>
  </cols>
  <sheetData>
    <row r="1" spans="1:28" x14ac:dyDescent="0.25">
      <c r="A1" s="77"/>
      <c r="E1" s="162" t="s">
        <v>517</v>
      </c>
      <c r="F1" s="162"/>
      <c r="G1" s="78"/>
      <c r="H1" s="79"/>
      <c r="I1" s="73"/>
    </row>
    <row r="2" spans="1:28" x14ac:dyDescent="0.25">
      <c r="A2" s="13" t="s">
        <v>518</v>
      </c>
      <c r="B2" s="15" t="s">
        <v>519</v>
      </c>
      <c r="C2" s="15" t="s">
        <v>520</v>
      </c>
      <c r="D2" s="13" t="s">
        <v>521</v>
      </c>
      <c r="E2" s="13" t="s">
        <v>522</v>
      </c>
      <c r="F2" s="13" t="s">
        <v>523</v>
      </c>
      <c r="G2" s="80" t="s">
        <v>524</v>
      </c>
      <c r="H2" s="13" t="s">
        <v>525</v>
      </c>
      <c r="I2" s="74"/>
    </row>
    <row r="3" spans="1:28" x14ac:dyDescent="0.25">
      <c r="A3" s="13">
        <v>1</v>
      </c>
      <c r="B3" s="13" t="s">
        <v>173</v>
      </c>
      <c r="C3" s="13" t="s">
        <v>526</v>
      </c>
      <c r="D3" s="13">
        <v>63</v>
      </c>
      <c r="E3" s="13">
        <v>6</v>
      </c>
      <c r="F3" s="13" t="s">
        <v>527</v>
      </c>
      <c r="G3" s="80">
        <v>744559491937</v>
      </c>
      <c r="H3" s="13">
        <v>9161075065</v>
      </c>
      <c r="I3" s="74"/>
    </row>
    <row r="4" spans="1:28" x14ac:dyDescent="0.25">
      <c r="A4" s="13">
        <f>1+A3</f>
        <v>2</v>
      </c>
      <c r="B4" s="13" t="s">
        <v>173</v>
      </c>
      <c r="C4" s="13" t="s">
        <v>405</v>
      </c>
      <c r="D4" s="13">
        <v>75</v>
      </c>
      <c r="E4" s="13">
        <v>6</v>
      </c>
      <c r="F4" s="13" t="s">
        <v>528</v>
      </c>
      <c r="G4" s="80">
        <v>333608523994</v>
      </c>
      <c r="H4" s="13">
        <v>8528526561</v>
      </c>
      <c r="I4" s="74"/>
    </row>
    <row r="5" spans="1:28" x14ac:dyDescent="0.25">
      <c r="A5" s="13">
        <f t="shared" ref="A5:A68" si="0">1+A4</f>
        <v>3</v>
      </c>
      <c r="B5" s="13" t="s">
        <v>529</v>
      </c>
      <c r="C5" s="13" t="s">
        <v>530</v>
      </c>
      <c r="D5" s="13">
        <v>63</v>
      </c>
      <c r="E5" s="13">
        <v>6</v>
      </c>
      <c r="F5" s="13" t="s">
        <v>531</v>
      </c>
      <c r="G5" s="80">
        <v>860831350360</v>
      </c>
      <c r="H5" s="13" t="s">
        <v>532</v>
      </c>
      <c r="I5" s="74"/>
    </row>
    <row r="6" spans="1:28" x14ac:dyDescent="0.25">
      <c r="A6" s="13">
        <f t="shared" si="0"/>
        <v>4</v>
      </c>
      <c r="B6" s="13" t="s">
        <v>529</v>
      </c>
      <c r="C6" s="13" t="s">
        <v>530</v>
      </c>
      <c r="D6" s="81">
        <v>63</v>
      </c>
      <c r="E6" s="13">
        <v>6</v>
      </c>
      <c r="F6" s="81" t="s">
        <v>533</v>
      </c>
      <c r="G6" s="82">
        <v>650332139151</v>
      </c>
      <c r="H6" s="81" t="s">
        <v>532</v>
      </c>
      <c r="I6" s="91"/>
    </row>
    <row r="7" spans="1:28" x14ac:dyDescent="0.25">
      <c r="A7" s="13">
        <f t="shared" si="0"/>
        <v>5</v>
      </c>
      <c r="B7" s="13" t="s">
        <v>529</v>
      </c>
      <c r="C7" s="13" t="s">
        <v>530</v>
      </c>
      <c r="D7" s="83">
        <v>63</v>
      </c>
      <c r="E7" s="13">
        <v>6</v>
      </c>
      <c r="F7" s="13" t="s">
        <v>534</v>
      </c>
      <c r="G7" s="80">
        <v>746865358263</v>
      </c>
      <c r="H7" s="13" t="s">
        <v>532</v>
      </c>
      <c r="I7" s="74"/>
    </row>
    <row r="8" spans="1:28" x14ac:dyDescent="0.25">
      <c r="A8" s="13">
        <f t="shared" si="0"/>
        <v>6</v>
      </c>
      <c r="B8" s="13" t="s">
        <v>529</v>
      </c>
      <c r="C8" s="13" t="s">
        <v>530</v>
      </c>
      <c r="D8" s="83">
        <v>63</v>
      </c>
      <c r="E8" s="13">
        <v>6</v>
      </c>
      <c r="F8" s="13" t="s">
        <v>535</v>
      </c>
      <c r="G8" s="80">
        <v>807223096543</v>
      </c>
      <c r="H8" s="13" t="s">
        <v>532</v>
      </c>
      <c r="I8" s="74"/>
    </row>
    <row r="9" spans="1:28" x14ac:dyDescent="0.25">
      <c r="A9" s="13">
        <f t="shared" si="0"/>
        <v>7</v>
      </c>
      <c r="B9" s="13" t="s">
        <v>536</v>
      </c>
      <c r="C9" s="13" t="s">
        <v>537</v>
      </c>
      <c r="D9" s="83">
        <v>90</v>
      </c>
      <c r="E9" s="13">
        <v>6</v>
      </c>
      <c r="F9" s="13" t="s">
        <v>538</v>
      </c>
      <c r="G9" s="80">
        <v>371086799078</v>
      </c>
      <c r="H9" s="13" t="s">
        <v>532</v>
      </c>
      <c r="I9" s="74"/>
    </row>
    <row r="10" spans="1:28" x14ac:dyDescent="0.25">
      <c r="A10" s="13">
        <f t="shared" si="0"/>
        <v>8</v>
      </c>
      <c r="B10" s="13" t="s">
        <v>536</v>
      </c>
      <c r="C10" s="13" t="s">
        <v>537</v>
      </c>
      <c r="D10" s="83">
        <v>90</v>
      </c>
      <c r="E10" s="13">
        <v>6</v>
      </c>
      <c r="F10" s="13" t="s">
        <v>539</v>
      </c>
      <c r="G10" s="80">
        <v>261789097500</v>
      </c>
      <c r="H10" s="13" t="s">
        <v>532</v>
      </c>
      <c r="I10" s="74"/>
    </row>
    <row r="11" spans="1:28" x14ac:dyDescent="0.25">
      <c r="A11" s="13">
        <f t="shared" si="0"/>
        <v>9</v>
      </c>
      <c r="B11" s="13" t="s">
        <v>536</v>
      </c>
      <c r="C11" s="13" t="s">
        <v>537</v>
      </c>
      <c r="D11" s="83">
        <v>90</v>
      </c>
      <c r="E11" s="13">
        <v>6</v>
      </c>
      <c r="F11" s="13" t="s">
        <v>540</v>
      </c>
      <c r="G11" s="80">
        <v>484615465500</v>
      </c>
      <c r="H11" s="13" t="s">
        <v>532</v>
      </c>
      <c r="I11" s="74"/>
    </row>
    <row r="12" spans="1:28" x14ac:dyDescent="0.25">
      <c r="A12" s="13">
        <f t="shared" si="0"/>
        <v>10</v>
      </c>
      <c r="B12" s="13" t="s">
        <v>536</v>
      </c>
      <c r="C12" s="13" t="s">
        <v>537</v>
      </c>
      <c r="D12" s="83">
        <v>90</v>
      </c>
      <c r="E12" s="13">
        <v>6</v>
      </c>
      <c r="F12" s="13" t="s">
        <v>541</v>
      </c>
      <c r="G12" s="80">
        <v>832281187823</v>
      </c>
      <c r="H12" s="13" t="s">
        <v>532</v>
      </c>
      <c r="I12" s="74"/>
    </row>
    <row r="13" spans="1:28" x14ac:dyDescent="0.25">
      <c r="A13" s="13">
        <f t="shared" si="0"/>
        <v>11</v>
      </c>
      <c r="B13" s="13" t="s">
        <v>536</v>
      </c>
      <c r="C13" s="13" t="s">
        <v>537</v>
      </c>
      <c r="D13" s="83">
        <v>90</v>
      </c>
      <c r="E13" s="13">
        <v>6</v>
      </c>
      <c r="F13" s="13" t="s">
        <v>542</v>
      </c>
      <c r="G13" s="80">
        <v>607335953807</v>
      </c>
      <c r="H13" s="13">
        <v>70807799906</v>
      </c>
      <c r="I13" s="74"/>
      <c r="J13" s="16"/>
      <c r="K13" s="87" t="s">
        <v>689</v>
      </c>
      <c r="L13" s="87"/>
      <c r="M13" s="87" t="s">
        <v>690</v>
      </c>
      <c r="N13" s="87">
        <v>20660</v>
      </c>
      <c r="O13" s="87">
        <v>20661</v>
      </c>
      <c r="P13" s="87">
        <v>20662</v>
      </c>
      <c r="Q13" s="87">
        <v>20670</v>
      </c>
      <c r="R13" s="87">
        <v>20653</v>
      </c>
      <c r="S13" s="88">
        <v>3813</v>
      </c>
      <c r="T13" s="87">
        <v>3814</v>
      </c>
      <c r="U13" s="87">
        <v>3820</v>
      </c>
      <c r="V13" s="87">
        <v>3840</v>
      </c>
      <c r="W13" s="89" t="s">
        <v>691</v>
      </c>
      <c r="X13" s="87" t="s">
        <v>692</v>
      </c>
      <c r="Y13" s="87" t="s">
        <v>264</v>
      </c>
      <c r="AA13" s="88" t="s">
        <v>716</v>
      </c>
      <c r="AB13" s="110" t="s">
        <v>969</v>
      </c>
    </row>
    <row r="14" spans="1:28" x14ac:dyDescent="0.25">
      <c r="A14" s="13">
        <f t="shared" si="0"/>
        <v>12</v>
      </c>
      <c r="B14" s="13" t="s">
        <v>536</v>
      </c>
      <c r="C14" s="13" t="s">
        <v>537</v>
      </c>
      <c r="D14" s="83">
        <v>90</v>
      </c>
      <c r="E14" s="13">
        <v>6</v>
      </c>
      <c r="F14" s="13" t="s">
        <v>543</v>
      </c>
      <c r="G14" s="80">
        <v>364006271262</v>
      </c>
      <c r="H14" s="13">
        <v>9793676290</v>
      </c>
      <c r="I14" s="74"/>
      <c r="J14" s="16"/>
      <c r="K14" s="59" t="s">
        <v>693</v>
      </c>
      <c r="L14" s="59"/>
      <c r="M14" s="59" t="s">
        <v>694</v>
      </c>
      <c r="N14" s="59">
        <v>30</v>
      </c>
      <c r="O14" s="59">
        <v>15</v>
      </c>
      <c r="P14" s="59">
        <v>100</v>
      </c>
      <c r="Q14" s="98">
        <v>20</v>
      </c>
      <c r="R14" s="59"/>
      <c r="S14" s="59"/>
      <c r="T14" s="15"/>
      <c r="U14" s="98"/>
      <c r="V14" s="98"/>
      <c r="W14" s="59">
        <f>52+113</f>
        <v>165</v>
      </c>
      <c r="X14" s="59">
        <f>+Y14-W14</f>
        <v>0</v>
      </c>
      <c r="Y14" s="59">
        <f>+N14+O14+P14+R14+S14+T14+U14+V14+Q14</f>
        <v>165</v>
      </c>
      <c r="AA14" s="59">
        <v>52</v>
      </c>
      <c r="AB14">
        <f>+W14-AA14</f>
        <v>113</v>
      </c>
    </row>
    <row r="15" spans="1:28" x14ac:dyDescent="0.25">
      <c r="A15" s="13">
        <f t="shared" si="0"/>
        <v>13</v>
      </c>
      <c r="B15" s="13" t="s">
        <v>536</v>
      </c>
      <c r="C15" s="13" t="s">
        <v>537</v>
      </c>
      <c r="D15" s="83">
        <v>90</v>
      </c>
      <c r="E15" s="13">
        <v>6</v>
      </c>
      <c r="F15" s="13" t="s">
        <v>544</v>
      </c>
      <c r="G15" s="80">
        <v>765017109921</v>
      </c>
      <c r="H15" s="13">
        <v>9151466290</v>
      </c>
      <c r="I15" s="74"/>
      <c r="J15" s="16"/>
      <c r="K15" s="59" t="s">
        <v>695</v>
      </c>
      <c r="L15" s="59"/>
      <c r="M15" s="59" t="s">
        <v>694</v>
      </c>
      <c r="N15" s="59"/>
      <c r="O15" s="59"/>
      <c r="P15" s="59"/>
      <c r="Q15" s="98"/>
      <c r="R15" s="59"/>
      <c r="S15" s="59">
        <v>500</v>
      </c>
      <c r="T15" s="15"/>
      <c r="U15" s="98"/>
      <c r="V15" s="98">
        <v>1000</v>
      </c>
      <c r="W15" s="59">
        <f>325+684</f>
        <v>1009</v>
      </c>
      <c r="X15" s="59">
        <f t="shared" ref="X15:X33" si="1">+Y15-W15</f>
        <v>491</v>
      </c>
      <c r="Y15" s="98">
        <f t="shared" ref="Y15:Y34" si="2">+N15+O15+P15+R15+S15+T15+U15+V15+Q15</f>
        <v>1500</v>
      </c>
      <c r="AA15" s="59">
        <v>325</v>
      </c>
      <c r="AB15">
        <f t="shared" ref="AB15:AB34" si="3">+W15-AA15</f>
        <v>684</v>
      </c>
    </row>
    <row r="16" spans="1:28" x14ac:dyDescent="0.25">
      <c r="A16" s="13">
        <f t="shared" si="0"/>
        <v>14</v>
      </c>
      <c r="B16" s="13" t="s">
        <v>536</v>
      </c>
      <c r="C16" s="13" t="s">
        <v>537</v>
      </c>
      <c r="D16" s="83">
        <v>90</v>
      </c>
      <c r="E16" s="13">
        <v>6</v>
      </c>
      <c r="F16" s="13" t="s">
        <v>545</v>
      </c>
      <c r="G16" s="80">
        <v>340699973690</v>
      </c>
      <c r="H16" s="13">
        <v>9151466290</v>
      </c>
      <c r="I16" s="74"/>
      <c r="J16" s="16"/>
      <c r="K16" s="59" t="s">
        <v>696</v>
      </c>
      <c r="L16" s="59"/>
      <c r="M16" s="59" t="s">
        <v>697</v>
      </c>
      <c r="N16" s="59"/>
      <c r="O16" s="59"/>
      <c r="P16" s="59"/>
      <c r="Q16" s="98"/>
      <c r="R16" s="59">
        <v>90</v>
      </c>
      <c r="S16" s="59">
        <v>20</v>
      </c>
      <c r="T16" s="15"/>
      <c r="U16" s="98">
        <v>30</v>
      </c>
      <c r="V16" s="98">
        <v>81</v>
      </c>
      <c r="W16" s="59">
        <f>26+45</f>
        <v>71</v>
      </c>
      <c r="X16" s="59">
        <f t="shared" si="1"/>
        <v>150</v>
      </c>
      <c r="Y16" s="98">
        <f t="shared" si="2"/>
        <v>221</v>
      </c>
      <c r="AA16" s="59">
        <v>26</v>
      </c>
      <c r="AB16">
        <f t="shared" si="3"/>
        <v>45</v>
      </c>
    </row>
    <row r="17" spans="1:28" x14ac:dyDescent="0.25">
      <c r="A17" s="13">
        <f t="shared" si="0"/>
        <v>15</v>
      </c>
      <c r="B17" s="13" t="s">
        <v>546</v>
      </c>
      <c r="C17" s="13" t="s">
        <v>547</v>
      </c>
      <c r="D17" s="83">
        <v>63</v>
      </c>
      <c r="E17" s="13">
        <v>6</v>
      </c>
      <c r="F17" s="13" t="s">
        <v>548</v>
      </c>
      <c r="G17" s="80">
        <v>490856895654</v>
      </c>
      <c r="H17" s="13" t="s">
        <v>532</v>
      </c>
      <c r="I17" s="74"/>
      <c r="J17" s="16"/>
      <c r="K17" s="59" t="s">
        <v>698</v>
      </c>
      <c r="L17" s="59"/>
      <c r="M17" s="59" t="s">
        <v>697</v>
      </c>
      <c r="N17" s="59"/>
      <c r="O17" s="59"/>
      <c r="P17" s="59"/>
      <c r="Q17" s="98"/>
      <c r="R17" s="59"/>
      <c r="S17" s="59">
        <v>10</v>
      </c>
      <c r="T17" s="15"/>
      <c r="U17" s="98">
        <v>20</v>
      </c>
      <c r="V17" s="98">
        <v>48</v>
      </c>
      <c r="W17" s="59">
        <f>10+20</f>
        <v>30</v>
      </c>
      <c r="X17" s="59">
        <f t="shared" si="1"/>
        <v>48</v>
      </c>
      <c r="Y17" s="98">
        <f t="shared" si="2"/>
        <v>78</v>
      </c>
      <c r="AA17" s="59">
        <v>10</v>
      </c>
      <c r="AB17">
        <f t="shared" si="3"/>
        <v>20</v>
      </c>
    </row>
    <row r="18" spans="1:28" x14ac:dyDescent="0.25">
      <c r="A18" s="13">
        <f t="shared" si="0"/>
        <v>16</v>
      </c>
      <c r="B18" s="13" t="s">
        <v>546</v>
      </c>
      <c r="C18" s="13" t="s">
        <v>547</v>
      </c>
      <c r="D18" s="83">
        <v>63</v>
      </c>
      <c r="E18" s="13">
        <v>6</v>
      </c>
      <c r="F18" s="13" t="s">
        <v>549</v>
      </c>
      <c r="G18" s="80">
        <v>842711080256</v>
      </c>
      <c r="H18" s="13">
        <v>7558546332</v>
      </c>
      <c r="I18" s="74"/>
      <c r="J18" s="16"/>
      <c r="K18" s="59" t="s">
        <v>699</v>
      </c>
      <c r="L18" s="59"/>
      <c r="M18" s="59" t="s">
        <v>697</v>
      </c>
      <c r="N18" s="59"/>
      <c r="O18" s="59"/>
      <c r="P18" s="59"/>
      <c r="Q18" s="98"/>
      <c r="R18" s="59"/>
      <c r="S18" s="59">
        <v>10</v>
      </c>
      <c r="T18" s="15"/>
      <c r="U18" s="98">
        <v>20</v>
      </c>
      <c r="V18" s="98">
        <v>60</v>
      </c>
      <c r="W18" s="59">
        <f>6+21</f>
        <v>27</v>
      </c>
      <c r="X18" s="59">
        <f t="shared" si="1"/>
        <v>63</v>
      </c>
      <c r="Y18" s="98">
        <f t="shared" si="2"/>
        <v>90</v>
      </c>
      <c r="AA18" s="59">
        <v>6</v>
      </c>
      <c r="AB18">
        <f t="shared" si="3"/>
        <v>21</v>
      </c>
    </row>
    <row r="19" spans="1:28" ht="15.75" x14ac:dyDescent="0.25">
      <c r="A19" s="13">
        <f t="shared" si="0"/>
        <v>17</v>
      </c>
      <c r="B19" s="13" t="s">
        <v>546</v>
      </c>
      <c r="C19" s="13" t="s">
        <v>547</v>
      </c>
      <c r="D19" s="13">
        <v>63</v>
      </c>
      <c r="E19" s="13">
        <v>6</v>
      </c>
      <c r="F19" s="84" t="s">
        <v>550</v>
      </c>
      <c r="G19" s="80">
        <v>279828853074</v>
      </c>
      <c r="H19" s="13">
        <v>7800047385</v>
      </c>
      <c r="I19" s="74"/>
      <c r="J19" s="16"/>
      <c r="K19" s="59" t="s">
        <v>700</v>
      </c>
      <c r="L19" s="59"/>
      <c r="M19" s="59" t="s">
        <v>697</v>
      </c>
      <c r="N19" s="59"/>
      <c r="O19" s="59"/>
      <c r="P19" s="59"/>
      <c r="Q19" s="98"/>
      <c r="R19" s="59"/>
      <c r="S19" s="59">
        <v>10</v>
      </c>
      <c r="T19" s="15">
        <v>10</v>
      </c>
      <c r="U19" s="98">
        <v>20</v>
      </c>
      <c r="V19" s="98"/>
      <c r="W19" s="59">
        <f>10+28</f>
        <v>38</v>
      </c>
      <c r="X19" s="59">
        <f t="shared" si="1"/>
        <v>2</v>
      </c>
      <c r="Y19" s="98">
        <f t="shared" si="2"/>
        <v>40</v>
      </c>
      <c r="AA19" s="59">
        <v>10</v>
      </c>
      <c r="AB19">
        <f t="shared" si="3"/>
        <v>28</v>
      </c>
    </row>
    <row r="20" spans="1:28" x14ac:dyDescent="0.25">
      <c r="A20" s="13">
        <f t="shared" si="0"/>
        <v>18</v>
      </c>
      <c r="B20" s="13" t="s">
        <v>546</v>
      </c>
      <c r="C20" s="13" t="s">
        <v>551</v>
      </c>
      <c r="D20" s="13">
        <v>90</v>
      </c>
      <c r="E20" s="13">
        <v>6</v>
      </c>
      <c r="F20" s="13" t="s">
        <v>552</v>
      </c>
      <c r="G20" s="80">
        <v>477347131496</v>
      </c>
      <c r="H20" s="13">
        <v>9888364789</v>
      </c>
      <c r="I20" s="74"/>
      <c r="J20" s="16"/>
      <c r="K20" s="59" t="s">
        <v>701</v>
      </c>
      <c r="L20" s="59"/>
      <c r="M20" s="59" t="s">
        <v>697</v>
      </c>
      <c r="N20" s="59"/>
      <c r="O20" s="59"/>
      <c r="P20" s="59"/>
      <c r="Q20" s="98"/>
      <c r="R20" s="59"/>
      <c r="S20" s="59"/>
      <c r="T20" s="15"/>
      <c r="U20" s="98"/>
      <c r="V20" s="98"/>
      <c r="W20" s="16"/>
      <c r="X20" s="59"/>
      <c r="Y20" s="98">
        <f t="shared" si="2"/>
        <v>0</v>
      </c>
      <c r="AA20" s="16"/>
      <c r="AB20">
        <f t="shared" si="3"/>
        <v>0</v>
      </c>
    </row>
    <row r="21" spans="1:28" x14ac:dyDescent="0.25">
      <c r="A21" s="13">
        <f t="shared" si="0"/>
        <v>19</v>
      </c>
      <c r="B21" s="13" t="s">
        <v>553</v>
      </c>
      <c r="C21" s="13" t="s">
        <v>554</v>
      </c>
      <c r="D21" s="13">
        <v>90</v>
      </c>
      <c r="E21" s="13">
        <v>6</v>
      </c>
      <c r="F21" s="13" t="s">
        <v>555</v>
      </c>
      <c r="G21" s="80">
        <v>998778405680</v>
      </c>
      <c r="H21" s="13">
        <v>7518631689</v>
      </c>
      <c r="I21" s="74"/>
      <c r="J21" s="16"/>
      <c r="K21" s="59" t="s">
        <v>702</v>
      </c>
      <c r="L21" s="59"/>
      <c r="M21" s="59" t="s">
        <v>697</v>
      </c>
      <c r="N21" s="59"/>
      <c r="O21" s="59"/>
      <c r="P21" s="59"/>
      <c r="Q21" s="98"/>
      <c r="R21" s="59"/>
      <c r="S21" s="59"/>
      <c r="T21" s="15"/>
      <c r="U21" s="98"/>
      <c r="V21" s="98"/>
      <c r="W21" s="16"/>
      <c r="X21" s="59"/>
      <c r="Y21" s="98">
        <f t="shared" si="2"/>
        <v>0</v>
      </c>
      <c r="AA21" s="16"/>
      <c r="AB21">
        <f t="shared" si="3"/>
        <v>0</v>
      </c>
    </row>
    <row r="22" spans="1:28" x14ac:dyDescent="0.25">
      <c r="A22" s="13">
        <f t="shared" si="0"/>
        <v>20</v>
      </c>
      <c r="B22" s="13" t="s">
        <v>553</v>
      </c>
      <c r="C22" s="13" t="s">
        <v>554</v>
      </c>
      <c r="D22" s="13">
        <v>90</v>
      </c>
      <c r="E22" s="13">
        <v>6</v>
      </c>
      <c r="F22" s="13" t="s">
        <v>556</v>
      </c>
      <c r="G22" s="80">
        <v>324829389204</v>
      </c>
      <c r="H22" s="13">
        <v>7607464332</v>
      </c>
      <c r="I22" s="74"/>
      <c r="J22" s="16"/>
      <c r="K22" s="59" t="s">
        <v>703</v>
      </c>
      <c r="L22" s="59"/>
      <c r="M22" s="59" t="s">
        <v>697</v>
      </c>
      <c r="N22" s="59"/>
      <c r="O22" s="59"/>
      <c r="P22" s="59"/>
      <c r="Q22" s="98"/>
      <c r="R22" s="59"/>
      <c r="S22" s="59"/>
      <c r="T22" s="15"/>
      <c r="U22" s="98"/>
      <c r="V22" s="98"/>
      <c r="W22" s="16"/>
      <c r="X22" s="59"/>
      <c r="Y22" s="98">
        <f t="shared" si="2"/>
        <v>0</v>
      </c>
      <c r="AA22" s="16"/>
      <c r="AB22">
        <f t="shared" si="3"/>
        <v>0</v>
      </c>
    </row>
    <row r="23" spans="1:28" x14ac:dyDescent="0.25">
      <c r="A23" s="13">
        <f t="shared" si="0"/>
        <v>21</v>
      </c>
      <c r="B23" s="13" t="s">
        <v>554</v>
      </c>
      <c r="C23" s="13" t="s">
        <v>557</v>
      </c>
      <c r="D23" s="13">
        <v>90</v>
      </c>
      <c r="E23" s="13">
        <v>6</v>
      </c>
      <c r="F23" s="13" t="s">
        <v>558</v>
      </c>
      <c r="G23" s="80">
        <v>531710853999</v>
      </c>
      <c r="H23" s="13">
        <v>9192377172</v>
      </c>
      <c r="I23" s="74"/>
      <c r="J23" s="16"/>
      <c r="K23" s="59" t="s">
        <v>704</v>
      </c>
      <c r="L23" s="59"/>
      <c r="M23" s="59" t="s">
        <v>697</v>
      </c>
      <c r="N23" s="59"/>
      <c r="O23" s="59"/>
      <c r="P23" s="59"/>
      <c r="Q23" s="98"/>
      <c r="R23" s="59"/>
      <c r="S23" s="59"/>
      <c r="T23" s="15"/>
      <c r="U23" s="98"/>
      <c r="V23" s="98"/>
      <c r="W23" s="16"/>
      <c r="X23" s="59"/>
      <c r="Y23" s="98">
        <f t="shared" si="2"/>
        <v>0</v>
      </c>
      <c r="AA23" s="16"/>
      <c r="AB23">
        <f t="shared" si="3"/>
        <v>0</v>
      </c>
    </row>
    <row r="24" spans="1:28" x14ac:dyDescent="0.25">
      <c r="A24" s="13">
        <f t="shared" si="0"/>
        <v>22</v>
      </c>
      <c r="B24" s="13" t="s">
        <v>554</v>
      </c>
      <c r="C24" s="13" t="s">
        <v>557</v>
      </c>
      <c r="D24" s="13">
        <v>90</v>
      </c>
      <c r="E24" s="13">
        <v>6</v>
      </c>
      <c r="F24" s="13" t="s">
        <v>559</v>
      </c>
      <c r="G24" s="80">
        <v>212336163081</v>
      </c>
      <c r="H24" s="13">
        <v>7992005159</v>
      </c>
      <c r="I24" s="74"/>
      <c r="J24" s="16"/>
      <c r="K24" s="59" t="s">
        <v>705</v>
      </c>
      <c r="L24" s="59"/>
      <c r="M24" s="59" t="s">
        <v>697</v>
      </c>
      <c r="N24" s="59"/>
      <c r="O24" s="59">
        <v>15</v>
      </c>
      <c r="P24" s="59"/>
      <c r="Q24" s="98">
        <v>20</v>
      </c>
      <c r="R24" s="59">
        <v>30</v>
      </c>
      <c r="S24" s="59">
        <v>50</v>
      </c>
      <c r="T24" s="15"/>
      <c r="U24" s="98">
        <v>90</v>
      </c>
      <c r="V24" s="98">
        <v>50</v>
      </c>
      <c r="W24" s="59">
        <f>52+114</f>
        <v>166</v>
      </c>
      <c r="X24" s="59">
        <f t="shared" si="1"/>
        <v>89</v>
      </c>
      <c r="Y24" s="98">
        <f t="shared" si="2"/>
        <v>255</v>
      </c>
      <c r="AA24" s="59">
        <v>52</v>
      </c>
      <c r="AB24">
        <f t="shared" si="3"/>
        <v>114</v>
      </c>
    </row>
    <row r="25" spans="1:28" x14ac:dyDescent="0.25">
      <c r="A25" s="13">
        <f t="shared" si="0"/>
        <v>23</v>
      </c>
      <c r="B25" s="13" t="s">
        <v>554</v>
      </c>
      <c r="C25" s="13" t="s">
        <v>557</v>
      </c>
      <c r="D25" s="13">
        <v>90</v>
      </c>
      <c r="E25" s="13">
        <v>6</v>
      </c>
      <c r="F25" s="13" t="s">
        <v>560</v>
      </c>
      <c r="G25" s="80">
        <v>322489492720</v>
      </c>
      <c r="H25" s="13">
        <v>9695467932</v>
      </c>
      <c r="I25" s="74"/>
      <c r="J25" s="163" t="s">
        <v>706</v>
      </c>
      <c r="K25" s="164"/>
      <c r="L25" s="165"/>
      <c r="M25" s="59" t="s">
        <v>697</v>
      </c>
      <c r="N25" s="59"/>
      <c r="O25" s="59"/>
      <c r="P25" s="59"/>
      <c r="Q25" s="98"/>
      <c r="R25" s="59"/>
      <c r="S25" s="59">
        <v>52</v>
      </c>
      <c r="T25" s="15"/>
      <c r="U25" s="98">
        <v>90</v>
      </c>
      <c r="V25" s="98">
        <v>50</v>
      </c>
      <c r="W25" s="98">
        <f t="shared" ref="W25:W26" si="4">52+114</f>
        <v>166</v>
      </c>
      <c r="X25" s="59">
        <f t="shared" si="1"/>
        <v>26</v>
      </c>
      <c r="Y25" s="98">
        <f t="shared" si="2"/>
        <v>192</v>
      </c>
      <c r="AA25" s="59">
        <v>52</v>
      </c>
      <c r="AB25">
        <f t="shared" si="3"/>
        <v>114</v>
      </c>
    </row>
    <row r="26" spans="1:28" x14ac:dyDescent="0.25">
      <c r="A26" s="13">
        <f t="shared" si="0"/>
        <v>24</v>
      </c>
      <c r="B26" s="13" t="s">
        <v>554</v>
      </c>
      <c r="C26" s="13" t="s">
        <v>557</v>
      </c>
      <c r="D26" s="13">
        <v>90</v>
      </c>
      <c r="E26" s="13">
        <v>6</v>
      </c>
      <c r="F26" s="13" t="s">
        <v>561</v>
      </c>
      <c r="G26" s="80">
        <v>847350310428</v>
      </c>
      <c r="H26" s="13">
        <v>9739566351</v>
      </c>
      <c r="I26" s="74"/>
      <c r="J26" s="16"/>
      <c r="K26" s="59" t="s">
        <v>707</v>
      </c>
      <c r="L26" s="59"/>
      <c r="M26" s="59" t="s">
        <v>697</v>
      </c>
      <c r="N26" s="59"/>
      <c r="O26" s="59"/>
      <c r="P26" s="59"/>
      <c r="Q26" s="98"/>
      <c r="R26" s="59">
        <v>30</v>
      </c>
      <c r="S26" s="59">
        <v>50</v>
      </c>
      <c r="T26" s="15"/>
      <c r="U26" s="98">
        <v>90</v>
      </c>
      <c r="V26" s="98"/>
      <c r="W26" s="98">
        <f t="shared" si="4"/>
        <v>166</v>
      </c>
      <c r="X26" s="59">
        <f t="shared" si="1"/>
        <v>4</v>
      </c>
      <c r="Y26" s="98">
        <f t="shared" si="2"/>
        <v>170</v>
      </c>
      <c r="AA26" s="59">
        <v>52</v>
      </c>
      <c r="AB26">
        <f t="shared" si="3"/>
        <v>114</v>
      </c>
    </row>
    <row r="27" spans="1:28" x14ac:dyDescent="0.25">
      <c r="A27" s="13">
        <f t="shared" si="0"/>
        <v>25</v>
      </c>
      <c r="B27" s="13" t="s">
        <v>557</v>
      </c>
      <c r="C27" s="13" t="s">
        <v>562</v>
      </c>
      <c r="D27" s="13">
        <v>90</v>
      </c>
      <c r="E27" s="13">
        <v>6</v>
      </c>
      <c r="F27" s="13" t="s">
        <v>563</v>
      </c>
      <c r="G27" s="80">
        <v>737731642166</v>
      </c>
      <c r="H27" s="13">
        <v>9956140717</v>
      </c>
      <c r="I27" s="74"/>
      <c r="J27" s="16"/>
      <c r="K27" s="59" t="s">
        <v>708</v>
      </c>
      <c r="L27" s="59"/>
      <c r="M27" s="59" t="s">
        <v>697</v>
      </c>
      <c r="N27" s="59">
        <v>60</v>
      </c>
      <c r="O27" s="59">
        <v>30</v>
      </c>
      <c r="P27" s="59">
        <v>200</v>
      </c>
      <c r="Q27" s="98">
        <v>40</v>
      </c>
      <c r="R27" s="59"/>
      <c r="S27" s="90">
        <v>50</v>
      </c>
      <c r="T27" s="15"/>
      <c r="U27" s="98"/>
      <c r="V27" s="98"/>
      <c r="W27" s="59">
        <f>104+228</f>
        <v>332</v>
      </c>
      <c r="X27" s="59">
        <f t="shared" si="1"/>
        <v>48</v>
      </c>
      <c r="Y27" s="98">
        <f t="shared" si="2"/>
        <v>380</v>
      </c>
      <c r="AA27" s="59">
        <v>104</v>
      </c>
      <c r="AB27">
        <f t="shared" si="3"/>
        <v>228</v>
      </c>
    </row>
    <row r="28" spans="1:28" x14ac:dyDescent="0.25">
      <c r="A28" s="13">
        <f t="shared" si="0"/>
        <v>26</v>
      </c>
      <c r="B28" s="13" t="s">
        <v>564</v>
      </c>
      <c r="C28" s="13" t="s">
        <v>565</v>
      </c>
      <c r="D28" s="13">
        <v>90</v>
      </c>
      <c r="E28" s="13">
        <v>6</v>
      </c>
      <c r="F28" s="13" t="s">
        <v>566</v>
      </c>
      <c r="G28" s="80">
        <v>973696169902</v>
      </c>
      <c r="H28" s="13">
        <v>8874831167</v>
      </c>
      <c r="I28" s="74"/>
      <c r="J28" s="16"/>
      <c r="K28" s="59" t="s">
        <v>709</v>
      </c>
      <c r="L28" s="59"/>
      <c r="M28" s="59" t="s">
        <v>697</v>
      </c>
      <c r="N28" s="59">
        <v>30</v>
      </c>
      <c r="O28" s="59">
        <v>15</v>
      </c>
      <c r="P28" s="59">
        <v>100</v>
      </c>
      <c r="Q28" s="98">
        <v>20</v>
      </c>
      <c r="R28" s="59"/>
      <c r="S28" s="90">
        <v>50</v>
      </c>
      <c r="T28" s="15">
        <v>50</v>
      </c>
      <c r="U28" s="98"/>
      <c r="V28" s="98"/>
      <c r="W28" s="59">
        <f>52+114</f>
        <v>166</v>
      </c>
      <c r="X28" s="59">
        <f t="shared" si="1"/>
        <v>99</v>
      </c>
      <c r="Y28" s="98">
        <f t="shared" si="2"/>
        <v>265</v>
      </c>
      <c r="AA28" s="59">
        <v>52</v>
      </c>
      <c r="AB28">
        <f t="shared" si="3"/>
        <v>114</v>
      </c>
    </row>
    <row r="29" spans="1:28" x14ac:dyDescent="0.25">
      <c r="A29" s="13">
        <f t="shared" si="0"/>
        <v>27</v>
      </c>
      <c r="B29" s="13" t="s">
        <v>564</v>
      </c>
      <c r="C29" s="13" t="s">
        <v>565</v>
      </c>
      <c r="D29" s="13">
        <v>90</v>
      </c>
      <c r="E29" s="13">
        <v>6</v>
      </c>
      <c r="F29" s="13" t="s">
        <v>567</v>
      </c>
      <c r="G29" s="80">
        <v>200611473000</v>
      </c>
      <c r="H29" s="13">
        <v>7905715658</v>
      </c>
      <c r="I29" s="74"/>
      <c r="J29" s="16"/>
      <c r="K29" s="59" t="s">
        <v>710</v>
      </c>
      <c r="L29" s="59"/>
      <c r="M29" s="59" t="s">
        <v>697</v>
      </c>
      <c r="N29" s="59">
        <v>30</v>
      </c>
      <c r="O29" s="59"/>
      <c r="P29" s="59"/>
      <c r="Q29" s="98"/>
      <c r="R29" s="59"/>
      <c r="S29" s="59">
        <v>100</v>
      </c>
      <c r="T29" s="15">
        <v>100</v>
      </c>
      <c r="U29" s="98"/>
      <c r="V29" s="98"/>
      <c r="W29" s="98"/>
      <c r="X29" s="59">
        <f t="shared" si="1"/>
        <v>230</v>
      </c>
      <c r="Y29" s="98">
        <f t="shared" si="2"/>
        <v>230</v>
      </c>
      <c r="AA29" s="59"/>
      <c r="AB29">
        <f t="shared" si="3"/>
        <v>0</v>
      </c>
    </row>
    <row r="30" spans="1:28" x14ac:dyDescent="0.25">
      <c r="A30" s="13">
        <f t="shared" si="0"/>
        <v>28</v>
      </c>
      <c r="B30" s="13" t="s">
        <v>564</v>
      </c>
      <c r="C30" s="13" t="s">
        <v>565</v>
      </c>
      <c r="D30" s="13">
        <v>90</v>
      </c>
      <c r="E30" s="13">
        <v>6</v>
      </c>
      <c r="F30" s="13" t="s">
        <v>568</v>
      </c>
      <c r="G30" s="80">
        <v>271400680992</v>
      </c>
      <c r="H30" s="13">
        <v>7304165816</v>
      </c>
      <c r="I30" s="74"/>
      <c r="J30" s="16"/>
      <c r="K30" s="59" t="s">
        <v>711</v>
      </c>
      <c r="L30" s="59"/>
      <c r="M30" s="59" t="s">
        <v>697</v>
      </c>
      <c r="N30" s="59">
        <v>30</v>
      </c>
      <c r="O30" s="59">
        <v>15</v>
      </c>
      <c r="P30" s="59">
        <v>100</v>
      </c>
      <c r="Q30" s="98">
        <v>20</v>
      </c>
      <c r="R30" s="59"/>
      <c r="S30" s="90">
        <v>50</v>
      </c>
      <c r="T30" s="15">
        <v>50</v>
      </c>
      <c r="U30" s="98"/>
      <c r="V30" s="98"/>
      <c r="W30" s="98">
        <f t="shared" ref="W30:W32" si="5">52+114</f>
        <v>166</v>
      </c>
      <c r="X30" s="59">
        <f t="shared" si="1"/>
        <v>99</v>
      </c>
      <c r="Y30" s="98">
        <f t="shared" si="2"/>
        <v>265</v>
      </c>
      <c r="AA30" s="59">
        <v>52</v>
      </c>
      <c r="AB30">
        <f t="shared" si="3"/>
        <v>114</v>
      </c>
    </row>
    <row r="31" spans="1:28" x14ac:dyDescent="0.25">
      <c r="A31" s="13">
        <f t="shared" si="0"/>
        <v>29</v>
      </c>
      <c r="B31" s="13" t="s">
        <v>557</v>
      </c>
      <c r="C31" s="13" t="s">
        <v>562</v>
      </c>
      <c r="D31" s="13">
        <v>75</v>
      </c>
      <c r="E31" s="13">
        <v>6</v>
      </c>
      <c r="F31" s="13" t="s">
        <v>569</v>
      </c>
      <c r="G31" s="80">
        <v>977159812726</v>
      </c>
      <c r="H31" s="13">
        <v>7678936661</v>
      </c>
      <c r="I31" s="74"/>
      <c r="J31" s="16"/>
      <c r="K31" s="59" t="s">
        <v>712</v>
      </c>
      <c r="L31" s="59"/>
      <c r="M31" s="59" t="s">
        <v>697</v>
      </c>
      <c r="N31" s="59">
        <v>30</v>
      </c>
      <c r="O31" s="59">
        <v>15</v>
      </c>
      <c r="P31" s="59">
        <v>100</v>
      </c>
      <c r="Q31" s="98">
        <v>20</v>
      </c>
      <c r="R31" s="59"/>
      <c r="S31" s="90">
        <v>50</v>
      </c>
      <c r="T31" s="15">
        <v>50</v>
      </c>
      <c r="U31" s="98"/>
      <c r="V31" s="98"/>
      <c r="W31" s="98">
        <f t="shared" si="5"/>
        <v>166</v>
      </c>
      <c r="X31" s="59">
        <f t="shared" si="1"/>
        <v>99</v>
      </c>
      <c r="Y31" s="98">
        <f t="shared" si="2"/>
        <v>265</v>
      </c>
      <c r="AA31" s="59">
        <v>52</v>
      </c>
      <c r="AB31">
        <f t="shared" si="3"/>
        <v>114</v>
      </c>
    </row>
    <row r="32" spans="1:28" x14ac:dyDescent="0.25">
      <c r="A32" s="13">
        <f t="shared" si="0"/>
        <v>30</v>
      </c>
      <c r="B32" s="13" t="s">
        <v>570</v>
      </c>
      <c r="C32" s="13" t="s">
        <v>571</v>
      </c>
      <c r="D32" s="13">
        <v>90</v>
      </c>
      <c r="E32" s="13">
        <v>6</v>
      </c>
      <c r="F32" s="13" t="s">
        <v>572</v>
      </c>
      <c r="G32" s="80">
        <v>495360476585</v>
      </c>
      <c r="H32" s="13">
        <v>9198418583</v>
      </c>
      <c r="I32" s="74"/>
      <c r="J32" s="16"/>
      <c r="K32" s="59" t="s">
        <v>713</v>
      </c>
      <c r="L32" s="59"/>
      <c r="M32" s="59" t="s">
        <v>697</v>
      </c>
      <c r="N32" s="59"/>
      <c r="O32" s="59">
        <v>15</v>
      </c>
      <c r="P32" s="59">
        <v>100</v>
      </c>
      <c r="Q32" s="98">
        <v>20</v>
      </c>
      <c r="R32" s="59"/>
      <c r="S32" s="90">
        <v>50</v>
      </c>
      <c r="T32" s="15">
        <v>50</v>
      </c>
      <c r="U32" s="98"/>
      <c r="V32" s="98"/>
      <c r="W32" s="98">
        <f t="shared" si="5"/>
        <v>166</v>
      </c>
      <c r="X32" s="59">
        <f t="shared" si="1"/>
        <v>69</v>
      </c>
      <c r="Y32" s="98">
        <f t="shared" si="2"/>
        <v>235</v>
      </c>
      <c r="AA32" s="59">
        <v>52</v>
      </c>
      <c r="AB32">
        <f t="shared" si="3"/>
        <v>114</v>
      </c>
    </row>
    <row r="33" spans="1:28" x14ac:dyDescent="0.25">
      <c r="A33" s="13">
        <f t="shared" si="0"/>
        <v>31</v>
      </c>
      <c r="B33" s="13" t="s">
        <v>570</v>
      </c>
      <c r="C33" s="13" t="s">
        <v>571</v>
      </c>
      <c r="D33" s="13">
        <v>90</v>
      </c>
      <c r="E33" s="13">
        <v>6</v>
      </c>
      <c r="F33" s="13" t="s">
        <v>573</v>
      </c>
      <c r="G33" s="80">
        <v>248309382183</v>
      </c>
      <c r="H33" s="13">
        <v>6394184566</v>
      </c>
      <c r="I33" s="74"/>
      <c r="J33" s="16"/>
      <c r="K33" s="59" t="s">
        <v>714</v>
      </c>
      <c r="L33" s="59"/>
      <c r="M33" s="59" t="s">
        <v>697</v>
      </c>
      <c r="N33" s="59"/>
      <c r="O33" s="59"/>
      <c r="P33" s="59">
        <v>20</v>
      </c>
      <c r="Q33" s="98"/>
      <c r="R33" s="59"/>
      <c r="S33" s="59"/>
      <c r="T33" s="15">
        <v>24</v>
      </c>
      <c r="U33" s="98">
        <v>30</v>
      </c>
      <c r="V33" s="98">
        <v>76</v>
      </c>
      <c r="W33" s="59"/>
      <c r="X33" s="59">
        <f t="shared" si="1"/>
        <v>150</v>
      </c>
      <c r="Y33" s="98">
        <f t="shared" si="2"/>
        <v>150</v>
      </c>
      <c r="AB33">
        <f t="shared" si="3"/>
        <v>0</v>
      </c>
    </row>
    <row r="34" spans="1:28" x14ac:dyDescent="0.25">
      <c r="A34" s="13">
        <f t="shared" si="0"/>
        <v>32</v>
      </c>
      <c r="B34" s="13" t="s">
        <v>571</v>
      </c>
      <c r="C34" s="13" t="s">
        <v>574</v>
      </c>
      <c r="D34" s="13">
        <v>63</v>
      </c>
      <c r="E34" s="13">
        <v>6</v>
      </c>
      <c r="F34" s="13" t="s">
        <v>575</v>
      </c>
      <c r="G34" s="80">
        <v>492898822085</v>
      </c>
      <c r="H34" s="13">
        <v>9154001546</v>
      </c>
      <c r="I34" s="74"/>
      <c r="J34" s="16"/>
      <c r="K34" s="59" t="s">
        <v>715</v>
      </c>
      <c r="L34" s="59"/>
      <c r="M34" s="59" t="s">
        <v>697</v>
      </c>
      <c r="N34" s="59">
        <v>120</v>
      </c>
      <c r="O34" s="59"/>
      <c r="P34" s="59"/>
      <c r="Q34" s="98"/>
      <c r="R34" s="59"/>
      <c r="S34" s="90">
        <v>100</v>
      </c>
      <c r="T34" s="15">
        <v>100</v>
      </c>
      <c r="U34" s="98"/>
      <c r="V34" s="98"/>
      <c r="W34" s="16"/>
      <c r="X34" s="59"/>
      <c r="Y34" s="98">
        <f t="shared" si="2"/>
        <v>320</v>
      </c>
      <c r="AA34">
        <f>114*2</f>
        <v>228</v>
      </c>
      <c r="AB34">
        <f t="shared" si="3"/>
        <v>-228</v>
      </c>
    </row>
    <row r="35" spans="1:28" x14ac:dyDescent="0.25">
      <c r="A35" s="13">
        <f t="shared" si="0"/>
        <v>33</v>
      </c>
      <c r="B35" s="13" t="s">
        <v>571</v>
      </c>
      <c r="C35" s="13" t="s">
        <v>574</v>
      </c>
      <c r="D35" s="98">
        <v>63</v>
      </c>
      <c r="E35" s="13">
        <v>6</v>
      </c>
      <c r="F35" s="13" t="s">
        <v>576</v>
      </c>
      <c r="G35" s="80">
        <v>294931660186</v>
      </c>
      <c r="H35" s="13">
        <v>8756091230</v>
      </c>
      <c r="I35" s="74"/>
    </row>
    <row r="36" spans="1:28" x14ac:dyDescent="0.25">
      <c r="A36" s="13">
        <f t="shared" si="0"/>
        <v>34</v>
      </c>
      <c r="B36" s="13" t="s">
        <v>571</v>
      </c>
      <c r="C36" s="13" t="s">
        <v>574</v>
      </c>
      <c r="D36" s="98">
        <v>63</v>
      </c>
      <c r="E36" s="13">
        <v>6</v>
      </c>
      <c r="F36" s="13" t="s">
        <v>577</v>
      </c>
      <c r="G36" s="80">
        <v>985867782325</v>
      </c>
      <c r="H36" s="13">
        <v>9670133195</v>
      </c>
      <c r="I36" s="74"/>
    </row>
    <row r="37" spans="1:28" x14ac:dyDescent="0.25">
      <c r="A37" s="13">
        <f t="shared" si="0"/>
        <v>35</v>
      </c>
      <c r="B37" s="13" t="s">
        <v>578</v>
      </c>
      <c r="C37" s="13" t="s">
        <v>579</v>
      </c>
      <c r="D37" s="98">
        <v>63</v>
      </c>
      <c r="E37" s="13">
        <v>6</v>
      </c>
      <c r="F37" s="13" t="s">
        <v>580</v>
      </c>
      <c r="G37" s="80">
        <v>872046566444</v>
      </c>
      <c r="H37" s="13">
        <v>8081760466</v>
      </c>
      <c r="I37" s="74"/>
      <c r="J37" s="92">
        <v>36</v>
      </c>
      <c r="K37" s="92">
        <v>20</v>
      </c>
      <c r="L37" s="92">
        <v>21</v>
      </c>
      <c r="M37" s="92">
        <v>37</v>
      </c>
      <c r="N37" s="92"/>
      <c r="O37">
        <v>36</v>
      </c>
      <c r="P37">
        <v>20</v>
      </c>
      <c r="R37">
        <v>21</v>
      </c>
      <c r="S37">
        <v>37</v>
      </c>
      <c r="X37">
        <v>75</v>
      </c>
      <c r="Y37">
        <v>90</v>
      </c>
      <c r="Z37">
        <v>110</v>
      </c>
    </row>
    <row r="38" spans="1:28" x14ac:dyDescent="0.25">
      <c r="A38" s="13">
        <f t="shared" si="0"/>
        <v>36</v>
      </c>
      <c r="B38" s="13" t="s">
        <v>578</v>
      </c>
      <c r="C38" s="13" t="s">
        <v>579</v>
      </c>
      <c r="D38" s="98">
        <v>63</v>
      </c>
      <c r="E38" s="13">
        <v>6</v>
      </c>
      <c r="F38" s="13" t="s">
        <v>581</v>
      </c>
      <c r="G38" s="80">
        <v>616503272775</v>
      </c>
      <c r="H38" s="13">
        <v>9691711535</v>
      </c>
      <c r="I38" s="74"/>
      <c r="N38">
        <v>218</v>
      </c>
      <c r="X38">
        <v>10</v>
      </c>
      <c r="Y38">
        <f>21-4</f>
        <v>17</v>
      </c>
      <c r="Z38">
        <v>27</v>
      </c>
    </row>
    <row r="39" spans="1:28" x14ac:dyDescent="0.25">
      <c r="A39" s="13">
        <f t="shared" si="0"/>
        <v>37</v>
      </c>
      <c r="B39" s="13" t="s">
        <v>579</v>
      </c>
      <c r="C39" s="13" t="s">
        <v>582</v>
      </c>
      <c r="D39" s="98">
        <v>63</v>
      </c>
      <c r="E39" s="13">
        <v>6</v>
      </c>
      <c r="F39" s="13" t="s">
        <v>583</v>
      </c>
      <c r="G39" s="80">
        <v>731876175053</v>
      </c>
      <c r="H39" s="13" t="s">
        <v>532</v>
      </c>
      <c r="I39" s="74"/>
      <c r="N39">
        <v>108</v>
      </c>
    </row>
    <row r="40" spans="1:28" x14ac:dyDescent="0.25">
      <c r="A40" s="13">
        <f t="shared" si="0"/>
        <v>38</v>
      </c>
      <c r="B40" s="13" t="s">
        <v>582</v>
      </c>
      <c r="C40" s="13" t="s">
        <v>134</v>
      </c>
      <c r="D40" s="13">
        <v>63</v>
      </c>
      <c r="E40" s="13">
        <v>6</v>
      </c>
      <c r="F40" s="13" t="s">
        <v>584</v>
      </c>
      <c r="G40" s="80">
        <v>938346488083</v>
      </c>
      <c r="H40" s="13">
        <v>6307248897</v>
      </c>
      <c r="I40" s="74"/>
      <c r="N40">
        <v>14</v>
      </c>
    </row>
    <row r="41" spans="1:28" x14ac:dyDescent="0.25">
      <c r="A41" s="13">
        <f t="shared" si="0"/>
        <v>39</v>
      </c>
      <c r="B41" s="13" t="s">
        <v>582</v>
      </c>
      <c r="C41" s="13" t="s">
        <v>585</v>
      </c>
      <c r="D41" s="98">
        <v>63</v>
      </c>
      <c r="E41" s="13">
        <v>6</v>
      </c>
      <c r="F41" s="13" t="s">
        <v>586</v>
      </c>
      <c r="G41" s="80">
        <v>828608638265</v>
      </c>
      <c r="H41" s="13" t="s">
        <v>532</v>
      </c>
      <c r="I41" s="74"/>
      <c r="N41">
        <v>4249</v>
      </c>
    </row>
    <row r="42" spans="1:28" x14ac:dyDescent="0.25">
      <c r="A42" s="13">
        <f t="shared" si="0"/>
        <v>40</v>
      </c>
      <c r="B42" s="13" t="s">
        <v>582</v>
      </c>
      <c r="C42" s="13" t="s">
        <v>585</v>
      </c>
      <c r="D42" s="98">
        <v>63</v>
      </c>
      <c r="E42" s="13">
        <v>6</v>
      </c>
      <c r="F42" s="13" t="s">
        <v>587</v>
      </c>
      <c r="G42" s="80">
        <v>358712411910</v>
      </c>
      <c r="H42" s="13">
        <v>7388339058</v>
      </c>
      <c r="I42" s="74"/>
    </row>
    <row r="43" spans="1:28" x14ac:dyDescent="0.25">
      <c r="A43" s="13">
        <f t="shared" si="0"/>
        <v>41</v>
      </c>
      <c r="B43" s="13" t="s">
        <v>582</v>
      </c>
      <c r="C43" s="13" t="s">
        <v>585</v>
      </c>
      <c r="D43" s="98">
        <v>63</v>
      </c>
      <c r="E43" s="13">
        <v>6</v>
      </c>
      <c r="F43" s="13" t="s">
        <v>588</v>
      </c>
      <c r="G43" s="80">
        <v>945339868860</v>
      </c>
      <c r="H43" s="13">
        <v>7388339058</v>
      </c>
      <c r="I43" s="74"/>
    </row>
    <row r="44" spans="1:28" x14ac:dyDescent="0.25">
      <c r="A44" s="13">
        <f t="shared" si="0"/>
        <v>42</v>
      </c>
      <c r="B44" s="13" t="s">
        <v>585</v>
      </c>
      <c r="C44" s="13" t="s">
        <v>589</v>
      </c>
      <c r="D44" s="13">
        <v>63</v>
      </c>
      <c r="E44" s="13">
        <v>6</v>
      </c>
      <c r="F44" s="13" t="s">
        <v>590</v>
      </c>
      <c r="G44" s="80">
        <v>902238968173</v>
      </c>
      <c r="H44" s="13">
        <v>842314196</v>
      </c>
      <c r="I44" s="74"/>
    </row>
    <row r="45" spans="1:28" x14ac:dyDescent="0.25">
      <c r="A45" s="13">
        <f t="shared" si="0"/>
        <v>43</v>
      </c>
      <c r="B45" s="13" t="s">
        <v>585</v>
      </c>
      <c r="C45" s="13" t="s">
        <v>589</v>
      </c>
      <c r="D45" s="13">
        <v>63</v>
      </c>
      <c r="E45" s="13">
        <v>6</v>
      </c>
      <c r="F45" s="13" t="s">
        <v>591</v>
      </c>
      <c r="G45" s="80">
        <v>896241678688</v>
      </c>
      <c r="H45" s="13">
        <v>7021563680</v>
      </c>
      <c r="I45" s="74"/>
    </row>
    <row r="46" spans="1:28" x14ac:dyDescent="0.25">
      <c r="A46" s="13">
        <f t="shared" si="0"/>
        <v>44</v>
      </c>
      <c r="B46" s="13" t="s">
        <v>585</v>
      </c>
      <c r="C46" s="13" t="s">
        <v>589</v>
      </c>
      <c r="D46" s="13">
        <v>63</v>
      </c>
      <c r="E46" s="13">
        <v>6</v>
      </c>
      <c r="F46" s="13" t="s">
        <v>592</v>
      </c>
      <c r="G46" s="80">
        <v>784513540447</v>
      </c>
      <c r="H46" s="13">
        <v>9929710088</v>
      </c>
      <c r="I46" s="74"/>
    </row>
    <row r="47" spans="1:28" x14ac:dyDescent="0.25">
      <c r="A47" s="13">
        <f t="shared" si="0"/>
        <v>45</v>
      </c>
      <c r="B47" s="13" t="s">
        <v>593</v>
      </c>
      <c r="C47" s="13" t="s">
        <v>594</v>
      </c>
      <c r="D47" s="13">
        <v>110</v>
      </c>
      <c r="E47" s="13">
        <v>6</v>
      </c>
      <c r="F47" s="13" t="s">
        <v>595</v>
      </c>
      <c r="G47" s="80">
        <v>380782697028</v>
      </c>
      <c r="H47" s="13">
        <v>8291214722</v>
      </c>
      <c r="I47" s="74"/>
    </row>
    <row r="48" spans="1:28" x14ac:dyDescent="0.25">
      <c r="A48" s="13">
        <f t="shared" si="0"/>
        <v>46</v>
      </c>
      <c r="B48" s="13" t="s">
        <v>593</v>
      </c>
      <c r="C48" s="13" t="s">
        <v>594</v>
      </c>
      <c r="D48" s="13">
        <v>110</v>
      </c>
      <c r="E48" s="13">
        <v>6</v>
      </c>
      <c r="F48" s="13" t="s">
        <v>596</v>
      </c>
      <c r="G48" s="80">
        <v>818978044558</v>
      </c>
      <c r="H48" s="13">
        <v>8691920641</v>
      </c>
      <c r="I48" s="74"/>
    </row>
    <row r="49" spans="1:9" x14ac:dyDescent="0.25">
      <c r="A49" s="13">
        <f t="shared" si="0"/>
        <v>47</v>
      </c>
      <c r="B49" s="13" t="s">
        <v>593</v>
      </c>
      <c r="C49" s="13" t="s">
        <v>594</v>
      </c>
      <c r="D49" s="13">
        <v>110</v>
      </c>
      <c r="E49" s="13">
        <v>6</v>
      </c>
      <c r="F49" s="13" t="s">
        <v>597</v>
      </c>
      <c r="G49" s="80">
        <v>714836067718</v>
      </c>
      <c r="H49" s="13">
        <v>6268164096</v>
      </c>
      <c r="I49" s="74"/>
    </row>
    <row r="50" spans="1:9" x14ac:dyDescent="0.25">
      <c r="A50" s="13">
        <f t="shared" si="0"/>
        <v>48</v>
      </c>
      <c r="B50" s="13" t="s">
        <v>593</v>
      </c>
      <c r="C50" s="13" t="s">
        <v>594</v>
      </c>
      <c r="D50" s="13">
        <v>110</v>
      </c>
      <c r="E50" s="13">
        <v>6</v>
      </c>
      <c r="F50" s="13" t="s">
        <v>598</v>
      </c>
      <c r="G50" s="80">
        <v>948836600151</v>
      </c>
      <c r="H50" s="13">
        <v>9795155760</v>
      </c>
      <c r="I50" s="74"/>
    </row>
    <row r="51" spans="1:9" x14ac:dyDescent="0.25">
      <c r="A51" s="13">
        <f t="shared" si="0"/>
        <v>49</v>
      </c>
      <c r="B51" s="13" t="s">
        <v>594</v>
      </c>
      <c r="C51" s="13" t="s">
        <v>599</v>
      </c>
      <c r="D51" s="13">
        <v>63</v>
      </c>
      <c r="E51" s="13">
        <v>6</v>
      </c>
      <c r="F51" s="13" t="s">
        <v>600</v>
      </c>
      <c r="G51" s="80">
        <v>775293233914</v>
      </c>
      <c r="H51" s="13">
        <v>738994687</v>
      </c>
      <c r="I51" s="74"/>
    </row>
    <row r="52" spans="1:9" x14ac:dyDescent="0.25">
      <c r="A52" s="13">
        <f t="shared" si="0"/>
        <v>50</v>
      </c>
      <c r="B52" s="13" t="s">
        <v>594</v>
      </c>
      <c r="C52" s="13" t="s">
        <v>599</v>
      </c>
      <c r="D52" s="13">
        <v>63</v>
      </c>
      <c r="E52" s="13">
        <v>6</v>
      </c>
      <c r="F52" s="13" t="s">
        <v>601</v>
      </c>
      <c r="G52" s="80">
        <v>666947580841</v>
      </c>
      <c r="H52" s="13">
        <v>9695433714</v>
      </c>
      <c r="I52" s="74"/>
    </row>
    <row r="53" spans="1:9" x14ac:dyDescent="0.25">
      <c r="A53" s="13">
        <f t="shared" si="0"/>
        <v>51</v>
      </c>
      <c r="B53" s="13" t="s">
        <v>594</v>
      </c>
      <c r="C53" s="13" t="s">
        <v>599</v>
      </c>
      <c r="D53" s="13">
        <v>63</v>
      </c>
      <c r="E53" s="13">
        <v>6</v>
      </c>
      <c r="F53" s="13" t="s">
        <v>602</v>
      </c>
      <c r="G53" s="80">
        <v>337926928988</v>
      </c>
      <c r="H53" s="13">
        <v>9956927939</v>
      </c>
      <c r="I53" s="74"/>
    </row>
    <row r="54" spans="1:9" x14ac:dyDescent="0.25">
      <c r="A54" s="13">
        <f t="shared" si="0"/>
        <v>52</v>
      </c>
      <c r="B54" s="13" t="s">
        <v>594</v>
      </c>
      <c r="C54" s="13" t="s">
        <v>603</v>
      </c>
      <c r="D54" s="13">
        <v>110</v>
      </c>
      <c r="E54" s="13">
        <v>6</v>
      </c>
      <c r="F54" s="13" t="s">
        <v>604</v>
      </c>
      <c r="G54" s="80">
        <v>389337402414</v>
      </c>
      <c r="H54" s="13">
        <v>7710811287</v>
      </c>
      <c r="I54" s="74"/>
    </row>
    <row r="55" spans="1:9" x14ac:dyDescent="0.25">
      <c r="A55" s="13">
        <f t="shared" si="0"/>
        <v>53</v>
      </c>
      <c r="B55" s="13" t="s">
        <v>594</v>
      </c>
      <c r="C55" s="13" t="s">
        <v>603</v>
      </c>
      <c r="D55" s="13">
        <v>110</v>
      </c>
      <c r="E55" s="13">
        <v>6</v>
      </c>
      <c r="F55" s="13" t="s">
        <v>605</v>
      </c>
      <c r="G55" s="80">
        <v>697207232785</v>
      </c>
      <c r="H55" s="13">
        <v>7710811287</v>
      </c>
      <c r="I55" s="74"/>
    </row>
    <row r="56" spans="1:9" x14ac:dyDescent="0.25">
      <c r="A56" s="13">
        <f t="shared" si="0"/>
        <v>54</v>
      </c>
      <c r="B56" s="13" t="s">
        <v>606</v>
      </c>
      <c r="C56" s="13" t="s">
        <v>607</v>
      </c>
      <c r="D56" s="13">
        <v>63</v>
      </c>
      <c r="E56" s="13">
        <v>6</v>
      </c>
      <c r="F56" s="13" t="s">
        <v>608</v>
      </c>
      <c r="G56" s="80">
        <v>808553267337</v>
      </c>
      <c r="H56" s="13">
        <v>8957493415</v>
      </c>
      <c r="I56" s="74"/>
    </row>
    <row r="57" spans="1:9" x14ac:dyDescent="0.25">
      <c r="A57" s="13">
        <f t="shared" si="0"/>
        <v>55</v>
      </c>
      <c r="B57" s="13" t="s">
        <v>606</v>
      </c>
      <c r="C57" s="13" t="s">
        <v>607</v>
      </c>
      <c r="D57" s="13">
        <v>63</v>
      </c>
      <c r="E57" s="13">
        <v>6</v>
      </c>
      <c r="F57" s="13" t="s">
        <v>609</v>
      </c>
      <c r="G57" s="80">
        <v>790520865137</v>
      </c>
      <c r="H57" s="13">
        <v>7388369974</v>
      </c>
      <c r="I57" s="74"/>
    </row>
    <row r="58" spans="1:9" x14ac:dyDescent="0.25">
      <c r="A58" s="13">
        <f t="shared" si="0"/>
        <v>56</v>
      </c>
      <c r="B58" s="13" t="s">
        <v>606</v>
      </c>
      <c r="C58" s="13" t="s">
        <v>607</v>
      </c>
      <c r="D58" s="13">
        <v>63</v>
      </c>
      <c r="E58" s="13">
        <v>6</v>
      </c>
      <c r="F58" s="13" t="s">
        <v>610</v>
      </c>
      <c r="G58" s="80">
        <v>598582687697</v>
      </c>
      <c r="H58" s="13">
        <v>9935758162</v>
      </c>
      <c r="I58" s="74"/>
    </row>
    <row r="59" spans="1:9" x14ac:dyDescent="0.25">
      <c r="A59" s="13">
        <f t="shared" si="0"/>
        <v>57</v>
      </c>
      <c r="B59" s="13" t="s">
        <v>606</v>
      </c>
      <c r="C59" s="13" t="s">
        <v>611</v>
      </c>
      <c r="D59" s="13">
        <v>110</v>
      </c>
      <c r="E59" s="13">
        <v>6</v>
      </c>
      <c r="F59" s="13" t="s">
        <v>612</v>
      </c>
      <c r="G59" s="80">
        <v>848520058782</v>
      </c>
      <c r="H59" s="13">
        <v>9956111429</v>
      </c>
      <c r="I59" s="74"/>
    </row>
    <row r="60" spans="1:9" x14ac:dyDescent="0.25">
      <c r="A60" s="13">
        <f t="shared" si="0"/>
        <v>58</v>
      </c>
      <c r="B60" s="13" t="s">
        <v>606</v>
      </c>
      <c r="C60" s="13" t="s">
        <v>611</v>
      </c>
      <c r="D60" s="13">
        <v>110</v>
      </c>
      <c r="E60" s="13">
        <v>6</v>
      </c>
      <c r="F60" s="13" t="s">
        <v>613</v>
      </c>
      <c r="G60" s="80">
        <v>328202264669</v>
      </c>
      <c r="H60" s="13">
        <v>7080779837</v>
      </c>
      <c r="I60" s="74"/>
    </row>
    <row r="61" spans="1:9" x14ac:dyDescent="0.25">
      <c r="A61" s="13">
        <f t="shared" si="0"/>
        <v>59</v>
      </c>
      <c r="B61" s="13" t="s">
        <v>606</v>
      </c>
      <c r="C61" s="13" t="s">
        <v>611</v>
      </c>
      <c r="D61" s="13">
        <v>110</v>
      </c>
      <c r="E61" s="13">
        <v>6</v>
      </c>
      <c r="F61" s="13" t="s">
        <v>614</v>
      </c>
      <c r="G61" s="80">
        <v>607128797641</v>
      </c>
      <c r="H61" s="13">
        <v>9369233520</v>
      </c>
      <c r="I61" s="74"/>
    </row>
    <row r="62" spans="1:9" x14ac:dyDescent="0.25">
      <c r="A62" s="13">
        <f t="shared" si="0"/>
        <v>60</v>
      </c>
      <c r="B62" s="13" t="s">
        <v>606</v>
      </c>
      <c r="C62" s="13" t="s">
        <v>611</v>
      </c>
      <c r="D62" s="13">
        <v>110</v>
      </c>
      <c r="E62" s="13">
        <v>6</v>
      </c>
      <c r="F62" s="13" t="s">
        <v>615</v>
      </c>
      <c r="G62" s="80">
        <v>786984425228</v>
      </c>
      <c r="H62" s="13">
        <v>7052003713</v>
      </c>
      <c r="I62" s="74"/>
    </row>
    <row r="63" spans="1:9" x14ac:dyDescent="0.25">
      <c r="A63" s="13">
        <f t="shared" si="0"/>
        <v>61</v>
      </c>
      <c r="B63" s="13" t="s">
        <v>606</v>
      </c>
      <c r="C63" s="13" t="s">
        <v>611</v>
      </c>
      <c r="D63" s="13">
        <v>110</v>
      </c>
      <c r="E63" s="13">
        <v>6</v>
      </c>
      <c r="F63" s="13" t="s">
        <v>616</v>
      </c>
      <c r="G63" s="80">
        <v>609833347730</v>
      </c>
      <c r="H63" s="13">
        <v>9956124629</v>
      </c>
      <c r="I63" s="74"/>
    </row>
    <row r="64" spans="1:9" x14ac:dyDescent="0.25">
      <c r="A64" s="13">
        <f t="shared" si="0"/>
        <v>62</v>
      </c>
      <c r="B64" s="13" t="s">
        <v>611</v>
      </c>
      <c r="C64" s="13" t="s">
        <v>617</v>
      </c>
      <c r="D64" s="13">
        <v>63</v>
      </c>
      <c r="E64" s="13">
        <v>6</v>
      </c>
      <c r="F64" s="13" t="s">
        <v>618</v>
      </c>
      <c r="G64" s="80">
        <v>655500049913</v>
      </c>
      <c r="H64" s="13">
        <v>9519915313</v>
      </c>
      <c r="I64" s="74"/>
    </row>
    <row r="65" spans="1:9" x14ac:dyDescent="0.25">
      <c r="A65" s="13">
        <f t="shared" si="0"/>
        <v>63</v>
      </c>
      <c r="B65" s="13" t="s">
        <v>611</v>
      </c>
      <c r="C65" s="13" t="s">
        <v>617</v>
      </c>
      <c r="D65" s="13">
        <v>63</v>
      </c>
      <c r="E65" s="13">
        <v>6</v>
      </c>
      <c r="F65" s="13" t="s">
        <v>619</v>
      </c>
      <c r="G65" s="80">
        <v>983018199171</v>
      </c>
      <c r="H65" s="13">
        <v>7756543653</v>
      </c>
      <c r="I65" s="74"/>
    </row>
    <row r="66" spans="1:9" x14ac:dyDescent="0.25">
      <c r="A66" s="13">
        <f t="shared" si="0"/>
        <v>64</v>
      </c>
      <c r="B66" s="13" t="s">
        <v>611</v>
      </c>
      <c r="C66" s="13" t="s">
        <v>617</v>
      </c>
      <c r="D66" s="13">
        <v>63</v>
      </c>
      <c r="E66" s="13">
        <v>6</v>
      </c>
      <c r="F66" s="13" t="s">
        <v>620</v>
      </c>
      <c r="G66" s="80">
        <v>761064299682</v>
      </c>
      <c r="H66" s="13">
        <v>8400767616</v>
      </c>
      <c r="I66" s="74"/>
    </row>
    <row r="67" spans="1:9" x14ac:dyDescent="0.25">
      <c r="A67" s="13">
        <f t="shared" si="0"/>
        <v>65</v>
      </c>
      <c r="B67" s="13" t="s">
        <v>611</v>
      </c>
      <c r="C67" s="13" t="s">
        <v>621</v>
      </c>
      <c r="D67" s="13">
        <v>110</v>
      </c>
      <c r="E67" s="13">
        <v>6</v>
      </c>
      <c r="F67" s="13" t="s">
        <v>622</v>
      </c>
      <c r="G67" s="80">
        <v>610516727182</v>
      </c>
      <c r="H67" s="13">
        <v>9559097390</v>
      </c>
      <c r="I67" s="74"/>
    </row>
    <row r="68" spans="1:9" x14ac:dyDescent="0.25">
      <c r="A68" s="13">
        <f t="shared" si="0"/>
        <v>66</v>
      </c>
      <c r="B68" s="13" t="s">
        <v>611</v>
      </c>
      <c r="C68" s="13" t="s">
        <v>621</v>
      </c>
      <c r="D68" s="13">
        <v>110</v>
      </c>
      <c r="E68" s="13">
        <v>6</v>
      </c>
      <c r="F68" s="13" t="s">
        <v>623</v>
      </c>
      <c r="G68" s="80">
        <v>360782512549</v>
      </c>
      <c r="H68" s="13">
        <v>9198271151</v>
      </c>
      <c r="I68" s="74"/>
    </row>
    <row r="69" spans="1:9" x14ac:dyDescent="0.25">
      <c r="A69" s="13">
        <f t="shared" ref="A69:A132" si="6">1+A68</f>
        <v>67</v>
      </c>
      <c r="B69" s="13" t="s">
        <v>624</v>
      </c>
      <c r="C69" s="13" t="s">
        <v>617</v>
      </c>
      <c r="D69" s="13">
        <v>63</v>
      </c>
      <c r="E69" s="13">
        <v>6</v>
      </c>
      <c r="F69" s="13" t="s">
        <v>618</v>
      </c>
      <c r="G69" s="80">
        <v>286586999507</v>
      </c>
      <c r="H69" s="13" t="s">
        <v>532</v>
      </c>
      <c r="I69" s="74"/>
    </row>
    <row r="70" spans="1:9" x14ac:dyDescent="0.25">
      <c r="A70" s="13">
        <f t="shared" si="6"/>
        <v>68</v>
      </c>
      <c r="B70" s="13" t="s">
        <v>624</v>
      </c>
      <c r="C70" s="13" t="s">
        <v>617</v>
      </c>
      <c r="D70" s="13">
        <v>63</v>
      </c>
      <c r="E70" s="13">
        <v>6</v>
      </c>
      <c r="F70" s="13" t="s">
        <v>625</v>
      </c>
      <c r="G70" s="80">
        <v>933895906748</v>
      </c>
      <c r="H70" s="13">
        <v>9888256189</v>
      </c>
      <c r="I70" s="74"/>
    </row>
    <row r="71" spans="1:9" x14ac:dyDescent="0.25">
      <c r="A71" s="13">
        <f t="shared" si="6"/>
        <v>69</v>
      </c>
      <c r="B71" s="13" t="s">
        <v>611</v>
      </c>
      <c r="C71" s="13" t="s">
        <v>626</v>
      </c>
      <c r="D71" s="13">
        <v>110</v>
      </c>
      <c r="E71" s="13">
        <v>6</v>
      </c>
      <c r="F71" s="13" t="s">
        <v>627</v>
      </c>
      <c r="G71" s="80">
        <v>985364200596</v>
      </c>
      <c r="H71" s="13">
        <v>9794047563</v>
      </c>
      <c r="I71" s="74"/>
    </row>
    <row r="72" spans="1:9" x14ac:dyDescent="0.25">
      <c r="A72" s="13">
        <f t="shared" si="6"/>
        <v>70</v>
      </c>
      <c r="B72" s="13" t="s">
        <v>628</v>
      </c>
      <c r="C72" s="13" t="s">
        <v>485</v>
      </c>
      <c r="D72" s="13">
        <v>75</v>
      </c>
      <c r="E72" s="13">
        <v>6</v>
      </c>
      <c r="F72" s="13" t="s">
        <v>629</v>
      </c>
      <c r="G72" s="80">
        <v>387088635274</v>
      </c>
      <c r="H72" s="13">
        <v>9519848893</v>
      </c>
      <c r="I72" s="74"/>
    </row>
    <row r="73" spans="1:9" x14ac:dyDescent="0.25">
      <c r="A73" s="13">
        <f t="shared" si="6"/>
        <v>71</v>
      </c>
      <c r="B73" s="13" t="s">
        <v>628</v>
      </c>
      <c r="C73" s="13" t="s">
        <v>630</v>
      </c>
      <c r="D73" s="13">
        <v>75</v>
      </c>
      <c r="E73" s="13">
        <v>6</v>
      </c>
      <c r="F73" s="13" t="s">
        <v>631</v>
      </c>
      <c r="G73" s="80">
        <v>390509552945</v>
      </c>
      <c r="H73" s="13" t="s">
        <v>532</v>
      </c>
      <c r="I73" s="74"/>
    </row>
    <row r="74" spans="1:9" x14ac:dyDescent="0.25">
      <c r="A74" s="13">
        <f t="shared" si="6"/>
        <v>72</v>
      </c>
      <c r="B74" s="13" t="s">
        <v>628</v>
      </c>
      <c r="C74" s="13" t="s">
        <v>630</v>
      </c>
      <c r="D74" s="13">
        <v>110</v>
      </c>
      <c r="E74" s="13">
        <v>6</v>
      </c>
      <c r="F74" s="13" t="s">
        <v>632</v>
      </c>
      <c r="G74" s="80">
        <v>785410928211</v>
      </c>
      <c r="H74" s="13" t="s">
        <v>532</v>
      </c>
      <c r="I74" s="74"/>
    </row>
    <row r="75" spans="1:9" x14ac:dyDescent="0.25">
      <c r="A75" s="13">
        <f t="shared" si="6"/>
        <v>73</v>
      </c>
      <c r="B75" s="13" t="s">
        <v>628</v>
      </c>
      <c r="C75" s="13" t="s">
        <v>630</v>
      </c>
      <c r="D75" s="13">
        <v>110</v>
      </c>
      <c r="E75" s="13">
        <v>6</v>
      </c>
      <c r="F75" s="13" t="s">
        <v>633</v>
      </c>
      <c r="G75" s="80">
        <v>846902984367</v>
      </c>
      <c r="H75" s="13" t="s">
        <v>532</v>
      </c>
      <c r="I75" s="74"/>
    </row>
    <row r="76" spans="1:9" x14ac:dyDescent="0.25">
      <c r="A76" s="13">
        <f t="shared" si="6"/>
        <v>74</v>
      </c>
      <c r="B76" s="13" t="s">
        <v>628</v>
      </c>
      <c r="C76" s="13" t="s">
        <v>630</v>
      </c>
      <c r="D76" s="13">
        <v>110</v>
      </c>
      <c r="E76" s="13">
        <v>6</v>
      </c>
      <c r="F76" s="13" t="s">
        <v>634</v>
      </c>
      <c r="G76" s="80">
        <v>908211814335</v>
      </c>
      <c r="H76" s="13" t="s">
        <v>532</v>
      </c>
      <c r="I76" s="74"/>
    </row>
    <row r="77" spans="1:9" x14ac:dyDescent="0.25">
      <c r="A77" s="13">
        <f t="shared" si="6"/>
        <v>75</v>
      </c>
      <c r="B77" s="13" t="s">
        <v>628</v>
      </c>
      <c r="C77" s="13" t="s">
        <v>630</v>
      </c>
      <c r="D77" s="13">
        <v>110</v>
      </c>
      <c r="E77" s="13">
        <v>6</v>
      </c>
      <c r="F77" s="13" t="s">
        <v>635</v>
      </c>
      <c r="G77" s="80">
        <v>718872932155</v>
      </c>
      <c r="H77" s="13">
        <v>9936154107</v>
      </c>
      <c r="I77" s="74"/>
    </row>
    <row r="78" spans="1:9" x14ac:dyDescent="0.25">
      <c r="A78" s="13">
        <f t="shared" si="6"/>
        <v>76</v>
      </c>
      <c r="B78" s="13" t="s">
        <v>628</v>
      </c>
      <c r="C78" s="13" t="s">
        <v>630</v>
      </c>
      <c r="D78" s="13">
        <v>110</v>
      </c>
      <c r="E78" s="13">
        <v>6</v>
      </c>
      <c r="F78" s="13" t="s">
        <v>636</v>
      </c>
      <c r="G78" s="80">
        <v>284281948317</v>
      </c>
      <c r="H78" s="13">
        <v>8127654695</v>
      </c>
      <c r="I78" s="74"/>
    </row>
    <row r="79" spans="1:9" x14ac:dyDescent="0.25">
      <c r="A79" s="13">
        <f t="shared" si="6"/>
        <v>77</v>
      </c>
      <c r="B79" s="13" t="s">
        <v>628</v>
      </c>
      <c r="C79" s="13" t="s">
        <v>630</v>
      </c>
      <c r="D79" s="13">
        <v>110</v>
      </c>
      <c r="E79" s="13">
        <v>6</v>
      </c>
      <c r="F79" s="13" t="s">
        <v>637</v>
      </c>
      <c r="G79" s="80">
        <v>711968377249</v>
      </c>
      <c r="H79" s="13" t="s">
        <v>532</v>
      </c>
      <c r="I79" s="74"/>
    </row>
    <row r="80" spans="1:9" x14ac:dyDescent="0.25">
      <c r="A80" s="13">
        <f t="shared" si="6"/>
        <v>78</v>
      </c>
      <c r="B80" s="13" t="s">
        <v>638</v>
      </c>
      <c r="C80" s="13" t="s">
        <v>639</v>
      </c>
      <c r="D80" s="13">
        <v>63</v>
      </c>
      <c r="E80" s="13">
        <v>6</v>
      </c>
      <c r="F80" s="13" t="s">
        <v>640</v>
      </c>
      <c r="G80" s="80">
        <v>409020473446</v>
      </c>
      <c r="H80" s="13" t="s">
        <v>532</v>
      </c>
      <c r="I80" s="74"/>
    </row>
    <row r="81" spans="1:9" x14ac:dyDescent="0.25">
      <c r="A81" s="13">
        <f t="shared" si="6"/>
        <v>79</v>
      </c>
      <c r="B81" s="13" t="s">
        <v>638</v>
      </c>
      <c r="C81" s="13" t="s">
        <v>639</v>
      </c>
      <c r="D81" s="13">
        <v>63</v>
      </c>
      <c r="E81" s="13">
        <v>6</v>
      </c>
      <c r="F81" s="13" t="s">
        <v>641</v>
      </c>
      <c r="G81" s="80">
        <v>893196965645</v>
      </c>
      <c r="H81" s="13" t="s">
        <v>532</v>
      </c>
      <c r="I81" s="74"/>
    </row>
    <row r="82" spans="1:9" x14ac:dyDescent="0.25">
      <c r="A82" s="13">
        <f t="shared" si="6"/>
        <v>80</v>
      </c>
      <c r="B82" s="13" t="s">
        <v>638</v>
      </c>
      <c r="C82" s="13" t="s">
        <v>639</v>
      </c>
      <c r="D82" s="13">
        <v>63</v>
      </c>
      <c r="E82" s="13">
        <v>6</v>
      </c>
      <c r="F82" s="13" t="s">
        <v>642</v>
      </c>
      <c r="G82" s="80">
        <v>731655445892</v>
      </c>
      <c r="H82" s="13" t="s">
        <v>532</v>
      </c>
      <c r="I82" s="74"/>
    </row>
    <row r="83" spans="1:9" x14ac:dyDescent="0.25">
      <c r="A83" s="13">
        <f t="shared" si="6"/>
        <v>81</v>
      </c>
      <c r="B83" s="13" t="s">
        <v>245</v>
      </c>
      <c r="C83" s="13" t="s">
        <v>643</v>
      </c>
      <c r="D83" s="13">
        <v>63</v>
      </c>
      <c r="E83" s="13">
        <v>6</v>
      </c>
      <c r="F83" s="13" t="s">
        <v>644</v>
      </c>
      <c r="G83" s="80">
        <v>511662373232</v>
      </c>
      <c r="H83" s="13" t="s">
        <v>532</v>
      </c>
      <c r="I83" s="74"/>
    </row>
    <row r="84" spans="1:9" x14ac:dyDescent="0.25">
      <c r="A84" s="13">
        <f t="shared" si="6"/>
        <v>82</v>
      </c>
      <c r="B84" s="13" t="s">
        <v>245</v>
      </c>
      <c r="C84" s="13" t="s">
        <v>643</v>
      </c>
      <c r="D84" s="13">
        <v>63</v>
      </c>
      <c r="E84" s="13">
        <v>6</v>
      </c>
      <c r="F84" s="13" t="s">
        <v>645</v>
      </c>
      <c r="G84" s="80">
        <v>370105580795</v>
      </c>
      <c r="H84" s="13" t="s">
        <v>532</v>
      </c>
      <c r="I84" s="74"/>
    </row>
    <row r="85" spans="1:9" x14ac:dyDescent="0.25">
      <c r="A85" s="13">
        <f t="shared" si="6"/>
        <v>83</v>
      </c>
      <c r="B85" s="13" t="s">
        <v>245</v>
      </c>
      <c r="C85" s="13" t="s">
        <v>643</v>
      </c>
      <c r="D85" s="13">
        <v>63</v>
      </c>
      <c r="E85" s="13">
        <v>6</v>
      </c>
      <c r="F85" s="13" t="s">
        <v>646</v>
      </c>
      <c r="G85" s="80" t="s">
        <v>532</v>
      </c>
      <c r="H85" s="13">
        <v>7525908034</v>
      </c>
      <c r="I85" s="74"/>
    </row>
    <row r="86" spans="1:9" x14ac:dyDescent="0.25">
      <c r="A86" s="13">
        <f t="shared" si="6"/>
        <v>84</v>
      </c>
      <c r="B86" s="13" t="s">
        <v>245</v>
      </c>
      <c r="C86" s="13" t="s">
        <v>179</v>
      </c>
      <c r="D86" s="13">
        <v>75</v>
      </c>
      <c r="E86" s="13">
        <v>6</v>
      </c>
      <c r="F86" s="13" t="s">
        <v>647</v>
      </c>
      <c r="G86" s="80">
        <v>671684004093</v>
      </c>
      <c r="H86" s="13">
        <v>9198321142</v>
      </c>
      <c r="I86" s="74"/>
    </row>
    <row r="87" spans="1:9" x14ac:dyDescent="0.25">
      <c r="A87" s="13">
        <f t="shared" si="6"/>
        <v>85</v>
      </c>
      <c r="B87" s="13" t="s">
        <v>648</v>
      </c>
      <c r="C87" s="13" t="s">
        <v>179</v>
      </c>
      <c r="D87" s="13">
        <v>63</v>
      </c>
      <c r="E87" s="13">
        <v>6</v>
      </c>
      <c r="F87" s="13" t="s">
        <v>649</v>
      </c>
      <c r="G87" s="80">
        <v>595535866836</v>
      </c>
      <c r="H87" s="13">
        <v>8826967563</v>
      </c>
      <c r="I87" s="74"/>
    </row>
    <row r="88" spans="1:9" x14ac:dyDescent="0.25">
      <c r="A88" s="13">
        <f t="shared" si="6"/>
        <v>86</v>
      </c>
      <c r="B88" s="13" t="s">
        <v>650</v>
      </c>
      <c r="C88" s="13" t="s">
        <v>651</v>
      </c>
      <c r="D88" s="13">
        <v>75</v>
      </c>
      <c r="E88" s="13">
        <v>6</v>
      </c>
      <c r="F88" s="13" t="s">
        <v>652</v>
      </c>
      <c r="G88" s="80">
        <v>766775611327</v>
      </c>
      <c r="H88" s="13">
        <v>8920942446</v>
      </c>
      <c r="I88" s="74"/>
    </row>
    <row r="89" spans="1:9" x14ac:dyDescent="0.25">
      <c r="A89" s="13">
        <f t="shared" si="6"/>
        <v>87</v>
      </c>
      <c r="B89" s="13" t="s">
        <v>651</v>
      </c>
      <c r="C89" s="13" t="s">
        <v>653</v>
      </c>
      <c r="D89" s="13">
        <v>75</v>
      </c>
      <c r="E89" s="13">
        <v>6</v>
      </c>
      <c r="F89" s="13" t="s">
        <v>654</v>
      </c>
      <c r="G89" s="80">
        <v>538794584971</v>
      </c>
      <c r="H89" s="13">
        <v>9198205267</v>
      </c>
      <c r="I89" s="74"/>
    </row>
    <row r="90" spans="1:9" x14ac:dyDescent="0.25">
      <c r="A90" s="13">
        <f t="shared" si="6"/>
        <v>88</v>
      </c>
      <c r="B90" s="13" t="s">
        <v>651</v>
      </c>
      <c r="C90" s="13" t="s">
        <v>653</v>
      </c>
      <c r="D90" s="13">
        <v>75</v>
      </c>
      <c r="E90" s="13">
        <v>6</v>
      </c>
      <c r="F90" s="13" t="s">
        <v>655</v>
      </c>
      <c r="G90" s="80">
        <v>383974253200</v>
      </c>
      <c r="H90" s="13">
        <v>9569662347</v>
      </c>
      <c r="I90" s="74"/>
    </row>
    <row r="91" spans="1:9" x14ac:dyDescent="0.25">
      <c r="A91" s="13">
        <f t="shared" si="6"/>
        <v>89</v>
      </c>
      <c r="B91" s="13" t="s">
        <v>651</v>
      </c>
      <c r="C91" s="13" t="s">
        <v>653</v>
      </c>
      <c r="D91" s="13">
        <v>75</v>
      </c>
      <c r="E91" s="13">
        <v>6</v>
      </c>
      <c r="F91" s="13" t="s">
        <v>656</v>
      </c>
      <c r="G91" s="80">
        <v>984767439431</v>
      </c>
      <c r="H91" s="13">
        <v>9956469415</v>
      </c>
      <c r="I91" s="74"/>
    </row>
    <row r="92" spans="1:9" x14ac:dyDescent="0.25">
      <c r="A92" s="13">
        <f t="shared" si="6"/>
        <v>90</v>
      </c>
      <c r="B92" s="13" t="s">
        <v>651</v>
      </c>
      <c r="C92" s="13" t="s">
        <v>653</v>
      </c>
      <c r="D92" s="13">
        <v>75</v>
      </c>
      <c r="E92" s="13">
        <v>6</v>
      </c>
      <c r="F92" s="13" t="s">
        <v>657</v>
      </c>
      <c r="G92" s="80">
        <v>228499824120</v>
      </c>
      <c r="H92" s="13">
        <v>7525051462</v>
      </c>
      <c r="I92" s="74"/>
    </row>
    <row r="93" spans="1:9" x14ac:dyDescent="0.25">
      <c r="A93" s="13">
        <f t="shared" si="6"/>
        <v>91</v>
      </c>
      <c r="B93" s="13" t="s">
        <v>650</v>
      </c>
      <c r="C93" s="13" t="s">
        <v>658</v>
      </c>
      <c r="D93" s="13">
        <v>75</v>
      </c>
      <c r="E93" s="13">
        <v>6</v>
      </c>
      <c r="F93" s="13" t="s">
        <v>659</v>
      </c>
      <c r="G93" s="80">
        <v>325448779654</v>
      </c>
      <c r="H93" s="13">
        <v>8018760466</v>
      </c>
      <c r="I93" s="74"/>
    </row>
    <row r="94" spans="1:9" x14ac:dyDescent="0.25">
      <c r="A94" s="13">
        <f t="shared" si="6"/>
        <v>92</v>
      </c>
      <c r="B94" s="13" t="s">
        <v>658</v>
      </c>
      <c r="C94" s="13" t="s">
        <v>660</v>
      </c>
      <c r="D94" s="13">
        <v>75</v>
      </c>
      <c r="E94" s="13">
        <v>6</v>
      </c>
      <c r="F94" s="13" t="s">
        <v>661</v>
      </c>
      <c r="G94" s="80">
        <v>975411805885</v>
      </c>
      <c r="H94" s="13">
        <v>8858415796</v>
      </c>
      <c r="I94" s="74"/>
    </row>
    <row r="95" spans="1:9" x14ac:dyDescent="0.25">
      <c r="A95" s="13">
        <f t="shared" si="6"/>
        <v>93</v>
      </c>
      <c r="B95" s="13" t="s">
        <v>658</v>
      </c>
      <c r="C95" s="13" t="s">
        <v>660</v>
      </c>
      <c r="D95" s="13">
        <v>75</v>
      </c>
      <c r="E95" s="13">
        <v>6</v>
      </c>
      <c r="F95" s="13" t="s">
        <v>662</v>
      </c>
      <c r="G95" s="80">
        <v>819678515643</v>
      </c>
      <c r="H95" s="13">
        <v>7318399043</v>
      </c>
      <c r="I95" s="74"/>
    </row>
    <row r="96" spans="1:9" x14ac:dyDescent="0.25">
      <c r="A96" s="13">
        <f t="shared" si="6"/>
        <v>94</v>
      </c>
      <c r="B96" s="13" t="s">
        <v>658</v>
      </c>
      <c r="C96" s="13" t="s">
        <v>660</v>
      </c>
      <c r="D96" s="13">
        <v>63</v>
      </c>
      <c r="E96" s="13">
        <v>6</v>
      </c>
      <c r="F96" s="13" t="s">
        <v>663</v>
      </c>
      <c r="G96" s="80">
        <v>908388982579</v>
      </c>
      <c r="H96" s="13">
        <v>9173020442</v>
      </c>
      <c r="I96" s="74"/>
    </row>
    <row r="97" spans="1:9" x14ac:dyDescent="0.25">
      <c r="A97" s="13">
        <f t="shared" si="6"/>
        <v>95</v>
      </c>
      <c r="B97" s="13" t="s">
        <v>658</v>
      </c>
      <c r="C97" s="13" t="s">
        <v>660</v>
      </c>
      <c r="D97" s="13">
        <v>63</v>
      </c>
      <c r="E97" s="13">
        <v>6</v>
      </c>
      <c r="F97" s="13" t="s">
        <v>664</v>
      </c>
      <c r="G97" s="80">
        <v>401404535723</v>
      </c>
      <c r="H97" s="13">
        <v>6393023854</v>
      </c>
      <c r="I97" s="74"/>
    </row>
    <row r="98" spans="1:9" x14ac:dyDescent="0.25">
      <c r="A98" s="13">
        <f t="shared" si="6"/>
        <v>96</v>
      </c>
      <c r="B98" s="13" t="s">
        <v>665</v>
      </c>
      <c r="C98" s="13" t="s">
        <v>666</v>
      </c>
      <c r="D98" s="13">
        <v>63</v>
      </c>
      <c r="E98" s="13">
        <v>6</v>
      </c>
      <c r="F98" s="13" t="s">
        <v>667</v>
      </c>
      <c r="G98" s="80">
        <v>507601156391</v>
      </c>
      <c r="H98" s="13">
        <v>8429943816</v>
      </c>
      <c r="I98" s="74"/>
    </row>
    <row r="99" spans="1:9" x14ac:dyDescent="0.25">
      <c r="A99" s="13">
        <f t="shared" si="6"/>
        <v>97</v>
      </c>
      <c r="B99" s="13" t="s">
        <v>643</v>
      </c>
      <c r="C99" s="13" t="s">
        <v>668</v>
      </c>
      <c r="D99" s="13">
        <v>63</v>
      </c>
      <c r="E99" s="13">
        <v>6</v>
      </c>
      <c r="F99" s="13" t="s">
        <v>669</v>
      </c>
      <c r="G99" s="80">
        <v>488345630823</v>
      </c>
      <c r="H99" s="13">
        <v>8601684478</v>
      </c>
      <c r="I99" s="74"/>
    </row>
    <row r="100" spans="1:9" x14ac:dyDescent="0.25">
      <c r="A100" s="13">
        <f t="shared" si="6"/>
        <v>98</v>
      </c>
      <c r="B100" s="13" t="s">
        <v>643</v>
      </c>
      <c r="C100" s="13" t="s">
        <v>668</v>
      </c>
      <c r="D100" s="13">
        <v>63</v>
      </c>
      <c r="E100" s="13">
        <v>6</v>
      </c>
      <c r="F100" s="13" t="s">
        <v>670</v>
      </c>
      <c r="G100" s="80">
        <v>396254605517</v>
      </c>
      <c r="H100" s="13">
        <v>8470823932</v>
      </c>
      <c r="I100" s="74"/>
    </row>
    <row r="101" spans="1:9" x14ac:dyDescent="0.25">
      <c r="A101" s="13">
        <f t="shared" si="6"/>
        <v>99</v>
      </c>
      <c r="B101" s="13" t="s">
        <v>643</v>
      </c>
      <c r="C101" s="13" t="s">
        <v>668</v>
      </c>
      <c r="D101" s="13">
        <v>110</v>
      </c>
      <c r="E101" s="13">
        <v>6</v>
      </c>
      <c r="F101" s="13" t="s">
        <v>671</v>
      </c>
      <c r="G101" s="80">
        <v>972734399564</v>
      </c>
      <c r="H101" s="13">
        <v>9794609048</v>
      </c>
      <c r="I101" s="74"/>
    </row>
    <row r="102" spans="1:9" x14ac:dyDescent="0.25">
      <c r="A102" s="13">
        <f t="shared" si="6"/>
        <v>100</v>
      </c>
      <c r="B102" s="13" t="s">
        <v>643</v>
      </c>
      <c r="C102" s="13" t="s">
        <v>668</v>
      </c>
      <c r="D102" s="13">
        <v>110</v>
      </c>
      <c r="E102" s="13">
        <v>6</v>
      </c>
      <c r="F102" s="13" t="s">
        <v>672</v>
      </c>
      <c r="G102" s="80">
        <v>967516834792</v>
      </c>
      <c r="H102" s="13">
        <v>9695984373</v>
      </c>
      <c r="I102" s="74"/>
    </row>
    <row r="103" spans="1:9" x14ac:dyDescent="0.25">
      <c r="A103" s="13">
        <f t="shared" si="6"/>
        <v>101</v>
      </c>
      <c r="B103" s="13" t="s">
        <v>493</v>
      </c>
      <c r="C103" s="13" t="s">
        <v>135</v>
      </c>
      <c r="D103" s="13">
        <v>110</v>
      </c>
      <c r="E103" s="13">
        <v>6</v>
      </c>
      <c r="F103" s="13" t="s">
        <v>673</v>
      </c>
      <c r="G103" s="80">
        <v>949927062885</v>
      </c>
      <c r="H103" s="13">
        <v>9076892019</v>
      </c>
      <c r="I103" s="74"/>
    </row>
    <row r="104" spans="1:9" x14ac:dyDescent="0.25">
      <c r="A104" s="13">
        <f t="shared" si="6"/>
        <v>102</v>
      </c>
      <c r="B104" s="13" t="s">
        <v>493</v>
      </c>
      <c r="C104" s="13" t="s">
        <v>135</v>
      </c>
      <c r="D104" s="13">
        <v>110</v>
      </c>
      <c r="E104" s="13">
        <v>6</v>
      </c>
      <c r="F104" s="13" t="s">
        <v>674</v>
      </c>
      <c r="G104" s="80">
        <v>761018031032</v>
      </c>
      <c r="H104" s="13" t="s">
        <v>532</v>
      </c>
      <c r="I104" s="74"/>
    </row>
    <row r="105" spans="1:9" x14ac:dyDescent="0.25">
      <c r="A105" s="13">
        <f t="shared" si="6"/>
        <v>103</v>
      </c>
      <c r="B105" s="13" t="s">
        <v>493</v>
      </c>
      <c r="C105" s="13" t="s">
        <v>135</v>
      </c>
      <c r="D105" s="13">
        <v>110</v>
      </c>
      <c r="E105" s="13">
        <v>6</v>
      </c>
      <c r="F105" s="13" t="s">
        <v>675</v>
      </c>
      <c r="G105" s="80" t="s">
        <v>532</v>
      </c>
      <c r="H105" s="13" t="s">
        <v>532</v>
      </c>
      <c r="I105" s="74"/>
    </row>
    <row r="106" spans="1:9" x14ac:dyDescent="0.25">
      <c r="A106" s="13">
        <f t="shared" si="6"/>
        <v>104</v>
      </c>
      <c r="B106" s="13" t="s">
        <v>493</v>
      </c>
      <c r="C106" s="13" t="s">
        <v>135</v>
      </c>
      <c r="D106" s="13">
        <v>110</v>
      </c>
      <c r="E106" s="13">
        <v>6</v>
      </c>
      <c r="F106" s="13" t="s">
        <v>542</v>
      </c>
      <c r="G106" s="80">
        <v>383950690506</v>
      </c>
      <c r="H106" s="13">
        <v>8982954703</v>
      </c>
      <c r="I106" s="74"/>
    </row>
    <row r="107" spans="1:9" x14ac:dyDescent="0.25">
      <c r="A107" s="13">
        <f t="shared" si="6"/>
        <v>105</v>
      </c>
      <c r="B107" s="13" t="s">
        <v>135</v>
      </c>
      <c r="C107" s="13" t="s">
        <v>676</v>
      </c>
      <c r="D107" s="13">
        <v>110</v>
      </c>
      <c r="E107" s="13">
        <v>6</v>
      </c>
      <c r="F107" s="13" t="s">
        <v>677</v>
      </c>
      <c r="G107" s="80">
        <v>836107072904</v>
      </c>
      <c r="H107" s="13">
        <v>979473537</v>
      </c>
      <c r="I107" s="74"/>
    </row>
    <row r="108" spans="1:9" x14ac:dyDescent="0.25">
      <c r="A108" s="13">
        <f t="shared" si="6"/>
        <v>106</v>
      </c>
      <c r="B108" s="13" t="s">
        <v>135</v>
      </c>
      <c r="C108" s="13" t="s">
        <v>676</v>
      </c>
      <c r="D108" s="13">
        <v>110</v>
      </c>
      <c r="E108" s="13">
        <v>6</v>
      </c>
      <c r="F108" s="13" t="s">
        <v>678</v>
      </c>
      <c r="G108" s="80">
        <v>277860058660</v>
      </c>
      <c r="H108" s="13">
        <v>9794741373</v>
      </c>
      <c r="I108" s="74"/>
    </row>
    <row r="109" spans="1:9" x14ac:dyDescent="0.25">
      <c r="A109" s="13">
        <f t="shared" si="6"/>
        <v>107</v>
      </c>
      <c r="B109" s="13" t="s">
        <v>135</v>
      </c>
      <c r="C109" s="13" t="s">
        <v>676</v>
      </c>
      <c r="D109" s="13">
        <v>75</v>
      </c>
      <c r="E109" s="13">
        <v>6</v>
      </c>
      <c r="F109" s="13" t="s">
        <v>679</v>
      </c>
      <c r="G109" s="80">
        <v>553783986142</v>
      </c>
      <c r="H109" s="13">
        <v>9651569965</v>
      </c>
      <c r="I109" s="74"/>
    </row>
    <row r="110" spans="1:9" x14ac:dyDescent="0.25">
      <c r="A110" s="13">
        <f t="shared" si="6"/>
        <v>108</v>
      </c>
      <c r="B110" s="13" t="s">
        <v>135</v>
      </c>
      <c r="C110" s="13" t="s">
        <v>676</v>
      </c>
      <c r="D110" s="13">
        <v>75</v>
      </c>
      <c r="E110" s="13">
        <v>6</v>
      </c>
      <c r="F110" s="13" t="s">
        <v>680</v>
      </c>
      <c r="G110" s="80">
        <v>558794584471</v>
      </c>
      <c r="H110" s="13">
        <v>9198205267</v>
      </c>
      <c r="I110" s="74"/>
    </row>
    <row r="111" spans="1:9" x14ac:dyDescent="0.25">
      <c r="A111" s="13">
        <f t="shared" si="6"/>
        <v>109</v>
      </c>
      <c r="B111" s="13" t="s">
        <v>676</v>
      </c>
      <c r="C111" s="13" t="s">
        <v>681</v>
      </c>
      <c r="D111" s="13">
        <v>75</v>
      </c>
      <c r="E111" s="13">
        <v>6</v>
      </c>
      <c r="F111" s="13" t="s">
        <v>682</v>
      </c>
      <c r="G111" s="80">
        <v>540064284816</v>
      </c>
      <c r="H111" s="13">
        <v>9935177098</v>
      </c>
      <c r="I111" s="74"/>
    </row>
    <row r="112" spans="1:9" x14ac:dyDescent="0.25">
      <c r="A112" s="13">
        <f t="shared" si="6"/>
        <v>110</v>
      </c>
      <c r="B112" s="13" t="s">
        <v>676</v>
      </c>
      <c r="C112" s="13" t="s">
        <v>681</v>
      </c>
      <c r="D112" s="13">
        <v>75</v>
      </c>
      <c r="E112" s="13">
        <v>6</v>
      </c>
      <c r="F112" s="13" t="s">
        <v>683</v>
      </c>
      <c r="G112" s="80">
        <v>753418324712</v>
      </c>
      <c r="H112" s="13">
        <v>9198441219</v>
      </c>
      <c r="I112" s="74"/>
    </row>
    <row r="113" spans="1:9" x14ac:dyDescent="0.25">
      <c r="A113" s="13">
        <f t="shared" si="6"/>
        <v>111</v>
      </c>
      <c r="B113" s="13" t="s">
        <v>676</v>
      </c>
      <c r="C113" s="13" t="s">
        <v>681</v>
      </c>
      <c r="D113" s="13">
        <v>75</v>
      </c>
      <c r="E113" s="13">
        <v>6</v>
      </c>
      <c r="F113" s="13" t="s">
        <v>684</v>
      </c>
      <c r="G113" s="80">
        <v>396608830391</v>
      </c>
      <c r="H113" s="13">
        <v>7607383015</v>
      </c>
      <c r="I113" s="74"/>
    </row>
    <row r="114" spans="1:9" x14ac:dyDescent="0.25">
      <c r="A114" s="13">
        <f t="shared" si="6"/>
        <v>112</v>
      </c>
      <c r="B114" s="13" t="s">
        <v>681</v>
      </c>
      <c r="C114" s="13" t="s">
        <v>685</v>
      </c>
      <c r="D114" s="13">
        <v>75</v>
      </c>
      <c r="E114" s="13">
        <v>6</v>
      </c>
      <c r="F114" s="13" t="s">
        <v>686</v>
      </c>
      <c r="G114" s="80">
        <v>736484043479</v>
      </c>
      <c r="H114" s="13">
        <v>7268944546</v>
      </c>
      <c r="I114" s="74"/>
    </row>
    <row r="115" spans="1:9" x14ac:dyDescent="0.25">
      <c r="A115" s="13">
        <f t="shared" si="6"/>
        <v>113</v>
      </c>
      <c r="B115" s="13" t="s">
        <v>681</v>
      </c>
      <c r="C115" s="13" t="s">
        <v>685</v>
      </c>
      <c r="D115" s="13">
        <v>75</v>
      </c>
      <c r="E115" s="13">
        <v>6</v>
      </c>
      <c r="F115" s="13" t="s">
        <v>687</v>
      </c>
      <c r="G115" s="80">
        <v>301231969526</v>
      </c>
      <c r="H115" s="13">
        <v>8898714543</v>
      </c>
      <c r="I115" s="74"/>
    </row>
    <row r="116" spans="1:9" x14ac:dyDescent="0.25">
      <c r="A116" s="13">
        <f t="shared" si="6"/>
        <v>114</v>
      </c>
      <c r="B116" s="13" t="s">
        <v>681</v>
      </c>
      <c r="C116" s="13" t="s">
        <v>685</v>
      </c>
      <c r="D116" s="13">
        <v>63</v>
      </c>
      <c r="E116" s="98">
        <v>6</v>
      </c>
      <c r="F116" s="13" t="s">
        <v>688</v>
      </c>
      <c r="G116" s="80">
        <v>535770351014</v>
      </c>
      <c r="H116" s="13">
        <v>6393594224</v>
      </c>
      <c r="I116" s="74"/>
    </row>
    <row r="117" spans="1:9" x14ac:dyDescent="0.25">
      <c r="A117" s="13">
        <f t="shared" si="6"/>
        <v>115</v>
      </c>
      <c r="B117" s="13"/>
      <c r="C117" s="13"/>
      <c r="D117" s="13"/>
      <c r="E117" s="13">
        <f>+SUM(E3:E116)</f>
        <v>684</v>
      </c>
      <c r="F117" s="13"/>
      <c r="G117" s="80"/>
      <c r="H117" s="13"/>
      <c r="I117" s="74"/>
    </row>
    <row r="118" spans="1:9" x14ac:dyDescent="0.25">
      <c r="A118" s="13">
        <f t="shared" si="6"/>
        <v>116</v>
      </c>
      <c r="B118" s="13"/>
      <c r="C118" s="13"/>
      <c r="D118" s="13"/>
      <c r="E118" s="13"/>
      <c r="F118" s="13"/>
      <c r="G118" s="80"/>
      <c r="H118" s="13"/>
      <c r="I118" s="74"/>
    </row>
    <row r="119" spans="1:9" x14ac:dyDescent="0.25">
      <c r="A119" s="13">
        <f t="shared" si="6"/>
        <v>117</v>
      </c>
      <c r="B119" s="13"/>
      <c r="C119" s="13"/>
      <c r="D119" s="13">
        <v>63</v>
      </c>
      <c r="E119" s="13">
        <v>75</v>
      </c>
      <c r="F119" s="13">
        <v>90</v>
      </c>
      <c r="G119" s="80">
        <v>110</v>
      </c>
      <c r="H119" s="13"/>
      <c r="I119" s="74"/>
    </row>
    <row r="120" spans="1:9" x14ac:dyDescent="0.25">
      <c r="A120" s="13">
        <f t="shared" si="6"/>
        <v>118</v>
      </c>
      <c r="B120" s="13"/>
      <c r="C120" s="13"/>
      <c r="D120" s="13">
        <f>+COUNTIF($D3:$D116,"63")</f>
        <v>45</v>
      </c>
      <c r="E120" s="93">
        <f>+COUNTIF($D3:$D116,"75")</f>
        <v>20</v>
      </c>
      <c r="F120" s="93">
        <f>+COUNTIF($D3:$D116,"90")</f>
        <v>21</v>
      </c>
      <c r="G120" s="93">
        <f>+COUNTIF($D3:$D116,"110")</f>
        <v>28</v>
      </c>
      <c r="H120" s="13">
        <f>+SUM(D120:G120)</f>
        <v>114</v>
      </c>
      <c r="I120" s="74"/>
    </row>
    <row r="121" spans="1:9" x14ac:dyDescent="0.25">
      <c r="A121" s="13">
        <f t="shared" si="6"/>
        <v>119</v>
      </c>
      <c r="B121" s="13"/>
      <c r="C121" s="13"/>
      <c r="D121" s="13"/>
      <c r="E121" s="13"/>
      <c r="F121" s="13"/>
      <c r="G121" s="80"/>
      <c r="H121" s="13"/>
      <c r="I121" s="74"/>
    </row>
    <row r="122" spans="1:9" x14ac:dyDescent="0.25">
      <c r="A122" s="13">
        <f t="shared" si="6"/>
        <v>120</v>
      </c>
      <c r="B122" s="13"/>
      <c r="C122" s="13"/>
      <c r="D122" s="13"/>
      <c r="E122" s="13"/>
      <c r="F122" s="13"/>
      <c r="G122" s="80"/>
      <c r="H122" s="13"/>
      <c r="I122" s="74"/>
    </row>
    <row r="123" spans="1:9" x14ac:dyDescent="0.25">
      <c r="A123" s="13">
        <f t="shared" si="6"/>
        <v>121</v>
      </c>
      <c r="B123" s="13"/>
      <c r="C123" s="13"/>
      <c r="D123" s="13"/>
      <c r="E123" s="13"/>
      <c r="F123" s="13"/>
      <c r="G123" s="80"/>
      <c r="H123" s="13"/>
      <c r="I123" s="74"/>
    </row>
    <row r="124" spans="1:9" x14ac:dyDescent="0.25">
      <c r="A124" s="13">
        <f t="shared" si="6"/>
        <v>122</v>
      </c>
      <c r="B124" s="13"/>
      <c r="C124" s="13"/>
      <c r="D124" s="13"/>
      <c r="E124" s="13"/>
      <c r="F124" s="13"/>
      <c r="G124" s="80"/>
      <c r="H124" s="13"/>
      <c r="I124" s="74"/>
    </row>
    <row r="125" spans="1:9" x14ac:dyDescent="0.25">
      <c r="A125" s="13">
        <f t="shared" si="6"/>
        <v>123</v>
      </c>
      <c r="B125" s="13"/>
      <c r="C125" s="13"/>
      <c r="D125" s="13"/>
      <c r="E125" s="13"/>
      <c r="F125" s="13"/>
      <c r="G125" s="80"/>
      <c r="H125" s="13"/>
      <c r="I125" s="74"/>
    </row>
    <row r="126" spans="1:9" x14ac:dyDescent="0.25">
      <c r="A126" s="13">
        <f t="shared" si="6"/>
        <v>124</v>
      </c>
      <c r="B126" s="13"/>
      <c r="C126" s="13"/>
      <c r="D126" s="13"/>
      <c r="E126" s="13"/>
      <c r="F126" s="13"/>
      <c r="G126" s="80"/>
      <c r="H126" s="13"/>
      <c r="I126" s="74"/>
    </row>
    <row r="127" spans="1:9" x14ac:dyDescent="0.25">
      <c r="A127" s="13">
        <f t="shared" si="6"/>
        <v>125</v>
      </c>
      <c r="B127" s="13"/>
      <c r="C127" s="13"/>
      <c r="D127" s="13"/>
      <c r="E127" s="13"/>
      <c r="F127" s="13"/>
      <c r="G127" s="80"/>
      <c r="H127" s="13"/>
      <c r="I127" s="74"/>
    </row>
    <row r="128" spans="1:9" x14ac:dyDescent="0.25">
      <c r="A128" s="13">
        <f t="shared" si="6"/>
        <v>126</v>
      </c>
      <c r="B128" s="13"/>
      <c r="C128" s="13"/>
      <c r="D128" s="13"/>
      <c r="E128" s="13"/>
      <c r="F128" s="13"/>
      <c r="G128" s="80"/>
      <c r="H128" s="13"/>
      <c r="I128" s="74"/>
    </row>
    <row r="129" spans="1:9" x14ac:dyDescent="0.25">
      <c r="A129" s="13">
        <f t="shared" si="6"/>
        <v>127</v>
      </c>
      <c r="B129" s="13"/>
      <c r="C129" s="13"/>
      <c r="D129" s="13"/>
      <c r="E129" s="13"/>
      <c r="F129" s="13"/>
      <c r="G129" s="80"/>
      <c r="H129" s="13"/>
      <c r="I129" s="74"/>
    </row>
    <row r="130" spans="1:9" x14ac:dyDescent="0.25">
      <c r="A130" s="13">
        <f t="shared" si="6"/>
        <v>128</v>
      </c>
      <c r="B130" s="13"/>
      <c r="C130" s="13"/>
      <c r="D130" s="13"/>
      <c r="E130" s="13"/>
      <c r="F130" s="13"/>
      <c r="G130" s="80"/>
      <c r="H130" s="13"/>
      <c r="I130" s="74"/>
    </row>
    <row r="131" spans="1:9" x14ac:dyDescent="0.25">
      <c r="A131" s="13">
        <f t="shared" si="6"/>
        <v>129</v>
      </c>
      <c r="B131" s="13"/>
      <c r="C131" s="13"/>
      <c r="D131" s="13"/>
      <c r="E131" s="13"/>
      <c r="F131" s="13"/>
      <c r="G131" s="80"/>
      <c r="H131" s="13"/>
      <c r="I131" s="74"/>
    </row>
    <row r="132" spans="1:9" x14ac:dyDescent="0.25">
      <c r="A132" s="13">
        <f t="shared" si="6"/>
        <v>130</v>
      </c>
      <c r="B132" s="13"/>
      <c r="C132" s="13"/>
      <c r="D132" s="13"/>
      <c r="E132" s="13"/>
      <c r="F132" s="13"/>
      <c r="G132" s="80"/>
      <c r="H132" s="13"/>
      <c r="I132" s="74"/>
    </row>
    <row r="133" spans="1:9" x14ac:dyDescent="0.25">
      <c r="A133" s="13">
        <f t="shared" ref="A133:A135" si="7">1+A132</f>
        <v>131</v>
      </c>
      <c r="B133" s="13"/>
      <c r="C133" s="13"/>
      <c r="D133" s="13"/>
      <c r="E133" s="13"/>
      <c r="F133" s="13"/>
      <c r="G133" s="80"/>
      <c r="H133" s="13"/>
      <c r="I133" s="74"/>
    </row>
    <row r="134" spans="1:9" x14ac:dyDescent="0.25">
      <c r="A134" s="13">
        <f t="shared" si="7"/>
        <v>132</v>
      </c>
      <c r="B134" s="13"/>
      <c r="C134" s="13"/>
      <c r="D134" s="13"/>
      <c r="E134" s="13"/>
      <c r="F134" s="13"/>
      <c r="G134" s="80"/>
      <c r="H134" s="13"/>
      <c r="I134" s="74"/>
    </row>
    <row r="135" spans="1:9" x14ac:dyDescent="0.25">
      <c r="A135" s="13">
        <f t="shared" si="7"/>
        <v>133</v>
      </c>
      <c r="B135" s="13"/>
      <c r="C135" s="13"/>
      <c r="D135" s="13"/>
      <c r="E135" s="13"/>
      <c r="F135" s="13"/>
      <c r="G135" s="80"/>
      <c r="H135" s="13"/>
      <c r="I135" s="74"/>
    </row>
    <row r="136" spans="1:9" x14ac:dyDescent="0.25">
      <c r="A136" s="77"/>
      <c r="E136" s="63"/>
      <c r="F136" s="63"/>
      <c r="G136" s="78"/>
      <c r="H136" s="79"/>
      <c r="I136" s="73"/>
    </row>
  </sheetData>
  <mergeCells count="2">
    <mergeCell ref="E1:F1"/>
    <mergeCell ref="J25:L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6"/>
  <sheetViews>
    <sheetView zoomScaleNormal="100" workbookViewId="0">
      <selection activeCell="N31" sqref="N31"/>
    </sheetView>
  </sheetViews>
  <sheetFormatPr defaultRowHeight="15" x14ac:dyDescent="0.25"/>
  <cols>
    <col min="1" max="1" width="12.28515625" customWidth="1"/>
    <col min="2" max="2" width="13.7109375" customWidth="1"/>
    <col min="3" max="3" width="15" customWidth="1"/>
    <col min="4" max="4" width="16.42578125" customWidth="1"/>
    <col min="5" max="5" width="10" customWidth="1"/>
    <col min="9" max="10" width="10" customWidth="1"/>
    <col min="11" max="11" width="12.28515625" bestFit="1" customWidth="1"/>
    <col min="12" max="12" width="20.5703125" customWidth="1"/>
    <col min="13" max="13" width="11.85546875" customWidth="1"/>
    <col min="14" max="14" width="30.28515625" bestFit="1" customWidth="1"/>
    <col min="17" max="17" width="10.7109375" bestFit="1" customWidth="1"/>
  </cols>
  <sheetData>
    <row r="2" spans="2:15" ht="15.75" x14ac:dyDescent="0.25">
      <c r="B2" s="173" t="s">
        <v>70</v>
      </c>
      <c r="C2" s="173"/>
      <c r="D2" s="179" t="s">
        <v>5</v>
      </c>
      <c r="E2" s="180"/>
      <c r="F2" s="180"/>
      <c r="G2" s="181"/>
    </row>
    <row r="3" spans="2:15" ht="15.75" x14ac:dyDescent="0.25">
      <c r="B3" s="173" t="s">
        <v>71</v>
      </c>
      <c r="C3" s="173"/>
      <c r="D3" s="179" t="s">
        <v>516</v>
      </c>
      <c r="E3" s="180"/>
      <c r="F3" s="180"/>
      <c r="G3" s="181"/>
    </row>
    <row r="4" spans="2:15" ht="15.75" x14ac:dyDescent="0.25">
      <c r="B4" s="177" t="s">
        <v>255</v>
      </c>
      <c r="C4" s="177"/>
      <c r="D4" s="178" t="s">
        <v>256</v>
      </c>
      <c r="E4" s="178"/>
      <c r="F4" s="178"/>
      <c r="G4" s="178"/>
    </row>
    <row r="5" spans="2:15" ht="18.75" x14ac:dyDescent="0.25">
      <c r="B5" s="174" t="s">
        <v>257</v>
      </c>
      <c r="C5" s="175"/>
      <c r="D5" s="175"/>
      <c r="E5" s="175"/>
      <c r="F5" s="175"/>
      <c r="G5" s="176"/>
    </row>
    <row r="6" spans="2:15" ht="52.5" customHeight="1" x14ac:dyDescent="0.25">
      <c r="B6" s="28" t="s">
        <v>77</v>
      </c>
      <c r="C6" s="28" t="s">
        <v>78</v>
      </c>
      <c r="D6" s="28" t="s">
        <v>258</v>
      </c>
      <c r="E6" s="29" t="s">
        <v>259</v>
      </c>
      <c r="F6" s="29" t="s">
        <v>260</v>
      </c>
      <c r="G6" s="28" t="s">
        <v>261</v>
      </c>
      <c r="J6" s="21"/>
      <c r="K6" s="21"/>
      <c r="L6" s="21"/>
      <c r="M6" s="21"/>
      <c r="N6" s="21"/>
      <c r="O6" t="s">
        <v>271</v>
      </c>
    </row>
    <row r="7" spans="2:15" x14ac:dyDescent="0.25">
      <c r="B7" s="30">
        <v>1</v>
      </c>
      <c r="C7" s="31">
        <v>45085</v>
      </c>
      <c r="D7" s="15">
        <v>4300</v>
      </c>
      <c r="E7" s="15"/>
      <c r="F7" s="15"/>
      <c r="G7" s="15">
        <v>1098</v>
      </c>
      <c r="J7" s="21"/>
      <c r="K7" s="21"/>
      <c r="L7" s="21"/>
      <c r="M7" s="21"/>
      <c r="N7" s="21"/>
    </row>
    <row r="8" spans="2:15" x14ac:dyDescent="0.25">
      <c r="B8" s="32">
        <f>+B7+1</f>
        <v>2</v>
      </c>
      <c r="C8" s="37">
        <v>45075</v>
      </c>
      <c r="D8" s="32">
        <v>2450</v>
      </c>
      <c r="E8" s="32"/>
      <c r="F8" s="32"/>
      <c r="G8" s="30">
        <v>1090</v>
      </c>
      <c r="J8" s="21"/>
      <c r="K8" s="21"/>
      <c r="L8" s="21"/>
      <c r="M8" s="21"/>
      <c r="N8" s="21"/>
    </row>
    <row r="9" spans="2:15" x14ac:dyDescent="0.25">
      <c r="B9" s="30">
        <f>1+B8</f>
        <v>3</v>
      </c>
      <c r="C9" s="14">
        <v>45074</v>
      </c>
      <c r="D9" s="13">
        <v>600</v>
      </c>
      <c r="E9" s="16"/>
      <c r="F9" s="16"/>
      <c r="G9" s="13">
        <v>1088</v>
      </c>
      <c r="J9" s="21"/>
      <c r="K9" s="21"/>
      <c r="L9" s="21"/>
      <c r="M9" s="21"/>
      <c r="N9" s="21"/>
    </row>
    <row r="10" spans="2:15" x14ac:dyDescent="0.25">
      <c r="B10" s="30">
        <f>1+B9</f>
        <v>4</v>
      </c>
      <c r="C10" s="34">
        <v>45098</v>
      </c>
      <c r="D10" s="30">
        <v>3200</v>
      </c>
      <c r="E10" s="30"/>
      <c r="F10" s="30"/>
      <c r="G10" s="30">
        <v>7903</v>
      </c>
      <c r="J10" s="21"/>
      <c r="K10" s="21"/>
      <c r="L10" s="21"/>
      <c r="M10" s="21"/>
      <c r="N10" s="21"/>
    </row>
    <row r="11" spans="2:15" x14ac:dyDescent="0.25">
      <c r="B11" s="30">
        <f>1+B10</f>
        <v>5</v>
      </c>
      <c r="C11" s="31">
        <v>45114</v>
      </c>
      <c r="D11" s="30">
        <v>1950</v>
      </c>
      <c r="E11" s="30"/>
      <c r="F11" s="30"/>
      <c r="G11" s="30">
        <v>7906</v>
      </c>
      <c r="J11" s="21"/>
      <c r="K11" s="21"/>
      <c r="L11" s="21"/>
      <c r="M11" s="21"/>
      <c r="N11" s="21"/>
    </row>
    <row r="12" spans="2:15" x14ac:dyDescent="0.25">
      <c r="B12" s="30">
        <f>1+B11</f>
        <v>6</v>
      </c>
      <c r="C12" s="34">
        <v>45133</v>
      </c>
      <c r="D12" s="30">
        <v>1500</v>
      </c>
      <c r="E12" s="30"/>
      <c r="F12" s="30"/>
      <c r="G12" s="30">
        <v>7916</v>
      </c>
      <c r="J12" s="21"/>
      <c r="K12" s="21"/>
      <c r="L12" s="21"/>
      <c r="M12" s="21"/>
      <c r="N12" s="21"/>
    </row>
    <row r="13" spans="2:15" x14ac:dyDescent="0.25">
      <c r="B13" s="30"/>
      <c r="C13" s="34"/>
      <c r="D13" s="30"/>
      <c r="E13" s="30"/>
      <c r="F13" s="30"/>
      <c r="G13" s="36"/>
      <c r="J13" s="21"/>
      <c r="K13" s="21"/>
      <c r="L13" s="21"/>
      <c r="M13" s="21"/>
      <c r="N13" s="21"/>
    </row>
    <row r="14" spans="2:15" x14ac:dyDescent="0.25">
      <c r="B14" s="30"/>
      <c r="C14" s="34"/>
      <c r="D14" s="30"/>
      <c r="E14" s="30"/>
      <c r="F14" s="30"/>
      <c r="G14" s="36"/>
    </row>
    <row r="15" spans="2:15" x14ac:dyDescent="0.25">
      <c r="B15" s="30"/>
      <c r="C15" s="34"/>
      <c r="D15" s="30"/>
      <c r="E15" s="30"/>
      <c r="F15" s="30"/>
      <c r="G15" s="36"/>
    </row>
    <row r="16" spans="2:15" x14ac:dyDescent="0.25">
      <c r="B16" s="30"/>
      <c r="C16" s="34"/>
      <c r="D16" s="30"/>
      <c r="E16" s="30"/>
      <c r="F16" s="30"/>
      <c r="G16" s="36"/>
    </row>
    <row r="17" spans="2:17" x14ac:dyDescent="0.25">
      <c r="B17" s="30"/>
      <c r="C17" s="34" t="s">
        <v>264</v>
      </c>
      <c r="D17" s="30">
        <f>SUM(D7:D16)</f>
        <v>14000</v>
      </c>
      <c r="E17" s="30"/>
      <c r="F17" s="30"/>
      <c r="G17" s="36"/>
      <c r="J17" s="13" t="s">
        <v>262</v>
      </c>
      <c r="K17" s="13" t="s">
        <v>263</v>
      </c>
      <c r="L17" s="13" t="s">
        <v>258</v>
      </c>
      <c r="M17" s="13" t="s">
        <v>259</v>
      </c>
      <c r="N17" s="13" t="s">
        <v>260</v>
      </c>
    </row>
    <row r="18" spans="2:17" ht="18.75" x14ac:dyDescent="0.25">
      <c r="B18" s="174" t="s">
        <v>265</v>
      </c>
      <c r="C18" s="175"/>
      <c r="D18" s="175"/>
      <c r="E18" s="175"/>
      <c r="F18" s="175"/>
      <c r="G18" s="176"/>
      <c r="J18" s="13">
        <v>63</v>
      </c>
      <c r="K18" s="13">
        <v>17139</v>
      </c>
      <c r="L18" s="13">
        <v>14000</v>
      </c>
      <c r="M18" s="13">
        <f>+malaak!E265</f>
        <v>14015.300000000005</v>
      </c>
      <c r="N18" s="13">
        <f>+L18-M18</f>
        <v>-15.300000000004729</v>
      </c>
    </row>
    <row r="19" spans="2:17" ht="60" x14ac:dyDescent="0.25">
      <c r="B19" s="28" t="s">
        <v>77</v>
      </c>
      <c r="C19" s="28" t="s">
        <v>78</v>
      </c>
      <c r="D19" s="28" t="s">
        <v>258</v>
      </c>
      <c r="E19" s="29" t="s">
        <v>259</v>
      </c>
      <c r="F19" s="29" t="s">
        <v>260</v>
      </c>
      <c r="G19" s="28" t="s">
        <v>15</v>
      </c>
      <c r="J19" s="15">
        <v>75</v>
      </c>
      <c r="K19" s="15">
        <v>813</v>
      </c>
      <c r="L19" s="15">
        <v>600</v>
      </c>
      <c r="M19" s="15">
        <f>+malaak!F265</f>
        <v>847.8</v>
      </c>
      <c r="N19" s="15">
        <f t="shared" ref="N19:N24" si="0">+L19-M19</f>
        <v>-247.79999999999995</v>
      </c>
    </row>
    <row r="20" spans="2:17" x14ac:dyDescent="0.25">
      <c r="B20" s="30">
        <v>1</v>
      </c>
      <c r="C20" s="31">
        <v>45075</v>
      </c>
      <c r="D20" s="15">
        <v>300</v>
      </c>
      <c r="E20" s="15"/>
      <c r="F20" s="15"/>
      <c r="G20" s="13">
        <v>1090</v>
      </c>
      <c r="J20" s="13">
        <v>90</v>
      </c>
      <c r="K20" s="13">
        <v>1002</v>
      </c>
      <c r="L20" s="13">
        <v>1050</v>
      </c>
      <c r="M20" s="13">
        <f>+malaak!G265</f>
        <v>1014.6</v>
      </c>
      <c r="N20" s="13">
        <f t="shared" si="0"/>
        <v>35.399999999999977</v>
      </c>
    </row>
    <row r="21" spans="2:17" x14ac:dyDescent="0.25">
      <c r="B21" s="32">
        <f>+B20+1</f>
        <v>2</v>
      </c>
      <c r="C21" s="14">
        <v>45114</v>
      </c>
      <c r="D21" s="13">
        <v>300</v>
      </c>
      <c r="E21" s="16"/>
      <c r="F21" s="16"/>
      <c r="G21" s="13">
        <v>7906</v>
      </c>
      <c r="J21" s="13">
        <v>110</v>
      </c>
      <c r="K21" s="13">
        <v>483</v>
      </c>
      <c r="L21" s="13">
        <v>525</v>
      </c>
      <c r="M21" s="13">
        <f>+malaak!H265</f>
        <v>486</v>
      </c>
      <c r="N21" s="13">
        <f t="shared" si="0"/>
        <v>39</v>
      </c>
    </row>
    <row r="22" spans="2:17" x14ac:dyDescent="0.25">
      <c r="B22" s="30">
        <v>3</v>
      </c>
      <c r="C22" s="34"/>
      <c r="D22" s="30"/>
      <c r="E22" s="30"/>
      <c r="F22" s="30"/>
      <c r="G22" s="30"/>
      <c r="J22" s="13">
        <v>125</v>
      </c>
      <c r="K22" s="13">
        <v>539</v>
      </c>
      <c r="L22" s="13">
        <v>540</v>
      </c>
      <c r="M22" s="13">
        <f>+malaak!I265</f>
        <v>539.1</v>
      </c>
      <c r="N22" s="13">
        <f t="shared" si="0"/>
        <v>0.89999999999997726</v>
      </c>
    </row>
    <row r="23" spans="2:17" x14ac:dyDescent="0.25">
      <c r="B23" s="30">
        <v>3</v>
      </c>
      <c r="C23" s="34"/>
      <c r="D23" s="30"/>
      <c r="E23" s="30"/>
      <c r="F23" s="30"/>
      <c r="G23" s="30"/>
      <c r="J23" s="13">
        <v>140</v>
      </c>
      <c r="K23" s="13">
        <v>566</v>
      </c>
      <c r="L23" s="13">
        <v>576</v>
      </c>
      <c r="M23" s="13">
        <f>+malaak!J265</f>
        <v>571.70000000000005</v>
      </c>
      <c r="N23" s="13">
        <f t="shared" si="0"/>
        <v>4.2999999999999545</v>
      </c>
    </row>
    <row r="24" spans="2:17" x14ac:dyDescent="0.25">
      <c r="B24" s="30"/>
      <c r="C24" s="34"/>
      <c r="D24" s="30"/>
      <c r="E24" s="30"/>
      <c r="F24" s="30"/>
      <c r="G24" s="30"/>
      <c r="J24" s="13">
        <v>160</v>
      </c>
      <c r="K24" s="13">
        <v>163</v>
      </c>
      <c r="L24" s="13">
        <v>168</v>
      </c>
      <c r="M24" s="13">
        <f>+malaak!K265</f>
        <v>142.69999999999999</v>
      </c>
      <c r="N24" s="13">
        <f t="shared" si="0"/>
        <v>25.300000000000011</v>
      </c>
    </row>
    <row r="25" spans="2:17" x14ac:dyDescent="0.25">
      <c r="B25" s="30"/>
      <c r="C25" s="34"/>
      <c r="D25" s="30"/>
      <c r="E25" s="30"/>
      <c r="F25" s="30"/>
      <c r="G25" s="30"/>
    </row>
    <row r="26" spans="2:17" x14ac:dyDescent="0.25">
      <c r="B26" s="30"/>
      <c r="C26" s="34"/>
      <c r="D26" s="30"/>
      <c r="E26" s="30"/>
      <c r="F26" s="30"/>
      <c r="G26" s="30"/>
    </row>
    <row r="27" spans="2:17" x14ac:dyDescent="0.25">
      <c r="B27" s="30"/>
      <c r="C27" s="34"/>
      <c r="D27" s="30"/>
      <c r="E27" s="30"/>
      <c r="F27" s="30"/>
      <c r="G27" s="30"/>
    </row>
    <row r="28" spans="2:17" x14ac:dyDescent="0.25">
      <c r="B28" s="30"/>
      <c r="C28" s="34"/>
      <c r="D28" s="30"/>
      <c r="E28" s="30"/>
      <c r="F28" s="30"/>
      <c r="G28" s="30"/>
    </row>
    <row r="29" spans="2:17" x14ac:dyDescent="0.25">
      <c r="B29" s="30"/>
      <c r="C29" s="34"/>
      <c r="D29" s="30"/>
      <c r="E29" s="30"/>
      <c r="F29" s="30"/>
      <c r="G29" s="30"/>
      <c r="J29" s="163"/>
      <c r="K29" s="165"/>
      <c r="L29" s="16"/>
      <c r="M29" s="16"/>
      <c r="N29" s="16"/>
      <c r="O29" s="16"/>
      <c r="P29" s="16"/>
      <c r="Q29" s="16"/>
    </row>
    <row r="30" spans="2:17" ht="45" x14ac:dyDescent="0.25">
      <c r="B30" s="30"/>
      <c r="C30" s="34"/>
      <c r="D30" s="30"/>
      <c r="E30" s="30"/>
      <c r="F30" s="30"/>
      <c r="G30" s="36"/>
      <c r="J30" s="172" t="s">
        <v>273</v>
      </c>
      <c r="K30" s="172"/>
      <c r="L30" s="118" t="s">
        <v>274</v>
      </c>
      <c r="M30" s="46" t="s">
        <v>275</v>
      </c>
      <c r="N30" s="46" t="s">
        <v>276</v>
      </c>
      <c r="O30" s="46" t="s">
        <v>277</v>
      </c>
      <c r="P30" s="47" t="s">
        <v>15</v>
      </c>
      <c r="Q30" s="47" t="s">
        <v>278</v>
      </c>
    </row>
    <row r="31" spans="2:17" x14ac:dyDescent="0.25">
      <c r="B31" s="30"/>
      <c r="C31" s="34" t="s">
        <v>264</v>
      </c>
      <c r="D31" s="30">
        <f>SUM(D20:D30)</f>
        <v>600</v>
      </c>
      <c r="E31" s="30"/>
      <c r="F31" s="30"/>
      <c r="G31" s="36"/>
      <c r="J31" s="166" t="s">
        <v>279</v>
      </c>
      <c r="K31" s="166"/>
      <c r="L31" s="48" t="s">
        <v>16</v>
      </c>
      <c r="M31" s="15">
        <f>30+10</f>
        <v>40</v>
      </c>
      <c r="N31" s="16"/>
      <c r="O31" s="16"/>
      <c r="P31" s="16"/>
      <c r="Q31" s="119" t="s">
        <v>1058</v>
      </c>
    </row>
    <row r="32" spans="2:17" ht="18.75" x14ac:dyDescent="0.25">
      <c r="B32" s="174" t="s">
        <v>266</v>
      </c>
      <c r="C32" s="175"/>
      <c r="D32" s="175"/>
      <c r="E32" s="175"/>
      <c r="F32" s="175"/>
      <c r="G32" s="176"/>
      <c r="J32" s="166"/>
      <c r="K32" s="166"/>
      <c r="L32" s="48" t="s">
        <v>17</v>
      </c>
      <c r="M32" s="119">
        <v>5</v>
      </c>
      <c r="N32" s="16"/>
      <c r="O32" s="16"/>
      <c r="P32" s="16"/>
      <c r="Q32" s="119">
        <v>7908</v>
      </c>
    </row>
    <row r="33" spans="2:17" ht="60" x14ac:dyDescent="0.25">
      <c r="B33" s="28" t="s">
        <v>77</v>
      </c>
      <c r="C33" s="28" t="s">
        <v>78</v>
      </c>
      <c r="D33" s="28" t="s">
        <v>258</v>
      </c>
      <c r="E33" s="29" t="s">
        <v>259</v>
      </c>
      <c r="F33" s="29" t="s">
        <v>260</v>
      </c>
      <c r="G33" s="28" t="s">
        <v>15</v>
      </c>
      <c r="J33" s="166"/>
      <c r="K33" s="166"/>
      <c r="L33" s="48" t="s">
        <v>18</v>
      </c>
      <c r="M33" s="15"/>
      <c r="N33" s="16"/>
      <c r="O33" s="16"/>
      <c r="P33" s="16"/>
      <c r="Q33" s="119"/>
    </row>
    <row r="34" spans="2:17" x14ac:dyDescent="0.25">
      <c r="B34" s="32">
        <v>1</v>
      </c>
      <c r="C34" s="31">
        <v>45085</v>
      </c>
      <c r="D34" s="15">
        <v>300</v>
      </c>
      <c r="E34" s="15"/>
      <c r="F34" s="15"/>
      <c r="G34" s="13">
        <v>1098</v>
      </c>
      <c r="J34" s="166"/>
      <c r="K34" s="166"/>
      <c r="L34" s="48" t="s">
        <v>281</v>
      </c>
      <c r="M34" s="119">
        <v>3</v>
      </c>
      <c r="N34" s="16"/>
      <c r="O34" s="16"/>
      <c r="P34" s="16"/>
      <c r="Q34" s="119">
        <v>7903</v>
      </c>
    </row>
    <row r="35" spans="2:17" x14ac:dyDescent="0.25">
      <c r="B35" s="32">
        <f>+B34+1</f>
        <v>2</v>
      </c>
      <c r="C35" s="37">
        <v>45074</v>
      </c>
      <c r="D35" s="32">
        <v>750</v>
      </c>
      <c r="E35" s="32"/>
      <c r="F35" s="32"/>
      <c r="G35" s="30">
        <v>1088</v>
      </c>
      <c r="J35" s="166"/>
      <c r="K35" s="166"/>
      <c r="L35" s="48" t="s">
        <v>282</v>
      </c>
      <c r="M35" s="119">
        <v>2</v>
      </c>
      <c r="N35" s="16"/>
      <c r="O35" s="16"/>
      <c r="P35" s="16"/>
      <c r="Q35" s="119">
        <v>7908</v>
      </c>
    </row>
    <row r="36" spans="2:17" x14ac:dyDescent="0.25">
      <c r="B36" s="30"/>
      <c r="C36" s="34"/>
      <c r="D36" s="30"/>
      <c r="E36" s="30"/>
      <c r="F36" s="30"/>
      <c r="G36" s="30"/>
      <c r="J36" s="166"/>
      <c r="K36" s="166"/>
      <c r="L36" s="48" t="s">
        <v>79</v>
      </c>
      <c r="M36" s="119">
        <v>2</v>
      </c>
      <c r="N36" s="16"/>
      <c r="O36" s="16"/>
      <c r="P36" s="16"/>
      <c r="Q36" s="119">
        <v>7908</v>
      </c>
    </row>
    <row r="37" spans="2:17" x14ac:dyDescent="0.25">
      <c r="B37" s="30"/>
      <c r="C37" s="34"/>
      <c r="D37" s="30"/>
      <c r="E37" s="30"/>
      <c r="F37" s="30"/>
      <c r="G37" s="30"/>
      <c r="J37" s="166"/>
      <c r="K37" s="166"/>
      <c r="L37" s="48" t="s">
        <v>283</v>
      </c>
      <c r="M37" s="119"/>
      <c r="N37" s="16"/>
      <c r="O37" s="16"/>
      <c r="P37" s="16"/>
      <c r="Q37" s="119"/>
    </row>
    <row r="38" spans="2:17" x14ac:dyDescent="0.25">
      <c r="B38" s="30"/>
      <c r="C38" s="34"/>
      <c r="D38" s="30"/>
      <c r="E38" s="30"/>
      <c r="F38" s="30"/>
      <c r="G38" s="30"/>
      <c r="J38" s="166"/>
      <c r="K38" s="166"/>
      <c r="L38" s="48" t="s">
        <v>284</v>
      </c>
      <c r="M38" s="119"/>
      <c r="N38" s="16"/>
      <c r="O38" s="16"/>
      <c r="P38" s="16"/>
      <c r="Q38" s="119"/>
    </row>
    <row r="39" spans="2:17" x14ac:dyDescent="0.25">
      <c r="B39" s="32"/>
      <c r="C39" s="37"/>
      <c r="D39" s="32"/>
      <c r="E39" s="32"/>
      <c r="F39" s="32"/>
      <c r="G39" s="30"/>
      <c r="J39" s="166"/>
      <c r="K39" s="166"/>
      <c r="L39" s="48" t="s">
        <v>285</v>
      </c>
      <c r="M39" s="119"/>
      <c r="N39" s="16"/>
      <c r="O39" s="16"/>
      <c r="P39" s="16"/>
      <c r="Q39" s="119"/>
    </row>
    <row r="40" spans="2:17" x14ac:dyDescent="0.25">
      <c r="B40" s="32"/>
      <c r="C40" s="37"/>
      <c r="D40" s="38"/>
      <c r="E40" s="32"/>
      <c r="F40" s="32"/>
      <c r="G40" s="30"/>
      <c r="J40" s="166" t="s">
        <v>286</v>
      </c>
      <c r="K40" s="166"/>
      <c r="L40" s="48" t="s">
        <v>287</v>
      </c>
      <c r="M40" s="119"/>
      <c r="N40" s="16"/>
      <c r="O40" s="16"/>
      <c r="P40" s="16"/>
      <c r="Q40" s="119"/>
    </row>
    <row r="41" spans="2:17" x14ac:dyDescent="0.25">
      <c r="B41" s="32"/>
      <c r="C41" s="37"/>
      <c r="D41" s="38"/>
      <c r="E41" s="32"/>
      <c r="F41" s="32"/>
      <c r="G41" s="30"/>
      <c r="J41" s="166"/>
      <c r="K41" s="166"/>
      <c r="L41" s="48" t="s">
        <v>288</v>
      </c>
      <c r="M41" s="119"/>
      <c r="N41" s="16"/>
      <c r="O41" s="16"/>
      <c r="P41" s="16"/>
      <c r="Q41" s="119"/>
    </row>
    <row r="42" spans="2:17" x14ac:dyDescent="0.25">
      <c r="B42" s="32"/>
      <c r="C42" s="37"/>
      <c r="D42" s="38"/>
      <c r="E42" s="32"/>
      <c r="F42" s="32"/>
      <c r="G42" s="36"/>
      <c r="J42" s="166"/>
      <c r="K42" s="166"/>
      <c r="L42" s="48" t="s">
        <v>289</v>
      </c>
      <c r="M42" s="119"/>
      <c r="N42" s="16"/>
      <c r="O42" s="16"/>
      <c r="P42" s="16"/>
      <c r="Q42" s="119"/>
    </row>
    <row r="43" spans="2:17" x14ac:dyDescent="0.25">
      <c r="B43" s="32"/>
      <c r="C43" s="37"/>
      <c r="D43" s="38"/>
      <c r="E43" s="32"/>
      <c r="F43" s="32"/>
      <c r="G43" s="36"/>
      <c r="J43" s="166"/>
      <c r="K43" s="166"/>
      <c r="L43" s="48" t="s">
        <v>290</v>
      </c>
      <c r="M43" s="119"/>
      <c r="N43" s="16"/>
      <c r="O43" s="16"/>
      <c r="P43" s="16"/>
      <c r="Q43" s="119"/>
    </row>
    <row r="44" spans="2:17" x14ac:dyDescent="0.25">
      <c r="B44" s="32"/>
      <c r="C44" s="34" t="s">
        <v>264</v>
      </c>
      <c r="D44" s="30">
        <f>SUM(D34:D43)</f>
        <v>1050</v>
      </c>
      <c r="E44" s="32"/>
      <c r="F44" s="32"/>
      <c r="G44" s="36"/>
      <c r="J44" s="166"/>
      <c r="K44" s="166"/>
      <c r="L44" s="48" t="s">
        <v>291</v>
      </c>
      <c r="M44" s="119"/>
      <c r="N44" s="16"/>
      <c r="O44" s="16"/>
      <c r="P44" s="16"/>
      <c r="Q44" s="119"/>
    </row>
    <row r="45" spans="2:17" ht="18.75" x14ac:dyDescent="0.25">
      <c r="B45" s="174" t="s">
        <v>267</v>
      </c>
      <c r="C45" s="175"/>
      <c r="D45" s="175"/>
      <c r="E45" s="175"/>
      <c r="F45" s="175"/>
      <c r="G45" s="176"/>
      <c r="J45" s="166"/>
      <c r="K45" s="166"/>
      <c r="L45" s="48" t="s">
        <v>292</v>
      </c>
      <c r="M45" s="119"/>
      <c r="N45" s="16"/>
      <c r="O45" s="16"/>
      <c r="P45" s="16"/>
      <c r="Q45" s="119"/>
    </row>
    <row r="46" spans="2:17" ht="60" x14ac:dyDescent="0.25">
      <c r="B46" s="28" t="s">
        <v>77</v>
      </c>
      <c r="C46" s="28" t="s">
        <v>78</v>
      </c>
      <c r="D46" s="28" t="s">
        <v>258</v>
      </c>
      <c r="E46" s="29" t="s">
        <v>259</v>
      </c>
      <c r="F46" s="29" t="s">
        <v>260</v>
      </c>
      <c r="G46" s="28" t="s">
        <v>15</v>
      </c>
      <c r="J46" s="166"/>
      <c r="K46" s="166"/>
      <c r="L46" s="48" t="s">
        <v>293</v>
      </c>
      <c r="M46" s="119"/>
      <c r="N46" s="16"/>
      <c r="O46" s="16"/>
      <c r="P46" s="16"/>
      <c r="Q46" s="119"/>
    </row>
    <row r="47" spans="2:17" x14ac:dyDescent="0.25">
      <c r="B47" s="30">
        <v>1</v>
      </c>
      <c r="C47" s="14">
        <v>45075</v>
      </c>
      <c r="D47" s="13">
        <v>375</v>
      </c>
      <c r="E47" s="13"/>
      <c r="F47" s="13"/>
      <c r="G47" s="13">
        <v>1090</v>
      </c>
      <c r="J47" s="166"/>
      <c r="K47" s="166"/>
      <c r="L47" s="48" t="s">
        <v>294</v>
      </c>
      <c r="M47" s="15"/>
      <c r="N47" s="15"/>
      <c r="O47" s="15"/>
      <c r="P47" s="15"/>
      <c r="Q47" s="119"/>
    </row>
    <row r="48" spans="2:17" x14ac:dyDescent="0.25">
      <c r="B48" s="30">
        <v>2</v>
      </c>
      <c r="C48" s="14">
        <v>45114</v>
      </c>
      <c r="D48" s="13">
        <v>150</v>
      </c>
      <c r="E48" s="13"/>
      <c r="F48" s="13"/>
      <c r="G48" s="13">
        <v>7906</v>
      </c>
      <c r="J48" s="166"/>
      <c r="K48" s="166"/>
      <c r="L48" s="48" t="s">
        <v>295</v>
      </c>
      <c r="M48" s="119">
        <v>3</v>
      </c>
      <c r="N48" s="16"/>
      <c r="O48" s="16"/>
      <c r="P48" s="16"/>
      <c r="Q48" s="119">
        <v>1087</v>
      </c>
    </row>
    <row r="49" spans="2:17" x14ac:dyDescent="0.25">
      <c r="B49" s="30">
        <v>3</v>
      </c>
      <c r="C49" s="39"/>
      <c r="D49" s="40"/>
      <c r="E49" s="40"/>
      <c r="F49" s="40"/>
      <c r="G49" s="40"/>
      <c r="J49" s="166"/>
      <c r="K49" s="166"/>
      <c r="L49" s="48" t="s">
        <v>296</v>
      </c>
      <c r="M49" s="119"/>
      <c r="N49" s="16"/>
      <c r="O49" s="16"/>
      <c r="P49" s="16"/>
      <c r="Q49" s="119"/>
    </row>
    <row r="50" spans="2:17" x14ac:dyDescent="0.25">
      <c r="B50" s="30">
        <v>4</v>
      </c>
      <c r="C50" s="39"/>
      <c r="D50" s="30"/>
      <c r="E50" s="30"/>
      <c r="F50" s="30"/>
      <c r="G50" s="30"/>
      <c r="J50" s="166"/>
      <c r="K50" s="166"/>
      <c r="L50" s="48" t="s">
        <v>297</v>
      </c>
      <c r="M50" s="119"/>
      <c r="N50" s="16"/>
      <c r="O50" s="16"/>
      <c r="P50" s="16"/>
      <c r="Q50" s="119"/>
    </row>
    <row r="51" spans="2:17" x14ac:dyDescent="0.25">
      <c r="B51" s="30">
        <v>5</v>
      </c>
      <c r="C51" s="34"/>
      <c r="D51" s="30"/>
      <c r="E51" s="30"/>
      <c r="F51" s="30"/>
      <c r="G51" s="30"/>
      <c r="J51" s="166"/>
      <c r="K51" s="166"/>
      <c r="L51" s="48" t="s">
        <v>298</v>
      </c>
      <c r="M51" s="119"/>
      <c r="N51" s="16"/>
      <c r="O51" s="16"/>
      <c r="P51" s="16"/>
      <c r="Q51" s="119"/>
    </row>
    <row r="52" spans="2:17" x14ac:dyDescent="0.25">
      <c r="B52" s="30">
        <v>6</v>
      </c>
      <c r="C52" s="34"/>
      <c r="D52" s="30"/>
      <c r="E52" s="30"/>
      <c r="F52" s="30"/>
      <c r="G52" s="30"/>
      <c r="J52" s="166"/>
      <c r="K52" s="166"/>
      <c r="L52" s="48" t="s">
        <v>299</v>
      </c>
      <c r="M52" s="119"/>
      <c r="N52" s="16"/>
      <c r="O52" s="16"/>
      <c r="P52" s="16"/>
      <c r="Q52" s="119"/>
    </row>
    <row r="53" spans="2:17" x14ac:dyDescent="0.25">
      <c r="B53" s="30">
        <v>7</v>
      </c>
      <c r="C53" s="34"/>
      <c r="D53" s="30"/>
      <c r="E53" s="30"/>
      <c r="F53" s="30"/>
      <c r="G53" s="30"/>
      <c r="J53" s="166"/>
      <c r="K53" s="166"/>
      <c r="L53" s="48" t="s">
        <v>300</v>
      </c>
      <c r="M53" s="119"/>
      <c r="N53" s="16"/>
      <c r="O53" s="16"/>
      <c r="P53" s="16"/>
      <c r="Q53" s="119"/>
    </row>
    <row r="54" spans="2:17" x14ac:dyDescent="0.25">
      <c r="B54" s="30">
        <f>+B53+1</f>
        <v>8</v>
      </c>
      <c r="C54" s="34"/>
      <c r="D54" s="30"/>
      <c r="E54" s="30"/>
      <c r="F54" s="30"/>
      <c r="G54" s="36"/>
      <c r="J54" s="166"/>
      <c r="K54" s="166"/>
      <c r="L54" s="48" t="s">
        <v>301</v>
      </c>
      <c r="M54" s="119"/>
      <c r="N54" s="16"/>
      <c r="O54" s="16"/>
      <c r="P54" s="16"/>
      <c r="Q54" s="119"/>
    </row>
    <row r="55" spans="2:17" x14ac:dyDescent="0.25">
      <c r="B55" s="30"/>
      <c r="C55" s="34"/>
      <c r="D55" s="30"/>
      <c r="E55" s="30"/>
      <c r="F55" s="30"/>
      <c r="G55" s="36"/>
      <c r="J55" s="166"/>
      <c r="K55" s="166"/>
      <c r="L55" s="48" t="s">
        <v>302</v>
      </c>
      <c r="M55" s="119"/>
      <c r="N55" s="16"/>
      <c r="O55" s="16"/>
      <c r="P55" s="16"/>
      <c r="Q55" s="119"/>
    </row>
    <row r="56" spans="2:17" x14ac:dyDescent="0.25">
      <c r="B56" s="30"/>
      <c r="C56" s="34" t="s">
        <v>264</v>
      </c>
      <c r="D56" s="30">
        <f>SUM(D46:D55)</f>
        <v>525</v>
      </c>
      <c r="E56" s="30"/>
      <c r="F56" s="30"/>
      <c r="G56" s="36"/>
      <c r="J56" s="166"/>
      <c r="K56" s="166"/>
      <c r="L56" s="48" t="s">
        <v>303</v>
      </c>
      <c r="M56" s="119"/>
      <c r="N56" s="16"/>
      <c r="O56" s="16"/>
      <c r="P56" s="16"/>
      <c r="Q56" s="119"/>
    </row>
    <row r="57" spans="2:17" x14ac:dyDescent="0.25">
      <c r="B57" s="41"/>
      <c r="C57" s="42"/>
      <c r="D57" s="43"/>
      <c r="E57" s="43"/>
      <c r="F57" s="43"/>
      <c r="G57" s="36"/>
      <c r="J57" s="166"/>
      <c r="K57" s="166"/>
      <c r="L57" s="48" t="s">
        <v>304</v>
      </c>
      <c r="M57" s="119"/>
      <c r="N57" s="16"/>
      <c r="O57" s="16"/>
      <c r="P57" s="16"/>
      <c r="Q57" s="119"/>
    </row>
    <row r="58" spans="2:17" ht="18.75" x14ac:dyDescent="0.25">
      <c r="B58" s="174" t="s">
        <v>268</v>
      </c>
      <c r="C58" s="175"/>
      <c r="D58" s="175"/>
      <c r="E58" s="175"/>
      <c r="F58" s="175"/>
      <c r="G58" s="176"/>
      <c r="J58" s="166"/>
      <c r="K58" s="166"/>
      <c r="L58" s="48" t="s">
        <v>305</v>
      </c>
      <c r="M58" s="119"/>
      <c r="N58" s="16"/>
      <c r="O58" s="16"/>
      <c r="P58" s="16"/>
      <c r="Q58" s="119"/>
    </row>
    <row r="59" spans="2:17" ht="60" x14ac:dyDescent="0.25">
      <c r="B59" s="28" t="s">
        <v>77</v>
      </c>
      <c r="C59" s="28" t="s">
        <v>78</v>
      </c>
      <c r="D59" s="28" t="s">
        <v>258</v>
      </c>
      <c r="E59" s="29" t="s">
        <v>259</v>
      </c>
      <c r="F59" s="29" t="s">
        <v>260</v>
      </c>
      <c r="G59" s="28" t="s">
        <v>15</v>
      </c>
      <c r="J59" s="166"/>
      <c r="K59" s="166"/>
      <c r="L59" s="48" t="s">
        <v>306</v>
      </c>
      <c r="M59" s="119"/>
      <c r="N59" s="16"/>
      <c r="O59" s="16"/>
      <c r="P59" s="16"/>
      <c r="Q59" s="119"/>
    </row>
    <row r="60" spans="2:17" x14ac:dyDescent="0.25">
      <c r="B60" s="30">
        <v>1</v>
      </c>
      <c r="C60" s="34">
        <v>45080</v>
      </c>
      <c r="D60" s="30">
        <v>540</v>
      </c>
      <c r="E60" s="30"/>
      <c r="F60" s="30"/>
      <c r="G60" s="30">
        <v>1093</v>
      </c>
      <c r="J60" s="166"/>
      <c r="K60" s="166"/>
      <c r="L60" s="48" t="s">
        <v>307</v>
      </c>
      <c r="M60" s="119"/>
      <c r="N60" s="16"/>
      <c r="O60" s="16"/>
      <c r="P60" s="16"/>
      <c r="Q60" s="119"/>
    </row>
    <row r="61" spans="2:17" x14ac:dyDescent="0.25">
      <c r="B61" s="30"/>
      <c r="C61" s="34"/>
      <c r="D61" s="30"/>
      <c r="E61" s="30"/>
      <c r="F61" s="30"/>
      <c r="G61" s="30"/>
      <c r="J61" s="166"/>
      <c r="K61" s="166"/>
      <c r="L61" s="48" t="s">
        <v>308</v>
      </c>
      <c r="M61" s="119"/>
      <c r="N61" s="16"/>
      <c r="O61" s="16"/>
      <c r="P61" s="16"/>
      <c r="Q61" s="119"/>
    </row>
    <row r="62" spans="2:17" x14ac:dyDescent="0.25">
      <c r="B62" s="30"/>
      <c r="C62" s="34"/>
      <c r="D62" s="30"/>
      <c r="E62" s="30"/>
      <c r="F62" s="30"/>
      <c r="G62" s="30"/>
      <c r="J62" s="166"/>
      <c r="K62" s="166"/>
      <c r="L62" s="48" t="s">
        <v>309</v>
      </c>
      <c r="M62" s="119"/>
      <c r="N62" s="16"/>
      <c r="O62" s="16"/>
      <c r="P62" s="16"/>
      <c r="Q62" s="119"/>
    </row>
    <row r="63" spans="2:17" x14ac:dyDescent="0.25">
      <c r="B63" s="30"/>
      <c r="C63" s="34"/>
      <c r="D63" s="30"/>
      <c r="E63" s="30"/>
      <c r="F63" s="30"/>
      <c r="G63" s="30"/>
      <c r="J63" s="166"/>
      <c r="K63" s="166"/>
      <c r="L63" s="48" t="s">
        <v>310</v>
      </c>
      <c r="M63" s="119"/>
      <c r="N63" s="16"/>
      <c r="O63" s="16"/>
      <c r="P63" s="16"/>
      <c r="Q63" s="119"/>
    </row>
    <row r="64" spans="2:17" x14ac:dyDescent="0.25">
      <c r="B64" s="30"/>
      <c r="C64" s="34"/>
      <c r="D64" s="30"/>
      <c r="E64" s="30"/>
      <c r="F64" s="30"/>
      <c r="G64" s="30"/>
      <c r="J64" s="166"/>
      <c r="K64" s="166"/>
      <c r="L64" s="48" t="s">
        <v>311</v>
      </c>
      <c r="M64" s="119"/>
      <c r="N64" s="16"/>
      <c r="O64" s="16"/>
      <c r="P64" s="16"/>
      <c r="Q64" s="119"/>
    </row>
    <row r="65" spans="2:17" x14ac:dyDescent="0.25">
      <c r="B65" s="30"/>
      <c r="C65" s="34"/>
      <c r="D65" s="30"/>
      <c r="E65" s="30"/>
      <c r="F65" s="30"/>
      <c r="G65" s="30"/>
      <c r="J65" s="166"/>
      <c r="K65" s="166"/>
      <c r="L65" s="48" t="s">
        <v>312</v>
      </c>
      <c r="M65" s="119">
        <v>1</v>
      </c>
      <c r="N65" s="16"/>
      <c r="O65" s="16"/>
      <c r="P65" s="16"/>
      <c r="Q65" s="119">
        <v>7908</v>
      </c>
    </row>
    <row r="66" spans="2:17" x14ac:dyDescent="0.25">
      <c r="B66" s="30"/>
      <c r="C66" s="34"/>
      <c r="D66" s="30"/>
      <c r="E66" s="30"/>
      <c r="F66" s="30"/>
      <c r="G66" s="30"/>
      <c r="J66" s="166"/>
      <c r="K66" s="166"/>
      <c r="L66" s="48" t="s">
        <v>313</v>
      </c>
      <c r="M66" s="119"/>
      <c r="N66" s="16"/>
      <c r="O66" s="16"/>
      <c r="P66" s="16"/>
      <c r="Q66" s="119"/>
    </row>
    <row r="67" spans="2:17" x14ac:dyDescent="0.25">
      <c r="B67" s="30"/>
      <c r="C67" s="34" t="s">
        <v>264</v>
      </c>
      <c r="D67" s="30">
        <f>+SUM(D60:D66)</f>
        <v>540</v>
      </c>
      <c r="E67" s="30"/>
      <c r="F67" s="30"/>
      <c r="G67" s="30"/>
      <c r="J67" s="166"/>
      <c r="K67" s="166"/>
      <c r="L67" s="48" t="s">
        <v>314</v>
      </c>
      <c r="M67" s="119"/>
      <c r="N67" s="16"/>
      <c r="O67" s="16"/>
      <c r="P67" s="16"/>
      <c r="Q67" s="119"/>
    </row>
    <row r="68" spans="2:17" ht="18.75" x14ac:dyDescent="0.25">
      <c r="B68" s="174" t="s">
        <v>269</v>
      </c>
      <c r="C68" s="175"/>
      <c r="D68" s="175"/>
      <c r="E68" s="175"/>
      <c r="F68" s="175"/>
      <c r="G68" s="176"/>
      <c r="J68" s="166"/>
      <c r="K68" s="166"/>
      <c r="L68" s="48" t="s">
        <v>315</v>
      </c>
      <c r="M68" s="119"/>
      <c r="N68" s="16"/>
      <c r="O68" s="16"/>
      <c r="P68" s="16"/>
      <c r="Q68" s="119"/>
    </row>
    <row r="69" spans="2:17" ht="60" x14ac:dyDescent="0.25">
      <c r="B69" s="28" t="s">
        <v>77</v>
      </c>
      <c r="C69" s="28" t="s">
        <v>78</v>
      </c>
      <c r="D69" s="28" t="s">
        <v>258</v>
      </c>
      <c r="E69" s="29" t="s">
        <v>259</v>
      </c>
      <c r="F69" s="29" t="s">
        <v>260</v>
      </c>
      <c r="G69" s="28" t="s">
        <v>15</v>
      </c>
      <c r="J69" s="166"/>
      <c r="K69" s="166"/>
      <c r="L69" s="48" t="s">
        <v>316</v>
      </c>
      <c r="M69" s="119"/>
      <c r="N69" s="16"/>
      <c r="O69" s="16"/>
      <c r="P69" s="16"/>
      <c r="Q69" s="119"/>
    </row>
    <row r="70" spans="2:17" x14ac:dyDescent="0.25">
      <c r="B70" s="30">
        <v>1</v>
      </c>
      <c r="C70" s="34">
        <v>45080</v>
      </c>
      <c r="D70" s="30">
        <v>576</v>
      </c>
      <c r="E70" s="30"/>
      <c r="F70" s="30"/>
      <c r="G70" s="30">
        <v>1093</v>
      </c>
      <c r="J70" s="166"/>
      <c r="K70" s="166"/>
      <c r="L70" s="48" t="s">
        <v>317</v>
      </c>
      <c r="M70" s="119"/>
      <c r="N70" s="16"/>
      <c r="O70" s="16"/>
      <c r="P70" s="16"/>
      <c r="Q70" s="119"/>
    </row>
    <row r="71" spans="2:17" x14ac:dyDescent="0.25">
      <c r="B71" s="30"/>
      <c r="C71" s="34"/>
      <c r="D71" s="30"/>
      <c r="E71" s="30"/>
      <c r="F71" s="30"/>
      <c r="G71" s="30"/>
      <c r="J71" s="166"/>
      <c r="K71" s="166"/>
      <c r="L71" s="48" t="s">
        <v>318</v>
      </c>
      <c r="M71" s="119"/>
      <c r="N71" s="16"/>
      <c r="O71" s="16"/>
      <c r="P71" s="16"/>
      <c r="Q71" s="119"/>
    </row>
    <row r="72" spans="2:17" x14ac:dyDescent="0.25">
      <c r="B72" s="30"/>
      <c r="C72" s="34"/>
      <c r="D72" s="30"/>
      <c r="E72" s="30"/>
      <c r="F72" s="30"/>
      <c r="G72" s="30"/>
      <c r="J72" s="166"/>
      <c r="K72" s="166"/>
      <c r="L72" s="48" t="s">
        <v>319</v>
      </c>
      <c r="M72" s="119"/>
      <c r="N72" s="16"/>
      <c r="O72" s="16"/>
      <c r="P72" s="16"/>
      <c r="Q72" s="119"/>
    </row>
    <row r="73" spans="2:17" x14ac:dyDescent="0.25">
      <c r="B73" s="30"/>
      <c r="C73" s="34"/>
      <c r="D73" s="30"/>
      <c r="E73" s="30"/>
      <c r="F73" s="30"/>
      <c r="G73" s="30"/>
      <c r="J73" s="166"/>
      <c r="K73" s="166"/>
      <c r="L73" s="48" t="s">
        <v>320</v>
      </c>
      <c r="M73" s="119"/>
      <c r="N73" s="16"/>
      <c r="O73" s="16"/>
      <c r="P73" s="16"/>
      <c r="Q73" s="119"/>
    </row>
    <row r="74" spans="2:17" x14ac:dyDescent="0.25">
      <c r="B74" s="30"/>
      <c r="C74" s="34"/>
      <c r="D74" s="30"/>
      <c r="E74" s="30"/>
      <c r="F74" s="30"/>
      <c r="G74" s="30"/>
      <c r="J74" s="166"/>
      <c r="K74" s="166"/>
      <c r="L74" s="48" t="s">
        <v>321</v>
      </c>
      <c r="M74" s="119"/>
      <c r="N74" s="16"/>
      <c r="O74" s="16"/>
      <c r="P74" s="16"/>
      <c r="Q74" s="119"/>
    </row>
    <row r="75" spans="2:17" x14ac:dyDescent="0.25">
      <c r="B75" s="30"/>
      <c r="C75" s="34"/>
      <c r="D75" s="30"/>
      <c r="E75" s="30"/>
      <c r="F75" s="30"/>
      <c r="G75" s="30"/>
      <c r="J75" s="166"/>
      <c r="K75" s="166"/>
      <c r="L75" s="48" t="s">
        <v>322</v>
      </c>
      <c r="M75" s="119"/>
      <c r="N75" s="16"/>
      <c r="O75" s="16"/>
      <c r="P75" s="16"/>
      <c r="Q75" s="119"/>
    </row>
    <row r="76" spans="2:17" x14ac:dyDescent="0.25">
      <c r="B76" s="30"/>
      <c r="C76" s="34"/>
      <c r="D76" s="30"/>
      <c r="E76" s="30"/>
      <c r="F76" s="30"/>
      <c r="G76" s="30"/>
      <c r="J76" s="166"/>
      <c r="K76" s="166"/>
      <c r="L76" s="48" t="s">
        <v>323</v>
      </c>
      <c r="M76" s="119"/>
      <c r="N76" s="16"/>
      <c r="O76" s="16"/>
      <c r="P76" s="16"/>
      <c r="Q76" s="119"/>
    </row>
    <row r="77" spans="2:17" x14ac:dyDescent="0.25">
      <c r="B77" s="30"/>
      <c r="C77" s="34" t="s">
        <v>264</v>
      </c>
      <c r="D77" s="30">
        <f>+SUM(D70:D76)</f>
        <v>576</v>
      </c>
      <c r="E77" s="30"/>
      <c r="F77" s="30"/>
      <c r="G77" s="30"/>
      <c r="J77" s="166"/>
      <c r="K77" s="166"/>
      <c r="L77" s="48" t="s">
        <v>324</v>
      </c>
      <c r="M77" s="119"/>
      <c r="N77" s="16"/>
      <c r="O77" s="16"/>
      <c r="P77" s="16"/>
      <c r="Q77" s="119"/>
    </row>
    <row r="78" spans="2:17" ht="18.75" x14ac:dyDescent="0.25">
      <c r="B78" s="174" t="s">
        <v>270</v>
      </c>
      <c r="C78" s="175"/>
      <c r="D78" s="175"/>
      <c r="E78" s="175"/>
      <c r="F78" s="175"/>
      <c r="G78" s="176"/>
      <c r="J78" s="166"/>
      <c r="K78" s="166"/>
      <c r="L78" s="48" t="s">
        <v>325</v>
      </c>
      <c r="M78" s="119"/>
      <c r="N78" s="16"/>
      <c r="O78" s="16"/>
      <c r="P78" s="16"/>
      <c r="Q78" s="119"/>
    </row>
    <row r="79" spans="2:17" ht="60" x14ac:dyDescent="0.25">
      <c r="B79" s="28" t="s">
        <v>77</v>
      </c>
      <c r="C79" s="28" t="s">
        <v>78</v>
      </c>
      <c r="D79" s="28" t="s">
        <v>258</v>
      </c>
      <c r="E79" s="29" t="s">
        <v>259</v>
      </c>
      <c r="F79" s="29" t="s">
        <v>260</v>
      </c>
      <c r="G79" s="28" t="s">
        <v>15</v>
      </c>
      <c r="J79" s="166"/>
      <c r="K79" s="166"/>
      <c r="L79" s="48" t="s">
        <v>326</v>
      </c>
      <c r="M79" s="119"/>
      <c r="N79" s="16"/>
      <c r="O79" s="16"/>
      <c r="P79" s="16"/>
      <c r="Q79" s="119"/>
    </row>
    <row r="80" spans="2:17" x14ac:dyDescent="0.25">
      <c r="B80" s="30">
        <v>1</v>
      </c>
      <c r="C80" s="34">
        <v>45080</v>
      </c>
      <c r="D80" s="30">
        <v>168</v>
      </c>
      <c r="E80" s="30"/>
      <c r="F80" s="30"/>
      <c r="G80" s="30">
        <v>1093</v>
      </c>
      <c r="J80" s="166"/>
      <c r="K80" s="166"/>
      <c r="L80" s="48" t="s">
        <v>327</v>
      </c>
      <c r="M80" s="119"/>
      <c r="N80" s="16"/>
      <c r="O80" s="16"/>
      <c r="P80" s="16"/>
      <c r="Q80" s="119"/>
    </row>
    <row r="81" spans="2:17" x14ac:dyDescent="0.25">
      <c r="B81" s="30"/>
      <c r="C81" s="34"/>
      <c r="D81" s="30"/>
      <c r="E81" s="30"/>
      <c r="F81" s="30"/>
      <c r="G81" s="30"/>
      <c r="J81" s="166" t="s">
        <v>328</v>
      </c>
      <c r="K81" s="166"/>
      <c r="L81" s="48" t="s">
        <v>16</v>
      </c>
      <c r="M81" s="119"/>
      <c r="N81" s="16"/>
      <c r="O81" s="16"/>
      <c r="P81" s="16"/>
      <c r="Q81" s="119"/>
    </row>
    <row r="82" spans="2:17" x14ac:dyDescent="0.25">
      <c r="B82" s="30"/>
      <c r="C82" s="34"/>
      <c r="D82" s="30"/>
      <c r="E82" s="30"/>
      <c r="F82" s="30"/>
      <c r="G82" s="30"/>
      <c r="J82" s="166"/>
      <c r="K82" s="166"/>
      <c r="L82" s="48" t="s">
        <v>17</v>
      </c>
      <c r="M82" s="119"/>
      <c r="N82" s="16"/>
      <c r="O82" s="16"/>
      <c r="P82" s="16"/>
      <c r="Q82" s="119"/>
    </row>
    <row r="83" spans="2:17" x14ac:dyDescent="0.25">
      <c r="B83" s="30"/>
      <c r="C83" s="34"/>
      <c r="D83" s="30"/>
      <c r="E83" s="30"/>
      <c r="F83" s="30"/>
      <c r="G83" s="30"/>
      <c r="J83" s="166"/>
      <c r="K83" s="166"/>
      <c r="L83" s="48" t="s">
        <v>18</v>
      </c>
      <c r="M83" s="119"/>
      <c r="N83" s="16"/>
      <c r="O83" s="16"/>
      <c r="P83" s="16"/>
      <c r="Q83" s="119"/>
    </row>
    <row r="84" spans="2:17" x14ac:dyDescent="0.25">
      <c r="B84" s="30"/>
      <c r="C84" s="34"/>
      <c r="D84" s="30"/>
      <c r="E84" s="30"/>
      <c r="F84" s="30"/>
      <c r="G84" s="30"/>
      <c r="J84" s="166"/>
      <c r="K84" s="166"/>
      <c r="L84" s="48" t="s">
        <v>281</v>
      </c>
      <c r="M84" s="119"/>
      <c r="N84" s="16"/>
      <c r="O84" s="16"/>
      <c r="P84" s="16"/>
      <c r="Q84" s="119"/>
    </row>
    <row r="85" spans="2:17" x14ac:dyDescent="0.25">
      <c r="B85" s="30"/>
      <c r="C85" s="34"/>
      <c r="D85" s="30"/>
      <c r="E85" s="30"/>
      <c r="F85" s="30"/>
      <c r="G85" s="30"/>
      <c r="J85" s="166"/>
      <c r="K85" s="166"/>
      <c r="L85" s="48" t="s">
        <v>282</v>
      </c>
      <c r="M85" s="119"/>
      <c r="N85" s="16"/>
      <c r="O85" s="16"/>
      <c r="P85" s="16"/>
      <c r="Q85" s="119"/>
    </row>
    <row r="86" spans="2:17" x14ac:dyDescent="0.25">
      <c r="B86" s="30"/>
      <c r="C86" s="34"/>
      <c r="D86" s="30"/>
      <c r="E86" s="30"/>
      <c r="F86" s="30"/>
      <c r="G86" s="30"/>
      <c r="J86" s="166"/>
      <c r="K86" s="166"/>
      <c r="L86" s="48" t="s">
        <v>79</v>
      </c>
      <c r="M86" s="119"/>
      <c r="N86" s="16"/>
      <c r="O86" s="16"/>
      <c r="P86" s="16"/>
      <c r="Q86" s="119"/>
    </row>
    <row r="87" spans="2:17" x14ac:dyDescent="0.25">
      <c r="B87" s="30"/>
      <c r="C87" s="34" t="s">
        <v>264</v>
      </c>
      <c r="D87" s="30">
        <f>+SUM(D80:D86)</f>
        <v>168</v>
      </c>
      <c r="E87" s="30"/>
      <c r="F87" s="30"/>
      <c r="G87" s="30"/>
      <c r="J87" s="166"/>
      <c r="K87" s="166"/>
      <c r="L87" s="48" t="s">
        <v>283</v>
      </c>
      <c r="M87" s="119"/>
      <c r="N87" s="16"/>
      <c r="O87" s="16"/>
      <c r="P87" s="16"/>
      <c r="Q87" s="119"/>
    </row>
    <row r="88" spans="2:17" x14ac:dyDescent="0.25">
      <c r="J88" s="166"/>
      <c r="K88" s="166"/>
      <c r="L88" s="48" t="s">
        <v>284</v>
      </c>
      <c r="M88" s="119"/>
      <c r="N88" s="16"/>
      <c r="O88" s="16"/>
      <c r="P88" s="16"/>
      <c r="Q88" s="119"/>
    </row>
    <row r="89" spans="2:17" x14ac:dyDescent="0.25">
      <c r="J89" s="166"/>
      <c r="K89" s="166"/>
      <c r="L89" s="48" t="s">
        <v>285</v>
      </c>
      <c r="M89" s="119"/>
      <c r="N89" s="16"/>
      <c r="O89" s="16"/>
      <c r="P89" s="16"/>
      <c r="Q89" s="119"/>
    </row>
    <row r="90" spans="2:17" x14ac:dyDescent="0.25">
      <c r="J90" s="166" t="s">
        <v>330</v>
      </c>
      <c r="K90" s="166"/>
      <c r="L90" s="48" t="s">
        <v>331</v>
      </c>
      <c r="M90" s="15"/>
      <c r="N90" s="16"/>
      <c r="O90" s="16"/>
      <c r="P90" s="16"/>
      <c r="Q90" s="119"/>
    </row>
    <row r="91" spans="2:17" x14ac:dyDescent="0.25">
      <c r="J91" s="166"/>
      <c r="K91" s="166"/>
      <c r="L91" s="48" t="s">
        <v>332</v>
      </c>
      <c r="M91" s="119">
        <f>1+1</f>
        <v>2</v>
      </c>
      <c r="N91" s="16"/>
      <c r="O91" s="16"/>
      <c r="P91" s="16"/>
      <c r="Q91" s="119" t="s">
        <v>1060</v>
      </c>
    </row>
    <row r="92" spans="2:17" x14ac:dyDescent="0.25">
      <c r="J92" s="166"/>
      <c r="K92" s="166"/>
      <c r="L92" s="48" t="s">
        <v>333</v>
      </c>
      <c r="M92" s="119">
        <v>2</v>
      </c>
      <c r="N92" s="16"/>
      <c r="O92" s="16"/>
      <c r="P92" s="16"/>
      <c r="Q92" s="119">
        <v>7908</v>
      </c>
    </row>
    <row r="93" spans="2:17" x14ac:dyDescent="0.25">
      <c r="J93" s="166"/>
      <c r="K93" s="166"/>
      <c r="L93" s="48" t="s">
        <v>334</v>
      </c>
      <c r="M93" s="119">
        <v>3</v>
      </c>
      <c r="N93" s="16"/>
      <c r="O93" s="16"/>
      <c r="P93" s="16"/>
      <c r="Q93" s="119">
        <v>7908</v>
      </c>
    </row>
    <row r="94" spans="2:17" x14ac:dyDescent="0.25">
      <c r="J94" s="166"/>
      <c r="K94" s="166"/>
      <c r="L94" s="48" t="s">
        <v>335</v>
      </c>
      <c r="M94" s="119">
        <f>1+1</f>
        <v>2</v>
      </c>
      <c r="N94" s="16"/>
      <c r="O94" s="16"/>
      <c r="P94" s="16"/>
      <c r="Q94" s="119" t="s">
        <v>1060</v>
      </c>
    </row>
    <row r="95" spans="2:17" x14ac:dyDescent="0.25">
      <c r="J95" s="166"/>
      <c r="K95" s="166"/>
      <c r="L95" s="48" t="s">
        <v>336</v>
      </c>
      <c r="M95" s="119">
        <v>1</v>
      </c>
      <c r="N95" s="16"/>
      <c r="O95" s="16"/>
      <c r="P95" s="16"/>
      <c r="Q95" s="119">
        <v>7903</v>
      </c>
    </row>
    <row r="96" spans="2:17" x14ac:dyDescent="0.25">
      <c r="J96" s="166"/>
      <c r="K96" s="166"/>
      <c r="L96" s="48" t="s">
        <v>337</v>
      </c>
      <c r="M96" s="119">
        <f>2+1</f>
        <v>3</v>
      </c>
      <c r="N96" s="16"/>
      <c r="O96" s="16"/>
      <c r="P96" s="16"/>
      <c r="Q96" s="119" t="s">
        <v>1061</v>
      </c>
    </row>
    <row r="97" spans="10:17" x14ac:dyDescent="0.25">
      <c r="J97" s="166"/>
      <c r="K97" s="166"/>
      <c r="L97" s="48" t="s">
        <v>338</v>
      </c>
      <c r="M97" s="119"/>
      <c r="N97" s="16"/>
      <c r="O97" s="16"/>
      <c r="P97" s="16"/>
      <c r="Q97" s="119"/>
    </row>
    <row r="98" spans="10:17" x14ac:dyDescent="0.25">
      <c r="J98" s="166"/>
      <c r="K98" s="166"/>
      <c r="L98" s="48" t="s">
        <v>339</v>
      </c>
      <c r="M98" s="119"/>
      <c r="N98" s="16"/>
      <c r="O98" s="16"/>
      <c r="P98" s="16"/>
      <c r="Q98" s="119"/>
    </row>
    <row r="99" spans="10:17" x14ac:dyDescent="0.25">
      <c r="J99" s="166"/>
      <c r="K99" s="166"/>
      <c r="L99" s="48" t="s">
        <v>340</v>
      </c>
      <c r="M99" s="119">
        <f>1+1</f>
        <v>2</v>
      </c>
      <c r="N99" s="16"/>
      <c r="O99" s="16"/>
      <c r="P99" s="16"/>
      <c r="Q99" s="119" t="s">
        <v>1059</v>
      </c>
    </row>
    <row r="100" spans="10:17" x14ac:dyDescent="0.25">
      <c r="J100" s="166"/>
      <c r="K100" s="166"/>
      <c r="L100" s="48" t="s">
        <v>304</v>
      </c>
      <c r="M100" s="119">
        <v>1</v>
      </c>
      <c r="N100" s="16"/>
      <c r="O100" s="16"/>
      <c r="P100" s="16"/>
      <c r="Q100" s="119">
        <v>7915</v>
      </c>
    </row>
    <row r="101" spans="10:17" x14ac:dyDescent="0.25">
      <c r="J101" s="166"/>
      <c r="K101" s="166"/>
      <c r="L101" s="48" t="s">
        <v>305</v>
      </c>
      <c r="M101" s="119"/>
      <c r="N101" s="16"/>
      <c r="O101" s="16"/>
      <c r="P101" s="16"/>
      <c r="Q101" s="119"/>
    </row>
    <row r="102" spans="10:17" x14ac:dyDescent="0.25">
      <c r="J102" s="166"/>
      <c r="K102" s="166"/>
      <c r="L102" s="48" t="s">
        <v>306</v>
      </c>
      <c r="M102" s="119">
        <f>1+1</f>
        <v>2</v>
      </c>
      <c r="N102" s="16"/>
      <c r="O102" s="16"/>
      <c r="P102" s="16"/>
      <c r="Q102" s="136" t="s">
        <v>1057</v>
      </c>
    </row>
    <row r="103" spans="10:17" x14ac:dyDescent="0.25">
      <c r="J103" s="166"/>
      <c r="K103" s="166"/>
      <c r="L103" s="48" t="s">
        <v>307</v>
      </c>
      <c r="M103" s="119"/>
      <c r="N103" s="16"/>
      <c r="O103" s="16"/>
      <c r="P103" s="16"/>
      <c r="Q103" s="119"/>
    </row>
    <row r="104" spans="10:17" x14ac:dyDescent="0.25">
      <c r="J104" s="166"/>
      <c r="K104" s="166"/>
      <c r="L104" s="48" t="s">
        <v>341</v>
      </c>
      <c r="M104" s="119">
        <f>1+1</f>
        <v>2</v>
      </c>
      <c r="N104" s="16"/>
      <c r="O104" s="16"/>
      <c r="P104" s="16"/>
      <c r="Q104" s="119" t="s">
        <v>1057</v>
      </c>
    </row>
    <row r="105" spans="10:17" x14ac:dyDescent="0.25">
      <c r="J105" s="166"/>
      <c r="K105" s="166"/>
      <c r="L105" s="48" t="s">
        <v>309</v>
      </c>
      <c r="M105" s="119">
        <v>1</v>
      </c>
      <c r="N105" s="16"/>
      <c r="O105" s="16"/>
      <c r="P105" s="16"/>
      <c r="Q105" s="119">
        <v>7908</v>
      </c>
    </row>
    <row r="106" spans="10:17" x14ac:dyDescent="0.25">
      <c r="J106" s="166"/>
      <c r="K106" s="166"/>
      <c r="L106" s="48" t="s">
        <v>310</v>
      </c>
      <c r="M106" s="119"/>
      <c r="N106" s="16"/>
      <c r="O106" s="16"/>
      <c r="P106" s="16"/>
      <c r="Q106" s="119"/>
    </row>
    <row r="107" spans="10:17" x14ac:dyDescent="0.25">
      <c r="J107" s="166"/>
      <c r="K107" s="166"/>
      <c r="L107" s="48" t="s">
        <v>311</v>
      </c>
      <c r="M107" s="119">
        <v>1</v>
      </c>
      <c r="N107" s="16"/>
      <c r="O107" s="16"/>
      <c r="P107" s="16"/>
      <c r="Q107" s="119">
        <v>7915</v>
      </c>
    </row>
    <row r="108" spans="10:17" x14ac:dyDescent="0.25">
      <c r="J108" s="166"/>
      <c r="K108" s="166"/>
      <c r="L108" s="48" t="s">
        <v>342</v>
      </c>
      <c r="M108" s="119"/>
      <c r="N108" s="16"/>
      <c r="O108" s="16"/>
      <c r="P108" s="16"/>
      <c r="Q108" s="119"/>
    </row>
    <row r="109" spans="10:17" x14ac:dyDescent="0.25">
      <c r="J109" s="166"/>
      <c r="K109" s="166"/>
      <c r="L109" s="48" t="s">
        <v>343</v>
      </c>
      <c r="M109" s="119">
        <v>1</v>
      </c>
      <c r="N109" s="16"/>
      <c r="O109" s="16"/>
      <c r="P109" s="16"/>
      <c r="Q109" s="119"/>
    </row>
    <row r="110" spans="10:17" x14ac:dyDescent="0.25">
      <c r="J110" s="166"/>
      <c r="K110" s="166"/>
      <c r="L110" s="48" t="s">
        <v>344</v>
      </c>
      <c r="M110" s="119">
        <v>1</v>
      </c>
      <c r="N110" s="16"/>
      <c r="O110" s="16"/>
      <c r="P110" s="16"/>
      <c r="Q110" s="119"/>
    </row>
    <row r="111" spans="10:17" x14ac:dyDescent="0.25">
      <c r="J111" s="166"/>
      <c r="K111" s="166"/>
      <c r="L111" s="48" t="s">
        <v>345</v>
      </c>
      <c r="M111" s="119"/>
      <c r="N111" s="16"/>
      <c r="O111" s="16"/>
      <c r="P111" s="16"/>
      <c r="Q111" s="119"/>
    </row>
    <row r="112" spans="10:17" x14ac:dyDescent="0.25">
      <c r="J112" s="166"/>
      <c r="K112" s="166"/>
      <c r="L112" s="48" t="s">
        <v>346</v>
      </c>
      <c r="M112" s="119"/>
      <c r="N112" s="16"/>
      <c r="O112" s="16"/>
      <c r="P112" s="16"/>
      <c r="Q112" s="119"/>
    </row>
    <row r="113" spans="10:17" x14ac:dyDescent="0.25">
      <c r="J113" s="166"/>
      <c r="K113" s="166"/>
      <c r="L113" s="48" t="s">
        <v>347</v>
      </c>
      <c r="M113" s="119"/>
      <c r="N113" s="16"/>
      <c r="O113" s="16"/>
      <c r="P113" s="16"/>
      <c r="Q113" s="119"/>
    </row>
    <row r="114" spans="10:17" x14ac:dyDescent="0.25">
      <c r="J114" s="166"/>
      <c r="K114" s="166"/>
      <c r="L114" s="48" t="s">
        <v>348</v>
      </c>
      <c r="M114" s="119"/>
      <c r="N114" s="16"/>
      <c r="O114" s="16"/>
      <c r="P114" s="16"/>
      <c r="Q114" s="119"/>
    </row>
    <row r="115" spans="10:17" x14ac:dyDescent="0.25">
      <c r="J115" s="166"/>
      <c r="K115" s="166"/>
      <c r="L115" s="48" t="s">
        <v>349</v>
      </c>
      <c r="M115" s="119"/>
      <c r="N115" s="16"/>
      <c r="O115" s="16"/>
      <c r="P115" s="16"/>
      <c r="Q115" s="119"/>
    </row>
    <row r="116" spans="10:17" x14ac:dyDescent="0.25">
      <c r="J116" s="166"/>
      <c r="K116" s="166"/>
      <c r="L116" s="48" t="s">
        <v>350</v>
      </c>
      <c r="M116" s="119"/>
      <c r="N116" s="16"/>
      <c r="O116" s="16"/>
      <c r="P116" s="16"/>
      <c r="Q116" s="119"/>
    </row>
    <row r="117" spans="10:17" x14ac:dyDescent="0.25">
      <c r="J117" s="166"/>
      <c r="K117" s="166"/>
      <c r="L117" s="48" t="s">
        <v>351</v>
      </c>
      <c r="M117" s="119"/>
      <c r="N117" s="16"/>
      <c r="O117" s="16"/>
      <c r="P117" s="16"/>
      <c r="Q117" s="119"/>
    </row>
    <row r="118" spans="10:17" x14ac:dyDescent="0.25">
      <c r="J118" s="166"/>
      <c r="K118" s="166"/>
      <c r="L118" s="48" t="s">
        <v>352</v>
      </c>
      <c r="M118" s="119"/>
      <c r="N118" s="16"/>
      <c r="O118" s="16"/>
      <c r="P118" s="16"/>
      <c r="Q118" s="119"/>
    </row>
    <row r="119" spans="10:17" x14ac:dyDescent="0.25">
      <c r="J119" s="166"/>
      <c r="K119" s="166"/>
      <c r="L119" s="48" t="s">
        <v>353</v>
      </c>
      <c r="M119" s="119"/>
      <c r="N119" s="16"/>
      <c r="O119" s="16"/>
      <c r="P119" s="16"/>
      <c r="Q119" s="119"/>
    </row>
    <row r="120" spans="10:17" x14ac:dyDescent="0.25">
      <c r="J120" s="166"/>
      <c r="K120" s="166"/>
      <c r="L120" s="48" t="s">
        <v>354</v>
      </c>
      <c r="M120" s="119"/>
      <c r="N120" s="16"/>
      <c r="O120" s="16"/>
      <c r="P120" s="16"/>
      <c r="Q120" s="119"/>
    </row>
    <row r="121" spans="10:17" x14ac:dyDescent="0.25">
      <c r="J121" s="166"/>
      <c r="K121" s="166"/>
      <c r="L121" s="48" t="s">
        <v>355</v>
      </c>
      <c r="M121" s="119"/>
      <c r="N121" s="16"/>
      <c r="O121" s="16"/>
      <c r="P121" s="16"/>
      <c r="Q121" s="119"/>
    </row>
    <row r="122" spans="10:17" x14ac:dyDescent="0.25">
      <c r="J122" s="166"/>
      <c r="K122" s="166"/>
      <c r="L122" s="48" t="s">
        <v>356</v>
      </c>
      <c r="M122" s="119"/>
      <c r="N122" s="16"/>
      <c r="O122" s="16"/>
      <c r="P122" s="16"/>
      <c r="Q122" s="119"/>
    </row>
    <row r="123" spans="10:17" x14ac:dyDescent="0.25">
      <c r="J123" s="166"/>
      <c r="K123" s="166"/>
      <c r="L123" s="48" t="s">
        <v>357</v>
      </c>
      <c r="M123" s="119"/>
      <c r="N123" s="16"/>
      <c r="O123" s="16"/>
      <c r="P123" s="16"/>
      <c r="Q123" s="119"/>
    </row>
    <row r="124" spans="10:17" x14ac:dyDescent="0.25">
      <c r="J124" s="166" t="s">
        <v>358</v>
      </c>
      <c r="K124" s="166"/>
      <c r="L124" s="48" t="s">
        <v>16</v>
      </c>
      <c r="M124" s="119">
        <v>30</v>
      </c>
      <c r="N124" s="16"/>
      <c r="O124" s="16"/>
      <c r="P124" s="16"/>
      <c r="Q124" s="119">
        <v>7908</v>
      </c>
    </row>
    <row r="125" spans="10:17" x14ac:dyDescent="0.25">
      <c r="J125" s="166"/>
      <c r="K125" s="166"/>
      <c r="L125" s="48" t="s">
        <v>17</v>
      </c>
      <c r="M125" s="119"/>
      <c r="N125" s="16"/>
      <c r="O125" s="16"/>
      <c r="P125" s="16"/>
      <c r="Q125" s="119"/>
    </row>
    <row r="126" spans="10:17" x14ac:dyDescent="0.25">
      <c r="J126" s="166"/>
      <c r="K126" s="166"/>
      <c r="L126" s="48" t="s">
        <v>18</v>
      </c>
      <c r="M126" s="119"/>
      <c r="N126" s="16"/>
      <c r="O126" s="16"/>
      <c r="P126" s="16"/>
      <c r="Q126" s="119"/>
    </row>
    <row r="127" spans="10:17" x14ac:dyDescent="0.25">
      <c r="J127" s="166"/>
      <c r="K127" s="166"/>
      <c r="L127" s="48" t="s">
        <v>281</v>
      </c>
      <c r="M127" s="119"/>
      <c r="N127" s="16"/>
      <c r="O127" s="16"/>
      <c r="P127" s="16"/>
      <c r="Q127" s="119"/>
    </row>
    <row r="128" spans="10:17" x14ac:dyDescent="0.25">
      <c r="J128" s="166"/>
      <c r="K128" s="166"/>
      <c r="L128" s="48" t="s">
        <v>282</v>
      </c>
      <c r="M128" s="119"/>
      <c r="N128" s="16"/>
      <c r="O128" s="16"/>
      <c r="P128" s="16"/>
      <c r="Q128" s="119"/>
    </row>
    <row r="129" spans="10:17" x14ac:dyDescent="0.25">
      <c r="J129" s="166"/>
      <c r="K129" s="166"/>
      <c r="L129" s="48" t="s">
        <v>79</v>
      </c>
      <c r="M129" s="119"/>
      <c r="N129" s="16"/>
      <c r="O129" s="16"/>
      <c r="P129" s="16"/>
      <c r="Q129" s="119"/>
    </row>
    <row r="130" spans="10:17" x14ac:dyDescent="0.25">
      <c r="J130" s="166"/>
      <c r="K130" s="166"/>
      <c r="L130" s="48" t="s">
        <v>283</v>
      </c>
      <c r="M130" s="119"/>
      <c r="N130" s="16"/>
      <c r="O130" s="16"/>
      <c r="P130" s="16"/>
      <c r="Q130" s="119"/>
    </row>
    <row r="131" spans="10:17" x14ac:dyDescent="0.25">
      <c r="J131" s="166" t="s">
        <v>359</v>
      </c>
      <c r="K131" s="166" t="s">
        <v>16</v>
      </c>
      <c r="L131" s="48" t="s">
        <v>360</v>
      </c>
      <c r="M131" s="119"/>
      <c r="N131" s="16"/>
      <c r="O131" s="16"/>
      <c r="P131" s="16"/>
      <c r="Q131" s="119"/>
    </row>
    <row r="132" spans="10:17" x14ac:dyDescent="0.25">
      <c r="J132" s="166"/>
      <c r="K132" s="166"/>
      <c r="L132" s="48" t="s">
        <v>361</v>
      </c>
      <c r="M132" s="119"/>
      <c r="N132" s="16"/>
      <c r="O132" s="16"/>
      <c r="P132" s="16"/>
      <c r="Q132" s="119"/>
    </row>
    <row r="133" spans="10:17" x14ac:dyDescent="0.25">
      <c r="J133" s="166"/>
      <c r="K133" s="166" t="s">
        <v>17</v>
      </c>
      <c r="L133" s="48" t="s">
        <v>360</v>
      </c>
      <c r="M133" s="119"/>
      <c r="N133" s="16"/>
      <c r="O133" s="16"/>
      <c r="P133" s="16"/>
      <c r="Q133" s="119"/>
    </row>
    <row r="134" spans="10:17" x14ac:dyDescent="0.25">
      <c r="J134" s="166"/>
      <c r="K134" s="166"/>
      <c r="L134" s="48" t="s">
        <v>361</v>
      </c>
      <c r="M134" s="119"/>
      <c r="N134" s="16"/>
      <c r="O134" s="16"/>
      <c r="P134" s="16"/>
      <c r="Q134" s="119"/>
    </row>
    <row r="135" spans="10:17" x14ac:dyDescent="0.25">
      <c r="J135" s="166"/>
      <c r="K135" s="166" t="s">
        <v>18</v>
      </c>
      <c r="L135" s="48" t="s">
        <v>360</v>
      </c>
      <c r="M135" s="119"/>
      <c r="N135" s="16"/>
      <c r="O135" s="16"/>
      <c r="P135" s="16"/>
      <c r="Q135" s="119"/>
    </row>
    <row r="136" spans="10:17" x14ac:dyDescent="0.25">
      <c r="J136" s="166"/>
      <c r="K136" s="166"/>
      <c r="L136" s="48" t="s">
        <v>361</v>
      </c>
      <c r="M136" s="119"/>
      <c r="N136" s="16"/>
      <c r="O136" s="16"/>
      <c r="P136" s="16"/>
      <c r="Q136" s="119"/>
    </row>
    <row r="137" spans="10:17" x14ac:dyDescent="0.25">
      <c r="J137" s="166"/>
      <c r="K137" s="166" t="s">
        <v>281</v>
      </c>
      <c r="L137" s="48" t="s">
        <v>360</v>
      </c>
      <c r="M137" s="119"/>
      <c r="N137" s="16"/>
      <c r="O137" s="16"/>
      <c r="P137" s="16"/>
      <c r="Q137" s="119"/>
    </row>
    <row r="138" spans="10:17" x14ac:dyDescent="0.25">
      <c r="J138" s="166"/>
      <c r="K138" s="166"/>
      <c r="L138" s="48" t="s">
        <v>361</v>
      </c>
      <c r="M138" s="119"/>
      <c r="N138" s="16"/>
      <c r="O138" s="16"/>
      <c r="P138" s="16"/>
      <c r="Q138" s="119"/>
    </row>
    <row r="139" spans="10:17" x14ac:dyDescent="0.25">
      <c r="J139" s="166"/>
      <c r="K139" s="166" t="s">
        <v>282</v>
      </c>
      <c r="L139" s="48" t="s">
        <v>360</v>
      </c>
      <c r="M139" s="119"/>
      <c r="N139" s="16"/>
      <c r="O139" s="16"/>
      <c r="P139" s="16"/>
      <c r="Q139" s="119"/>
    </row>
    <row r="140" spans="10:17" x14ac:dyDescent="0.25">
      <c r="J140" s="166"/>
      <c r="K140" s="166"/>
      <c r="L140" s="48" t="s">
        <v>361</v>
      </c>
      <c r="M140" s="119"/>
      <c r="N140" s="16"/>
      <c r="O140" s="16"/>
      <c r="P140" s="16"/>
      <c r="Q140" s="119"/>
    </row>
    <row r="141" spans="10:17" x14ac:dyDescent="0.25">
      <c r="J141" s="166"/>
      <c r="K141" s="166" t="s">
        <v>79</v>
      </c>
      <c r="L141" s="48" t="s">
        <v>360</v>
      </c>
      <c r="M141" s="119"/>
      <c r="N141" s="16"/>
      <c r="O141" s="16"/>
      <c r="P141" s="16"/>
      <c r="Q141" s="119"/>
    </row>
    <row r="142" spans="10:17" x14ac:dyDescent="0.25">
      <c r="J142" s="166"/>
      <c r="K142" s="166"/>
      <c r="L142" s="48" t="s">
        <v>361</v>
      </c>
      <c r="M142" s="119"/>
      <c r="N142" s="16"/>
      <c r="O142" s="16"/>
      <c r="P142" s="16"/>
      <c r="Q142" s="119"/>
    </row>
    <row r="143" spans="10:17" x14ac:dyDescent="0.25">
      <c r="J143" s="166"/>
      <c r="K143" s="166" t="s">
        <v>283</v>
      </c>
      <c r="L143" s="48" t="s">
        <v>360</v>
      </c>
      <c r="M143" s="119"/>
      <c r="N143" s="16"/>
      <c r="O143" s="16"/>
      <c r="P143" s="16"/>
      <c r="Q143" s="119"/>
    </row>
    <row r="144" spans="10:17" x14ac:dyDescent="0.25">
      <c r="J144" s="166"/>
      <c r="K144" s="166"/>
      <c r="L144" s="48" t="s">
        <v>361</v>
      </c>
      <c r="M144" s="119"/>
      <c r="N144" s="16"/>
      <c r="O144" s="16"/>
      <c r="P144" s="16"/>
      <c r="Q144" s="119"/>
    </row>
    <row r="145" spans="10:17" x14ac:dyDescent="0.25">
      <c r="J145" s="166"/>
      <c r="K145" s="166" t="s">
        <v>284</v>
      </c>
      <c r="L145" s="48" t="s">
        <v>360</v>
      </c>
      <c r="M145" s="119"/>
      <c r="N145" s="16"/>
      <c r="O145" s="16"/>
      <c r="P145" s="16"/>
      <c r="Q145" s="119"/>
    </row>
    <row r="146" spans="10:17" x14ac:dyDescent="0.25">
      <c r="J146" s="166"/>
      <c r="K146" s="166"/>
      <c r="L146" s="48" t="s">
        <v>361</v>
      </c>
      <c r="M146" s="119"/>
      <c r="N146" s="16"/>
      <c r="O146" s="16"/>
      <c r="P146" s="16"/>
      <c r="Q146" s="119"/>
    </row>
    <row r="147" spans="10:17" x14ac:dyDescent="0.25">
      <c r="J147" s="166"/>
      <c r="K147" s="166" t="s">
        <v>285</v>
      </c>
      <c r="L147" s="48" t="s">
        <v>360</v>
      </c>
      <c r="M147" s="119"/>
      <c r="N147" s="16"/>
      <c r="O147" s="16"/>
      <c r="P147" s="16"/>
      <c r="Q147" s="119"/>
    </row>
    <row r="148" spans="10:17" x14ac:dyDescent="0.25">
      <c r="J148" s="166"/>
      <c r="K148" s="166"/>
      <c r="L148" s="48" t="s">
        <v>361</v>
      </c>
      <c r="M148" s="119"/>
      <c r="N148" s="16"/>
      <c r="O148" s="16"/>
      <c r="P148" s="16"/>
      <c r="Q148" s="119"/>
    </row>
    <row r="149" spans="10:17" x14ac:dyDescent="0.25">
      <c r="J149" s="166" t="s">
        <v>362</v>
      </c>
      <c r="K149" s="166"/>
      <c r="L149" s="48" t="s">
        <v>363</v>
      </c>
      <c r="M149" s="119"/>
      <c r="N149" s="16"/>
      <c r="O149" s="16"/>
      <c r="P149" s="16"/>
      <c r="Q149" s="119"/>
    </row>
    <row r="150" spans="10:17" x14ac:dyDescent="0.25">
      <c r="J150" s="166"/>
      <c r="K150" s="166"/>
      <c r="L150" s="48" t="s">
        <v>16</v>
      </c>
      <c r="M150" s="119"/>
      <c r="N150" s="16"/>
      <c r="O150" s="16"/>
      <c r="P150" s="16"/>
      <c r="Q150" s="119"/>
    </row>
    <row r="151" spans="10:17" x14ac:dyDescent="0.25">
      <c r="J151" s="166"/>
      <c r="K151" s="166"/>
      <c r="L151" s="48" t="s">
        <v>17</v>
      </c>
      <c r="M151" s="119"/>
      <c r="N151" s="16"/>
      <c r="O151" s="16"/>
      <c r="P151" s="16"/>
      <c r="Q151" s="119"/>
    </row>
    <row r="152" spans="10:17" x14ac:dyDescent="0.25">
      <c r="J152" s="166"/>
      <c r="K152" s="166"/>
      <c r="L152" s="48" t="s">
        <v>18</v>
      </c>
      <c r="M152" s="119"/>
      <c r="N152" s="16"/>
      <c r="O152" s="16"/>
      <c r="P152" s="16"/>
      <c r="Q152" s="119"/>
    </row>
    <row r="153" spans="10:17" x14ac:dyDescent="0.25">
      <c r="J153" s="166"/>
      <c r="K153" s="166"/>
      <c r="L153" s="48" t="s">
        <v>281</v>
      </c>
      <c r="M153" s="119"/>
      <c r="N153" s="16"/>
      <c r="O153" s="16"/>
      <c r="P153" s="16"/>
      <c r="Q153" s="119"/>
    </row>
    <row r="154" spans="10:17" x14ac:dyDescent="0.25">
      <c r="J154" s="166"/>
      <c r="K154" s="166"/>
      <c r="L154" s="48" t="s">
        <v>282</v>
      </c>
      <c r="M154" s="119"/>
      <c r="N154" s="16"/>
      <c r="O154" s="16"/>
      <c r="P154" s="16"/>
      <c r="Q154" s="119"/>
    </row>
    <row r="155" spans="10:17" x14ac:dyDescent="0.25">
      <c r="J155" s="166"/>
      <c r="K155" s="166"/>
      <c r="L155" s="48" t="s">
        <v>79</v>
      </c>
      <c r="M155" s="119"/>
      <c r="N155" s="16"/>
      <c r="O155" s="16"/>
      <c r="P155" s="16"/>
      <c r="Q155" s="119"/>
    </row>
    <row r="156" spans="10:17" x14ac:dyDescent="0.25">
      <c r="J156" s="166"/>
      <c r="K156" s="166"/>
      <c r="L156" s="48" t="s">
        <v>283</v>
      </c>
      <c r="M156" s="119"/>
      <c r="N156" s="16"/>
      <c r="O156" s="16"/>
      <c r="P156" s="16"/>
      <c r="Q156" s="119"/>
    </row>
    <row r="157" spans="10:17" x14ac:dyDescent="0.25">
      <c r="J157" s="166"/>
      <c r="K157" s="166"/>
      <c r="L157" s="48" t="s">
        <v>284</v>
      </c>
      <c r="M157" s="119"/>
      <c r="N157" s="16"/>
      <c r="O157" s="16"/>
      <c r="P157" s="16"/>
      <c r="Q157" s="119"/>
    </row>
    <row r="158" spans="10:17" x14ac:dyDescent="0.25">
      <c r="J158" s="166" t="s">
        <v>364</v>
      </c>
      <c r="K158" s="166"/>
      <c r="L158" s="48" t="s">
        <v>363</v>
      </c>
      <c r="M158" s="119"/>
      <c r="N158" s="16"/>
      <c r="O158" s="16"/>
      <c r="P158" s="16"/>
      <c r="Q158" s="119"/>
    </row>
    <row r="159" spans="10:17" x14ac:dyDescent="0.25">
      <c r="J159" s="166"/>
      <c r="K159" s="166"/>
      <c r="L159" s="48" t="s">
        <v>16</v>
      </c>
      <c r="M159" s="119"/>
      <c r="N159" s="16"/>
      <c r="O159" s="16"/>
      <c r="P159" s="16"/>
      <c r="Q159" s="119"/>
    </row>
    <row r="160" spans="10:17" x14ac:dyDescent="0.25">
      <c r="J160" s="166"/>
      <c r="K160" s="166"/>
      <c r="L160" s="48" t="s">
        <v>17</v>
      </c>
      <c r="M160" s="119"/>
      <c r="N160" s="16"/>
      <c r="O160" s="16"/>
      <c r="P160" s="16"/>
      <c r="Q160" s="119"/>
    </row>
    <row r="161" spans="10:17" x14ac:dyDescent="0.25">
      <c r="J161" s="166"/>
      <c r="K161" s="166"/>
      <c r="L161" s="48" t="s">
        <v>18</v>
      </c>
      <c r="M161" s="119"/>
      <c r="N161" s="16"/>
      <c r="O161" s="16"/>
      <c r="P161" s="16"/>
      <c r="Q161" s="119"/>
    </row>
    <row r="162" spans="10:17" x14ac:dyDescent="0.25">
      <c r="J162" s="166"/>
      <c r="K162" s="166"/>
      <c r="L162" s="48" t="s">
        <v>281</v>
      </c>
      <c r="M162" s="119"/>
      <c r="N162" s="16"/>
      <c r="O162" s="16"/>
      <c r="P162" s="16"/>
      <c r="Q162" s="119"/>
    </row>
    <row r="163" spans="10:17" x14ac:dyDescent="0.25">
      <c r="J163" s="166"/>
      <c r="K163" s="166"/>
      <c r="L163" s="48" t="s">
        <v>282</v>
      </c>
      <c r="M163" s="119"/>
      <c r="N163" s="16"/>
      <c r="O163" s="16"/>
      <c r="P163" s="16"/>
      <c r="Q163" s="119"/>
    </row>
    <row r="164" spans="10:17" x14ac:dyDescent="0.25">
      <c r="J164" s="166"/>
      <c r="K164" s="166"/>
      <c r="L164" s="48" t="s">
        <v>79</v>
      </c>
      <c r="M164" s="119"/>
      <c r="N164" s="16"/>
      <c r="O164" s="16"/>
      <c r="P164" s="16"/>
      <c r="Q164" s="119"/>
    </row>
    <row r="165" spans="10:17" x14ac:dyDescent="0.25">
      <c r="J165" s="166"/>
      <c r="K165" s="166"/>
      <c r="L165" s="48" t="s">
        <v>283</v>
      </c>
      <c r="M165" s="119"/>
      <c r="N165" s="16"/>
      <c r="O165" s="16"/>
      <c r="P165" s="16"/>
      <c r="Q165" s="119"/>
    </row>
    <row r="166" spans="10:17" x14ac:dyDescent="0.25">
      <c r="J166" s="166"/>
      <c r="K166" s="166"/>
      <c r="L166" s="48" t="s">
        <v>284</v>
      </c>
      <c r="M166" s="119"/>
      <c r="N166" s="16"/>
      <c r="O166" s="16"/>
      <c r="P166" s="16"/>
      <c r="Q166" s="119"/>
    </row>
    <row r="167" spans="10:17" x14ac:dyDescent="0.25">
      <c r="J167" s="171" t="s">
        <v>365</v>
      </c>
      <c r="K167" s="171"/>
      <c r="L167" s="50" t="s">
        <v>16</v>
      </c>
      <c r="M167" s="119"/>
      <c r="N167" s="16"/>
      <c r="O167" s="16"/>
      <c r="P167" s="16"/>
      <c r="Q167" s="119"/>
    </row>
    <row r="168" spans="10:17" x14ac:dyDescent="0.25">
      <c r="J168" s="171"/>
      <c r="K168" s="171"/>
      <c r="L168" s="50" t="s">
        <v>17</v>
      </c>
      <c r="M168" s="119"/>
      <c r="N168" s="16"/>
      <c r="O168" s="16"/>
      <c r="P168" s="16"/>
      <c r="Q168" s="119"/>
    </row>
    <row r="169" spans="10:17" x14ac:dyDescent="0.25">
      <c r="J169" s="171"/>
      <c r="K169" s="171"/>
      <c r="L169" s="50" t="s">
        <v>18</v>
      </c>
      <c r="M169" s="119"/>
      <c r="N169" s="16"/>
      <c r="O169" s="16"/>
      <c r="P169" s="16"/>
      <c r="Q169" s="119"/>
    </row>
    <row r="170" spans="10:17" x14ac:dyDescent="0.25">
      <c r="J170" s="171"/>
      <c r="K170" s="171"/>
      <c r="L170" s="50" t="s">
        <v>281</v>
      </c>
      <c r="M170" s="119"/>
      <c r="N170" s="16"/>
      <c r="O170" s="16"/>
      <c r="P170" s="16"/>
      <c r="Q170" s="119"/>
    </row>
    <row r="171" spans="10:17" x14ac:dyDescent="0.25">
      <c r="J171" s="171"/>
      <c r="K171" s="171"/>
      <c r="L171" s="50" t="s">
        <v>282</v>
      </c>
      <c r="M171" s="119"/>
      <c r="N171" s="16"/>
      <c r="O171" s="16"/>
      <c r="P171" s="16"/>
      <c r="Q171" s="119"/>
    </row>
    <row r="172" spans="10:17" x14ac:dyDescent="0.25">
      <c r="J172" s="171"/>
      <c r="K172" s="171"/>
      <c r="L172" s="50" t="s">
        <v>79</v>
      </c>
      <c r="M172" s="119"/>
      <c r="N172" s="16"/>
      <c r="O172" s="16"/>
      <c r="P172" s="16"/>
      <c r="Q172" s="119"/>
    </row>
    <row r="173" spans="10:17" x14ac:dyDescent="0.25">
      <c r="J173" s="171"/>
      <c r="K173" s="171"/>
      <c r="L173" s="50" t="s">
        <v>283</v>
      </c>
      <c r="M173" s="119"/>
      <c r="N173" s="16"/>
      <c r="O173" s="16"/>
      <c r="P173" s="16"/>
      <c r="Q173" s="119"/>
    </row>
    <row r="174" spans="10:17" x14ac:dyDescent="0.25">
      <c r="J174" s="171"/>
      <c r="K174" s="171"/>
      <c r="L174" s="50" t="s">
        <v>284</v>
      </c>
      <c r="M174" s="119"/>
      <c r="N174" s="16"/>
      <c r="O174" s="16"/>
      <c r="P174" s="16"/>
      <c r="Q174" s="119"/>
    </row>
    <row r="175" spans="10:17" x14ac:dyDescent="0.25">
      <c r="J175" s="171"/>
      <c r="K175" s="171"/>
      <c r="L175" s="50" t="s">
        <v>285</v>
      </c>
      <c r="M175" s="119"/>
      <c r="N175" s="16"/>
      <c r="O175" s="16"/>
      <c r="P175" s="16"/>
      <c r="Q175" s="119"/>
    </row>
    <row r="176" spans="10:17" x14ac:dyDescent="0.25">
      <c r="J176" s="171" t="s">
        <v>366</v>
      </c>
      <c r="K176" s="171"/>
      <c r="L176" s="50" t="s">
        <v>16</v>
      </c>
      <c r="M176" s="119"/>
      <c r="N176" s="16"/>
      <c r="O176" s="16"/>
      <c r="P176" s="16"/>
      <c r="Q176" s="119"/>
    </row>
    <row r="177" spans="10:17" x14ac:dyDescent="0.25">
      <c r="J177" s="171"/>
      <c r="K177" s="171"/>
      <c r="L177" s="50" t="s">
        <v>17</v>
      </c>
      <c r="M177" s="119"/>
      <c r="N177" s="16"/>
      <c r="O177" s="16"/>
      <c r="P177" s="16"/>
      <c r="Q177" s="119"/>
    </row>
    <row r="178" spans="10:17" x14ac:dyDescent="0.25">
      <c r="J178" s="171"/>
      <c r="K178" s="171"/>
      <c r="L178" s="50" t="s">
        <v>18</v>
      </c>
      <c r="M178" s="119"/>
      <c r="N178" s="16"/>
      <c r="O178" s="16"/>
      <c r="P178" s="16"/>
      <c r="Q178" s="119"/>
    </row>
    <row r="179" spans="10:17" x14ac:dyDescent="0.25">
      <c r="J179" s="171"/>
      <c r="K179" s="171"/>
      <c r="L179" s="50" t="s">
        <v>281</v>
      </c>
      <c r="M179" s="119"/>
      <c r="N179" s="16"/>
      <c r="O179" s="16"/>
      <c r="P179" s="16"/>
      <c r="Q179" s="119"/>
    </row>
    <row r="180" spans="10:17" x14ac:dyDescent="0.25">
      <c r="J180" s="171"/>
      <c r="K180" s="171"/>
      <c r="L180" s="50" t="s">
        <v>282</v>
      </c>
      <c r="M180" s="119"/>
      <c r="N180" s="16"/>
      <c r="O180" s="16"/>
      <c r="P180" s="16"/>
      <c r="Q180" s="119"/>
    </row>
    <row r="181" spans="10:17" x14ac:dyDescent="0.25">
      <c r="J181" s="171"/>
      <c r="K181" s="171"/>
      <c r="L181" s="50" t="s">
        <v>79</v>
      </c>
      <c r="M181" s="119"/>
      <c r="N181" s="16"/>
      <c r="O181" s="16"/>
      <c r="P181" s="16"/>
      <c r="Q181" s="119"/>
    </row>
    <row r="182" spans="10:17" x14ac:dyDescent="0.25">
      <c r="J182" s="171"/>
      <c r="K182" s="171"/>
      <c r="L182" s="50" t="s">
        <v>283</v>
      </c>
      <c r="M182" s="119"/>
      <c r="N182" s="16"/>
      <c r="O182" s="16"/>
      <c r="P182" s="16"/>
      <c r="Q182" s="119"/>
    </row>
    <row r="183" spans="10:17" x14ac:dyDescent="0.25">
      <c r="J183" s="171"/>
      <c r="K183" s="171"/>
      <c r="L183" s="50" t="s">
        <v>284</v>
      </c>
      <c r="M183" s="119"/>
      <c r="N183" s="16"/>
      <c r="O183" s="16"/>
      <c r="P183" s="16"/>
      <c r="Q183" s="119"/>
    </row>
    <row r="184" spans="10:17" x14ac:dyDescent="0.25">
      <c r="J184" s="171"/>
      <c r="K184" s="171"/>
      <c r="L184" s="50" t="s">
        <v>285</v>
      </c>
      <c r="M184" s="119"/>
      <c r="N184" s="16"/>
      <c r="O184" s="16"/>
      <c r="P184" s="16"/>
      <c r="Q184" s="119"/>
    </row>
    <row r="185" spans="10:17" x14ac:dyDescent="0.25">
      <c r="J185" s="171" t="s">
        <v>367</v>
      </c>
      <c r="K185" s="171"/>
      <c r="L185" s="50" t="s">
        <v>16</v>
      </c>
      <c r="M185" s="119"/>
      <c r="N185" s="16"/>
      <c r="O185" s="16"/>
      <c r="P185" s="16"/>
      <c r="Q185" s="119"/>
    </row>
    <row r="186" spans="10:17" x14ac:dyDescent="0.25">
      <c r="J186" s="171"/>
      <c r="K186" s="171"/>
      <c r="L186" s="50" t="s">
        <v>17</v>
      </c>
      <c r="M186" s="119"/>
      <c r="N186" s="16"/>
      <c r="O186" s="16"/>
      <c r="P186" s="16"/>
      <c r="Q186" s="119"/>
    </row>
    <row r="187" spans="10:17" x14ac:dyDescent="0.25">
      <c r="J187" s="171"/>
      <c r="K187" s="171"/>
      <c r="L187" s="50" t="s">
        <v>18</v>
      </c>
      <c r="M187" s="119"/>
      <c r="N187" s="16"/>
      <c r="O187" s="16"/>
      <c r="P187" s="16"/>
      <c r="Q187" s="119"/>
    </row>
    <row r="188" spans="10:17" x14ac:dyDescent="0.25">
      <c r="J188" s="171"/>
      <c r="K188" s="171"/>
      <c r="L188" s="50" t="s">
        <v>281</v>
      </c>
      <c r="M188" s="119"/>
      <c r="N188" s="16"/>
      <c r="O188" s="16"/>
      <c r="P188" s="16"/>
      <c r="Q188" s="119"/>
    </row>
    <row r="189" spans="10:17" x14ac:dyDescent="0.25">
      <c r="J189" s="171"/>
      <c r="K189" s="171"/>
      <c r="L189" s="50" t="s">
        <v>282</v>
      </c>
      <c r="M189" s="119"/>
      <c r="N189" s="16"/>
      <c r="O189" s="16"/>
      <c r="P189" s="16"/>
      <c r="Q189" s="119"/>
    </row>
    <row r="190" spans="10:17" x14ac:dyDescent="0.25">
      <c r="J190" s="171"/>
      <c r="K190" s="171"/>
      <c r="L190" s="50" t="s">
        <v>79</v>
      </c>
      <c r="M190" s="119"/>
      <c r="N190" s="16"/>
      <c r="O190" s="16"/>
      <c r="P190" s="16"/>
      <c r="Q190" s="119"/>
    </row>
    <row r="191" spans="10:17" x14ac:dyDescent="0.25">
      <c r="J191" s="171"/>
      <c r="K191" s="171"/>
      <c r="L191" s="50" t="s">
        <v>283</v>
      </c>
      <c r="M191" s="119"/>
      <c r="N191" s="16"/>
      <c r="O191" s="16"/>
      <c r="P191" s="16"/>
      <c r="Q191" s="119"/>
    </row>
    <row r="192" spans="10:17" x14ac:dyDescent="0.25">
      <c r="J192" s="171"/>
      <c r="K192" s="171"/>
      <c r="L192" s="50" t="s">
        <v>284</v>
      </c>
      <c r="M192" s="119"/>
      <c r="N192" s="16"/>
      <c r="O192" s="16"/>
      <c r="P192" s="16"/>
      <c r="Q192" s="119"/>
    </row>
    <row r="193" spans="10:17" ht="18.75" x14ac:dyDescent="0.25">
      <c r="J193" s="168" t="s">
        <v>368</v>
      </c>
      <c r="K193" s="169"/>
      <c r="L193" s="51"/>
      <c r="M193" s="119"/>
      <c r="N193" s="16"/>
      <c r="O193" s="16"/>
      <c r="P193" s="16"/>
      <c r="Q193" s="119"/>
    </row>
    <row r="194" spans="10:17" x14ac:dyDescent="0.25">
      <c r="J194" s="166" t="s">
        <v>369</v>
      </c>
      <c r="K194" s="166" t="s">
        <v>284</v>
      </c>
      <c r="L194" s="48" t="s">
        <v>360</v>
      </c>
      <c r="M194" s="119"/>
      <c r="N194" s="16"/>
      <c r="O194" s="16"/>
      <c r="P194" s="16"/>
      <c r="Q194" s="119"/>
    </row>
    <row r="195" spans="10:17" x14ac:dyDescent="0.25">
      <c r="J195" s="166"/>
      <c r="K195" s="166"/>
      <c r="L195" s="48" t="s">
        <v>361</v>
      </c>
      <c r="M195" s="119"/>
      <c r="N195" s="16"/>
      <c r="O195" s="16"/>
      <c r="P195" s="16"/>
      <c r="Q195" s="119"/>
    </row>
    <row r="196" spans="10:17" x14ac:dyDescent="0.25">
      <c r="J196" s="166"/>
      <c r="K196" s="166"/>
      <c r="L196" s="48" t="s">
        <v>370</v>
      </c>
      <c r="M196" s="119"/>
      <c r="N196" s="16"/>
      <c r="O196" s="16"/>
      <c r="P196" s="16"/>
      <c r="Q196" s="119"/>
    </row>
    <row r="197" spans="10:17" x14ac:dyDescent="0.25">
      <c r="J197" s="166"/>
      <c r="K197" s="166" t="s">
        <v>285</v>
      </c>
      <c r="L197" s="48" t="s">
        <v>360</v>
      </c>
      <c r="M197" s="119"/>
      <c r="N197" s="16"/>
      <c r="O197" s="16"/>
      <c r="P197" s="16"/>
      <c r="Q197" s="119"/>
    </row>
    <row r="198" spans="10:17" x14ac:dyDescent="0.25">
      <c r="J198" s="166"/>
      <c r="K198" s="166"/>
      <c r="L198" s="48" t="s">
        <v>361</v>
      </c>
      <c r="M198" s="119"/>
      <c r="N198" s="16"/>
      <c r="O198" s="16"/>
      <c r="P198" s="16"/>
      <c r="Q198" s="119"/>
    </row>
    <row r="199" spans="10:17" x14ac:dyDescent="0.25">
      <c r="J199" s="166"/>
      <c r="K199" s="166"/>
      <c r="L199" s="48" t="s">
        <v>370</v>
      </c>
      <c r="M199" s="119"/>
      <c r="N199" s="16"/>
      <c r="O199" s="16"/>
      <c r="P199" s="16"/>
      <c r="Q199" s="119"/>
    </row>
    <row r="200" spans="10:17" x14ac:dyDescent="0.25">
      <c r="J200" s="170" t="s">
        <v>371</v>
      </c>
      <c r="K200" s="170"/>
      <c r="L200" s="52" t="s">
        <v>372</v>
      </c>
      <c r="M200" s="119"/>
      <c r="N200" s="16"/>
      <c r="O200" s="16"/>
      <c r="P200" s="16"/>
      <c r="Q200" s="119"/>
    </row>
    <row r="201" spans="10:17" x14ac:dyDescent="0.25">
      <c r="J201" s="170"/>
      <c r="K201" s="170"/>
      <c r="L201" s="52" t="s">
        <v>373</v>
      </c>
      <c r="M201" s="119"/>
      <c r="N201" s="16"/>
      <c r="O201" s="16"/>
      <c r="P201" s="16"/>
      <c r="Q201" s="119"/>
    </row>
    <row r="202" spans="10:17" x14ac:dyDescent="0.25">
      <c r="J202" s="170"/>
      <c r="K202" s="170"/>
      <c r="L202" s="52" t="s">
        <v>374</v>
      </c>
      <c r="M202" s="119"/>
      <c r="N202" s="16"/>
      <c r="O202" s="16"/>
      <c r="P202" s="16"/>
      <c r="Q202" s="119"/>
    </row>
    <row r="203" spans="10:17" x14ac:dyDescent="0.25">
      <c r="J203" s="170"/>
      <c r="K203" s="170"/>
      <c r="L203" s="52" t="s">
        <v>375</v>
      </c>
      <c r="M203" s="119"/>
      <c r="N203" s="16"/>
      <c r="O203" s="16"/>
      <c r="P203" s="16"/>
      <c r="Q203" s="119"/>
    </row>
    <row r="204" spans="10:17" x14ac:dyDescent="0.25">
      <c r="J204" s="170"/>
      <c r="K204" s="170"/>
      <c r="L204" s="52" t="s">
        <v>376</v>
      </c>
      <c r="M204" s="119"/>
      <c r="N204" s="16"/>
      <c r="O204" s="16"/>
      <c r="P204" s="16"/>
      <c r="Q204" s="119"/>
    </row>
    <row r="205" spans="10:17" x14ac:dyDescent="0.25">
      <c r="J205" s="170"/>
      <c r="K205" s="170"/>
      <c r="L205" s="52" t="s">
        <v>377</v>
      </c>
      <c r="M205" s="119"/>
      <c r="N205" s="16"/>
      <c r="O205" s="16"/>
      <c r="P205" s="16"/>
      <c r="Q205" s="119"/>
    </row>
    <row r="206" spans="10:17" x14ac:dyDescent="0.25">
      <c r="J206" s="167" t="s">
        <v>378</v>
      </c>
      <c r="K206" s="167"/>
      <c r="L206" s="53" t="s">
        <v>372</v>
      </c>
      <c r="M206" s="119"/>
      <c r="N206" s="16"/>
      <c r="O206" s="16"/>
      <c r="P206" s="16"/>
      <c r="Q206" s="119"/>
    </row>
    <row r="207" spans="10:17" x14ac:dyDescent="0.25">
      <c r="J207" s="167"/>
      <c r="K207" s="167"/>
      <c r="L207" s="53" t="s">
        <v>373</v>
      </c>
      <c r="M207" s="119"/>
      <c r="N207" s="16"/>
      <c r="O207" s="16"/>
      <c r="P207" s="16"/>
      <c r="Q207" s="119"/>
    </row>
    <row r="208" spans="10:17" x14ac:dyDescent="0.25">
      <c r="J208" s="167"/>
      <c r="K208" s="167"/>
      <c r="L208" s="53" t="s">
        <v>374</v>
      </c>
      <c r="M208" s="119"/>
      <c r="N208" s="16"/>
      <c r="O208" s="16"/>
      <c r="P208" s="16"/>
      <c r="Q208" s="119"/>
    </row>
    <row r="209" spans="10:17" x14ac:dyDescent="0.25">
      <c r="J209" s="167" t="s">
        <v>379</v>
      </c>
      <c r="K209" s="167"/>
      <c r="L209" s="53" t="s">
        <v>380</v>
      </c>
      <c r="M209" s="119"/>
      <c r="N209" s="16"/>
      <c r="O209" s="16"/>
      <c r="P209" s="16"/>
      <c r="Q209" s="119"/>
    </row>
    <row r="210" spans="10:17" x14ac:dyDescent="0.25">
      <c r="J210" s="167"/>
      <c r="K210" s="167"/>
      <c r="L210" s="53" t="s">
        <v>373</v>
      </c>
      <c r="M210" s="119"/>
      <c r="N210" s="16"/>
      <c r="O210" s="16"/>
      <c r="P210" s="16"/>
      <c r="Q210" s="119"/>
    </row>
    <row r="211" spans="10:17" x14ac:dyDescent="0.25">
      <c r="J211" s="167"/>
      <c r="K211" s="167"/>
      <c r="L211" s="53" t="s">
        <v>374</v>
      </c>
      <c r="M211" s="119"/>
      <c r="N211" s="16"/>
      <c r="O211" s="16"/>
      <c r="P211" s="16"/>
      <c r="Q211" s="119"/>
    </row>
    <row r="212" spans="10:17" x14ac:dyDescent="0.25">
      <c r="J212" s="167"/>
      <c r="K212" s="167"/>
      <c r="L212" s="53" t="s">
        <v>376</v>
      </c>
      <c r="M212" s="119"/>
      <c r="N212" s="16"/>
      <c r="O212" s="16"/>
      <c r="P212" s="16"/>
      <c r="Q212" s="119"/>
    </row>
    <row r="213" spans="10:17" x14ac:dyDescent="0.25">
      <c r="J213" s="167"/>
      <c r="K213" s="167"/>
      <c r="L213" s="53" t="s">
        <v>377</v>
      </c>
      <c r="M213" s="119"/>
      <c r="N213" s="16"/>
      <c r="O213" s="16"/>
      <c r="P213" s="16"/>
      <c r="Q213" s="119"/>
    </row>
    <row r="214" spans="10:17" x14ac:dyDescent="0.25">
      <c r="J214" s="167" t="s">
        <v>381</v>
      </c>
      <c r="K214" s="167"/>
      <c r="L214" s="53" t="s">
        <v>284</v>
      </c>
      <c r="M214" s="119"/>
      <c r="N214" s="16"/>
      <c r="O214" s="16"/>
      <c r="P214" s="16"/>
      <c r="Q214" s="119"/>
    </row>
    <row r="215" spans="10:17" x14ac:dyDescent="0.25">
      <c r="J215" s="167" t="s">
        <v>382</v>
      </c>
      <c r="K215" s="167"/>
      <c r="L215" s="53" t="s">
        <v>383</v>
      </c>
      <c r="M215" s="119"/>
      <c r="N215" s="16"/>
      <c r="O215" s="16"/>
      <c r="P215" s="16"/>
      <c r="Q215" s="119"/>
    </row>
    <row r="216" spans="10:17" x14ac:dyDescent="0.25">
      <c r="J216" s="167"/>
      <c r="K216" s="167"/>
      <c r="L216" s="53" t="s">
        <v>384</v>
      </c>
      <c r="M216" s="119"/>
      <c r="N216" s="16"/>
      <c r="O216" s="16"/>
      <c r="P216" s="16"/>
      <c r="Q216" s="119"/>
    </row>
    <row r="217" spans="10:17" x14ac:dyDescent="0.25">
      <c r="J217" s="167"/>
      <c r="K217" s="167"/>
      <c r="L217" s="53" t="s">
        <v>385</v>
      </c>
      <c r="M217" s="119"/>
      <c r="N217" s="16"/>
      <c r="O217" s="16"/>
      <c r="P217" s="16"/>
      <c r="Q217" s="119"/>
    </row>
    <row r="218" spans="10:17" x14ac:dyDescent="0.25">
      <c r="J218" s="167"/>
      <c r="K218" s="167"/>
      <c r="L218" s="53" t="s">
        <v>284</v>
      </c>
      <c r="M218" s="119"/>
      <c r="N218" s="16"/>
      <c r="O218" s="16"/>
      <c r="P218" s="16"/>
      <c r="Q218" s="119"/>
    </row>
    <row r="219" spans="10:17" x14ac:dyDescent="0.25">
      <c r="J219" s="167"/>
      <c r="K219" s="167"/>
      <c r="L219" s="53" t="s">
        <v>285</v>
      </c>
      <c r="M219" s="119"/>
      <c r="N219" s="16"/>
      <c r="O219" s="16"/>
      <c r="P219" s="16"/>
      <c r="Q219" s="119"/>
    </row>
    <row r="220" spans="10:17" x14ac:dyDescent="0.25">
      <c r="J220" s="167" t="s">
        <v>386</v>
      </c>
      <c r="K220" s="167"/>
      <c r="L220" s="53" t="s">
        <v>387</v>
      </c>
      <c r="M220" s="119"/>
      <c r="N220" s="16"/>
      <c r="O220" s="16"/>
      <c r="P220" s="16"/>
      <c r="Q220" s="119"/>
    </row>
    <row r="221" spans="10:17" x14ac:dyDescent="0.25">
      <c r="J221" s="167"/>
      <c r="K221" s="167"/>
      <c r="L221" s="53" t="s">
        <v>285</v>
      </c>
      <c r="M221" s="119"/>
      <c r="N221" s="16"/>
      <c r="O221" s="16"/>
      <c r="P221" s="16"/>
      <c r="Q221" s="119"/>
    </row>
    <row r="222" spans="10:17" x14ac:dyDescent="0.25">
      <c r="J222" s="166" t="s">
        <v>388</v>
      </c>
      <c r="K222" s="166"/>
      <c r="L222" s="53" t="s">
        <v>387</v>
      </c>
      <c r="M222" s="119"/>
      <c r="N222" s="16"/>
      <c r="O222" s="16"/>
      <c r="P222" s="16"/>
      <c r="Q222" s="119"/>
    </row>
    <row r="223" spans="10:17" x14ac:dyDescent="0.25">
      <c r="J223" s="166"/>
      <c r="K223" s="166"/>
      <c r="L223" s="53" t="s">
        <v>285</v>
      </c>
      <c r="M223" s="119"/>
      <c r="N223" s="16"/>
      <c r="O223" s="16"/>
      <c r="P223" s="16"/>
      <c r="Q223" s="119"/>
    </row>
    <row r="224" spans="10:17" ht="30" x14ac:dyDescent="0.25">
      <c r="J224" s="166" t="s">
        <v>389</v>
      </c>
      <c r="K224" s="166"/>
      <c r="L224" s="54" t="s">
        <v>390</v>
      </c>
      <c r="M224" s="119"/>
      <c r="N224" s="16"/>
      <c r="O224" s="16"/>
      <c r="P224" s="16"/>
      <c r="Q224" s="119"/>
    </row>
    <row r="225" spans="10:17" x14ac:dyDescent="0.25">
      <c r="J225" s="166" t="s">
        <v>391</v>
      </c>
      <c r="K225" s="166"/>
      <c r="L225" s="52" t="s">
        <v>392</v>
      </c>
      <c r="M225" s="119"/>
      <c r="N225" s="16"/>
      <c r="O225" s="16"/>
      <c r="P225" s="16"/>
      <c r="Q225" s="119"/>
    </row>
    <row r="226" spans="10:17" x14ac:dyDescent="0.25">
      <c r="M226" s="63"/>
    </row>
  </sheetData>
  <mergeCells count="48">
    <mergeCell ref="B2:C2"/>
    <mergeCell ref="B3:C3"/>
    <mergeCell ref="B58:G58"/>
    <mergeCell ref="B68:G68"/>
    <mergeCell ref="B78:G78"/>
    <mergeCell ref="B4:C4"/>
    <mergeCell ref="D4:G4"/>
    <mergeCell ref="B5:G5"/>
    <mergeCell ref="B18:G18"/>
    <mergeCell ref="B32:G32"/>
    <mergeCell ref="B45:G45"/>
    <mergeCell ref="D2:G2"/>
    <mergeCell ref="D3:G3"/>
    <mergeCell ref="J29:K29"/>
    <mergeCell ref="J30:K30"/>
    <mergeCell ref="J31:K39"/>
    <mergeCell ref="J40:K80"/>
    <mergeCell ref="J81:K89"/>
    <mergeCell ref="J90:K123"/>
    <mergeCell ref="J124:K130"/>
    <mergeCell ref="J131:J148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J149:K157"/>
    <mergeCell ref="J158:K166"/>
    <mergeCell ref="J167:K175"/>
    <mergeCell ref="J176:K184"/>
    <mergeCell ref="J185:K192"/>
    <mergeCell ref="J193:K193"/>
    <mergeCell ref="J194:J199"/>
    <mergeCell ref="K194:K196"/>
    <mergeCell ref="K197:K199"/>
    <mergeCell ref="J200:K205"/>
    <mergeCell ref="J222:K223"/>
    <mergeCell ref="J224:K224"/>
    <mergeCell ref="J225:K225"/>
    <mergeCell ref="J206:K208"/>
    <mergeCell ref="J209:K213"/>
    <mergeCell ref="J214:K214"/>
    <mergeCell ref="J215:K219"/>
    <mergeCell ref="J220:K221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466"/>
  <sheetViews>
    <sheetView topLeftCell="A188" zoomScaleNormal="100" workbookViewId="0">
      <selection activeCell="P263" sqref="P263"/>
    </sheetView>
  </sheetViews>
  <sheetFormatPr defaultRowHeight="15" x14ac:dyDescent="0.25"/>
  <cols>
    <col min="4" max="4" width="13.7109375" bestFit="1" customWidth="1"/>
    <col min="5" max="5" width="12.140625" bestFit="1" customWidth="1"/>
    <col min="6" max="6" width="16" bestFit="1" customWidth="1"/>
    <col min="7" max="7" width="15.140625" customWidth="1"/>
    <col min="8" max="8" width="20.28515625" bestFit="1" customWidth="1"/>
    <col min="12" max="12" width="19.42578125" customWidth="1"/>
    <col min="17" max="17" width="14.140625" customWidth="1"/>
  </cols>
  <sheetData>
    <row r="2" spans="3:14" ht="15.75" thickBot="1" x14ac:dyDescent="0.3"/>
    <row r="3" spans="3:14" ht="19.5" thickBot="1" x14ac:dyDescent="0.35">
      <c r="C3" s="184" t="s">
        <v>393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3:14" ht="31.5" x14ac:dyDescent="0.25">
      <c r="C4" s="55" t="s">
        <v>77</v>
      </c>
      <c r="D4" s="56" t="s">
        <v>0</v>
      </c>
      <c r="E4" s="56" t="s">
        <v>1</v>
      </c>
      <c r="F4" s="56" t="s">
        <v>2</v>
      </c>
      <c r="G4" s="57" t="s">
        <v>394</v>
      </c>
      <c r="H4" s="56" t="s">
        <v>395</v>
      </c>
      <c r="I4" s="187" t="s">
        <v>3</v>
      </c>
      <c r="J4" s="188"/>
      <c r="K4" s="188"/>
      <c r="L4" s="58" t="s">
        <v>396</v>
      </c>
      <c r="M4" s="189" t="s">
        <v>397</v>
      </c>
      <c r="N4" s="190"/>
    </row>
    <row r="5" spans="3:14" x14ac:dyDescent="0.25">
      <c r="C5" s="13">
        <v>1</v>
      </c>
      <c r="D5" s="13" t="s">
        <v>398</v>
      </c>
      <c r="E5" s="13" t="s">
        <v>399</v>
      </c>
      <c r="F5" s="13"/>
      <c r="G5" s="13"/>
      <c r="H5" s="13">
        <v>63</v>
      </c>
      <c r="I5" s="182">
        <v>30</v>
      </c>
      <c r="J5" s="182"/>
      <c r="K5" s="182"/>
      <c r="L5" s="13">
        <f>+I5</f>
        <v>30</v>
      </c>
      <c r="M5" s="183"/>
      <c r="N5" s="183"/>
    </row>
    <row r="6" spans="3:14" x14ac:dyDescent="0.25">
      <c r="C6" s="13">
        <f>1+C5</f>
        <v>2</v>
      </c>
      <c r="D6" s="13" t="s">
        <v>399</v>
      </c>
      <c r="E6" s="13" t="s">
        <v>54</v>
      </c>
      <c r="F6" s="13"/>
      <c r="G6" s="13"/>
      <c r="H6" s="13">
        <v>63</v>
      </c>
      <c r="I6" s="182">
        <v>65.5</v>
      </c>
      <c r="J6" s="182"/>
      <c r="K6" s="182"/>
      <c r="L6" s="13">
        <f>+L5+I6</f>
        <v>95.5</v>
      </c>
      <c r="M6" s="183"/>
      <c r="N6" s="183"/>
    </row>
    <row r="7" spans="3:14" x14ac:dyDescent="0.25">
      <c r="C7" s="13">
        <f t="shared" ref="C7:C70" si="0">1+C6</f>
        <v>3</v>
      </c>
      <c r="D7" s="13" t="s">
        <v>54</v>
      </c>
      <c r="E7" s="13" t="s">
        <v>98</v>
      </c>
      <c r="F7" s="13"/>
      <c r="G7" s="13"/>
      <c r="H7" s="13">
        <v>63</v>
      </c>
      <c r="I7" s="182">
        <v>422</v>
      </c>
      <c r="J7" s="182"/>
      <c r="K7" s="182"/>
      <c r="L7" s="13">
        <f t="shared" ref="L7:L70" si="1">+L6+I7</f>
        <v>517.5</v>
      </c>
      <c r="M7" s="183"/>
      <c r="N7" s="183"/>
    </row>
    <row r="8" spans="3:14" x14ac:dyDescent="0.25">
      <c r="C8" s="13">
        <f t="shared" si="0"/>
        <v>4</v>
      </c>
      <c r="D8" s="13" t="s">
        <v>399</v>
      </c>
      <c r="E8" s="13" t="s">
        <v>400</v>
      </c>
      <c r="F8" s="13" t="s">
        <v>401</v>
      </c>
      <c r="G8" s="13"/>
      <c r="H8" s="13">
        <v>63</v>
      </c>
      <c r="I8" s="182">
        <v>65.2</v>
      </c>
      <c r="J8" s="182"/>
      <c r="K8" s="182"/>
      <c r="L8" s="13">
        <f t="shared" si="1"/>
        <v>582.70000000000005</v>
      </c>
      <c r="M8" s="183"/>
      <c r="N8" s="183"/>
    </row>
    <row r="9" spans="3:14" x14ac:dyDescent="0.25">
      <c r="C9" s="13">
        <f t="shared" si="0"/>
        <v>5</v>
      </c>
      <c r="D9" s="13" t="s">
        <v>400</v>
      </c>
      <c r="E9" s="13" t="s">
        <v>402</v>
      </c>
      <c r="F9" s="13"/>
      <c r="G9" s="13"/>
      <c r="H9" s="13">
        <v>63</v>
      </c>
      <c r="I9" s="182">
        <v>5.5</v>
      </c>
      <c r="J9" s="182"/>
      <c r="K9" s="182"/>
      <c r="L9" s="13">
        <f t="shared" si="1"/>
        <v>588.20000000000005</v>
      </c>
      <c r="M9" s="183"/>
      <c r="N9" s="183"/>
    </row>
    <row r="10" spans="3:14" x14ac:dyDescent="0.25">
      <c r="C10" s="13">
        <f t="shared" si="0"/>
        <v>6</v>
      </c>
      <c r="D10" s="13" t="s">
        <v>402</v>
      </c>
      <c r="E10" s="13" t="s">
        <v>62</v>
      </c>
      <c r="F10" s="13"/>
      <c r="G10" s="13"/>
      <c r="H10" s="13">
        <v>63</v>
      </c>
      <c r="I10" s="182">
        <v>126</v>
      </c>
      <c r="J10" s="182"/>
      <c r="K10" s="182"/>
      <c r="L10" s="13">
        <f t="shared" si="1"/>
        <v>714.2</v>
      </c>
      <c r="M10" s="183"/>
      <c r="N10" s="183"/>
    </row>
    <row r="11" spans="3:14" x14ac:dyDescent="0.25">
      <c r="C11" s="13">
        <f t="shared" si="0"/>
        <v>7</v>
      </c>
      <c r="D11" s="13" t="s">
        <v>402</v>
      </c>
      <c r="E11" s="13" t="s">
        <v>98</v>
      </c>
      <c r="F11" s="13"/>
      <c r="G11" s="13"/>
      <c r="H11" s="13">
        <v>63</v>
      </c>
      <c r="I11" s="182">
        <v>44.8</v>
      </c>
      <c r="J11" s="182"/>
      <c r="K11" s="182"/>
      <c r="L11" s="13">
        <f t="shared" si="1"/>
        <v>759</v>
      </c>
      <c r="M11" s="183"/>
      <c r="N11" s="183"/>
    </row>
    <row r="12" spans="3:14" x14ac:dyDescent="0.25">
      <c r="C12" s="13">
        <f t="shared" si="0"/>
        <v>8</v>
      </c>
      <c r="D12" s="13" t="s">
        <v>98</v>
      </c>
      <c r="E12" s="13" t="s">
        <v>49</v>
      </c>
      <c r="F12" s="13"/>
      <c r="G12" s="13"/>
      <c r="H12" s="13">
        <v>63</v>
      </c>
      <c r="I12" s="182">
        <v>82.8</v>
      </c>
      <c r="J12" s="182"/>
      <c r="K12" s="182"/>
      <c r="L12" s="13">
        <f t="shared" si="1"/>
        <v>841.8</v>
      </c>
      <c r="M12" s="183"/>
      <c r="N12" s="183"/>
    </row>
    <row r="13" spans="3:14" x14ac:dyDescent="0.25">
      <c r="C13" s="13">
        <f t="shared" si="0"/>
        <v>9</v>
      </c>
      <c r="D13" s="13" t="s">
        <v>49</v>
      </c>
      <c r="E13" s="13" t="s">
        <v>193</v>
      </c>
      <c r="F13" s="13"/>
      <c r="G13" s="13"/>
      <c r="H13" s="13">
        <v>63</v>
      </c>
      <c r="I13" s="182">
        <f>108.3-I14</f>
        <v>43.5</v>
      </c>
      <c r="J13" s="182"/>
      <c r="K13" s="182"/>
      <c r="L13" s="13">
        <f t="shared" si="1"/>
        <v>885.3</v>
      </c>
      <c r="M13" s="183"/>
      <c r="N13" s="183"/>
    </row>
    <row r="14" spans="3:14" x14ac:dyDescent="0.25">
      <c r="C14" s="13">
        <f t="shared" si="0"/>
        <v>10</v>
      </c>
      <c r="D14" s="13" t="s">
        <v>49</v>
      </c>
      <c r="E14" s="13" t="s">
        <v>193</v>
      </c>
      <c r="F14" s="13" t="s">
        <v>401</v>
      </c>
      <c r="G14" s="13"/>
      <c r="H14" s="13">
        <v>63</v>
      </c>
      <c r="I14" s="191">
        <v>64.8</v>
      </c>
      <c r="J14" s="192"/>
      <c r="K14" s="193"/>
      <c r="L14" s="13">
        <f t="shared" si="1"/>
        <v>950.09999999999991</v>
      </c>
      <c r="M14" s="183"/>
      <c r="N14" s="183"/>
    </row>
    <row r="15" spans="3:14" x14ac:dyDescent="0.25">
      <c r="C15" s="13">
        <f t="shared" si="0"/>
        <v>11</v>
      </c>
      <c r="D15" s="13" t="s">
        <v>193</v>
      </c>
      <c r="E15" s="13" t="s">
        <v>198</v>
      </c>
      <c r="F15" s="13" t="s">
        <v>401</v>
      </c>
      <c r="G15" s="13"/>
      <c r="H15" s="13">
        <v>63</v>
      </c>
      <c r="I15" s="182">
        <v>15.1</v>
      </c>
      <c r="J15" s="182"/>
      <c r="K15" s="182"/>
      <c r="L15" s="13">
        <f t="shared" si="1"/>
        <v>965.19999999999993</v>
      </c>
      <c r="M15" s="183"/>
      <c r="N15" s="183"/>
    </row>
    <row r="16" spans="3:14" x14ac:dyDescent="0.25">
      <c r="C16" s="13">
        <f t="shared" si="0"/>
        <v>12</v>
      </c>
      <c r="D16" s="13" t="s">
        <v>193</v>
      </c>
      <c r="E16" s="13" t="s">
        <v>198</v>
      </c>
      <c r="F16" s="13"/>
      <c r="G16" s="13"/>
      <c r="H16" s="13">
        <v>63</v>
      </c>
      <c r="I16" s="191">
        <v>112</v>
      </c>
      <c r="J16" s="192"/>
      <c r="K16" s="193"/>
      <c r="L16" s="13">
        <f t="shared" si="1"/>
        <v>1077.1999999999998</v>
      </c>
      <c r="M16" s="183"/>
      <c r="N16" s="183"/>
    </row>
    <row r="17" spans="3:14" x14ac:dyDescent="0.25">
      <c r="C17" s="13">
        <f t="shared" si="0"/>
        <v>13</v>
      </c>
      <c r="D17" s="13" t="s">
        <v>198</v>
      </c>
      <c r="E17" s="13" t="s">
        <v>20</v>
      </c>
      <c r="F17" s="13"/>
      <c r="G17" s="13"/>
      <c r="H17" s="13">
        <v>63</v>
      </c>
      <c r="I17" s="182">
        <v>57.5</v>
      </c>
      <c r="J17" s="182"/>
      <c r="K17" s="182"/>
      <c r="L17" s="13">
        <f t="shared" si="1"/>
        <v>1134.6999999999998</v>
      </c>
      <c r="M17" s="183"/>
      <c r="N17" s="183"/>
    </row>
    <row r="18" spans="3:14" x14ac:dyDescent="0.25">
      <c r="C18" s="13">
        <f t="shared" si="0"/>
        <v>14</v>
      </c>
      <c r="D18" s="13" t="s">
        <v>198</v>
      </c>
      <c r="E18" s="13" t="s">
        <v>219</v>
      </c>
      <c r="F18" s="13" t="s">
        <v>401</v>
      </c>
      <c r="G18" s="13"/>
      <c r="H18" s="13">
        <v>63</v>
      </c>
      <c r="I18" s="182">
        <v>59.1</v>
      </c>
      <c r="J18" s="182"/>
      <c r="K18" s="182"/>
      <c r="L18" s="13">
        <f t="shared" si="1"/>
        <v>1193.7999999999997</v>
      </c>
      <c r="M18" s="183"/>
      <c r="N18" s="183"/>
    </row>
    <row r="19" spans="3:14" x14ac:dyDescent="0.25">
      <c r="C19" s="13">
        <f t="shared" si="0"/>
        <v>15</v>
      </c>
      <c r="D19" s="13" t="s">
        <v>198</v>
      </c>
      <c r="E19" s="13" t="s">
        <v>219</v>
      </c>
      <c r="F19" s="13"/>
      <c r="G19" s="13"/>
      <c r="H19" s="13">
        <v>63</v>
      </c>
      <c r="I19" s="191">
        <f>172.3-I18</f>
        <v>113.20000000000002</v>
      </c>
      <c r="J19" s="192"/>
      <c r="K19" s="193"/>
      <c r="L19" s="13">
        <f t="shared" si="1"/>
        <v>1306.9999999999998</v>
      </c>
      <c r="M19" s="183"/>
      <c r="N19" s="183"/>
    </row>
    <row r="20" spans="3:14" x14ac:dyDescent="0.25">
      <c r="C20" s="13">
        <f t="shared" si="0"/>
        <v>16</v>
      </c>
      <c r="D20" s="13" t="s">
        <v>400</v>
      </c>
      <c r="E20" s="13" t="s">
        <v>403</v>
      </c>
      <c r="F20" s="13" t="s">
        <v>401</v>
      </c>
      <c r="G20" s="13"/>
      <c r="H20" s="13">
        <v>63</v>
      </c>
      <c r="I20" s="182">
        <v>42.9</v>
      </c>
      <c r="J20" s="182"/>
      <c r="K20" s="182"/>
      <c r="L20" s="13">
        <f t="shared" si="1"/>
        <v>1349.8999999999999</v>
      </c>
      <c r="M20" s="183"/>
      <c r="N20" s="183"/>
    </row>
    <row r="21" spans="3:14" x14ac:dyDescent="0.25">
      <c r="C21" s="13">
        <f t="shared" si="0"/>
        <v>17</v>
      </c>
      <c r="D21" s="13" t="s">
        <v>403</v>
      </c>
      <c r="E21" s="13" t="s">
        <v>199</v>
      </c>
      <c r="F21" s="13"/>
      <c r="G21" s="13"/>
      <c r="H21" s="13">
        <v>63</v>
      </c>
      <c r="I21" s="182">
        <v>40.9</v>
      </c>
      <c r="J21" s="182"/>
      <c r="K21" s="182"/>
      <c r="L21" s="13">
        <f t="shared" si="1"/>
        <v>1390.8</v>
      </c>
      <c r="M21" s="183"/>
      <c r="N21" s="183"/>
    </row>
    <row r="22" spans="3:14" x14ac:dyDescent="0.25">
      <c r="C22" s="13">
        <f t="shared" si="0"/>
        <v>18</v>
      </c>
      <c r="D22" s="13" t="s">
        <v>403</v>
      </c>
      <c r="E22" s="13" t="s">
        <v>199</v>
      </c>
      <c r="F22" s="13" t="s">
        <v>401</v>
      </c>
      <c r="G22" s="13"/>
      <c r="H22" s="13">
        <v>63</v>
      </c>
      <c r="I22" s="182">
        <v>3</v>
      </c>
      <c r="J22" s="182"/>
      <c r="K22" s="182"/>
      <c r="L22" s="13">
        <f t="shared" si="1"/>
        <v>1393.8</v>
      </c>
      <c r="M22" s="183"/>
      <c r="N22" s="183"/>
    </row>
    <row r="23" spans="3:14" x14ac:dyDescent="0.25">
      <c r="C23" s="13">
        <f t="shared" si="0"/>
        <v>19</v>
      </c>
      <c r="D23" s="13" t="s">
        <v>403</v>
      </c>
      <c r="E23" s="13" t="s">
        <v>42</v>
      </c>
      <c r="F23" s="13" t="s">
        <v>401</v>
      </c>
      <c r="G23" s="13"/>
      <c r="H23" s="13">
        <v>63</v>
      </c>
      <c r="I23" s="182">
        <v>95.1</v>
      </c>
      <c r="J23" s="182"/>
      <c r="K23" s="182"/>
      <c r="L23" s="13">
        <f t="shared" si="1"/>
        <v>1488.8999999999999</v>
      </c>
      <c r="M23" s="183"/>
      <c r="N23" s="183"/>
    </row>
    <row r="24" spans="3:14" x14ac:dyDescent="0.25">
      <c r="C24" s="13">
        <f t="shared" si="0"/>
        <v>20</v>
      </c>
      <c r="D24" s="13" t="s">
        <v>42</v>
      </c>
      <c r="E24" s="13" t="s">
        <v>195</v>
      </c>
      <c r="F24" s="13"/>
      <c r="G24" s="13"/>
      <c r="H24" s="13">
        <v>63</v>
      </c>
      <c r="I24" s="182">
        <v>92.7</v>
      </c>
      <c r="J24" s="182"/>
      <c r="K24" s="182"/>
      <c r="L24" s="13">
        <f t="shared" si="1"/>
        <v>1581.6</v>
      </c>
      <c r="M24" s="183"/>
      <c r="N24" s="183"/>
    </row>
    <row r="25" spans="3:14" x14ac:dyDescent="0.25">
      <c r="C25" s="13">
        <f t="shared" si="0"/>
        <v>21</v>
      </c>
      <c r="D25" s="13" t="s">
        <v>42</v>
      </c>
      <c r="E25" s="13" t="s">
        <v>195</v>
      </c>
      <c r="F25" s="13" t="s">
        <v>401</v>
      </c>
      <c r="G25" s="13"/>
      <c r="H25" s="13">
        <v>63</v>
      </c>
      <c r="I25" s="182">
        <v>2.5</v>
      </c>
      <c r="J25" s="182"/>
      <c r="K25" s="182"/>
      <c r="L25" s="13">
        <f t="shared" si="1"/>
        <v>1584.1</v>
      </c>
      <c r="M25" s="183"/>
      <c r="N25" s="183"/>
    </row>
    <row r="26" spans="3:14" x14ac:dyDescent="0.25">
      <c r="C26" s="13">
        <f t="shared" si="0"/>
        <v>22</v>
      </c>
      <c r="D26" s="13" t="s">
        <v>44</v>
      </c>
      <c r="E26" s="13" t="s">
        <v>51</v>
      </c>
      <c r="F26" s="13"/>
      <c r="G26" s="13"/>
      <c r="H26" s="13">
        <v>63</v>
      </c>
      <c r="I26" s="182">
        <v>15.5</v>
      </c>
      <c r="J26" s="182"/>
      <c r="K26" s="182"/>
      <c r="L26" s="13">
        <f t="shared" si="1"/>
        <v>1599.6</v>
      </c>
      <c r="M26" s="183"/>
      <c r="N26" s="183"/>
    </row>
    <row r="27" spans="3:14" x14ac:dyDescent="0.25">
      <c r="C27" s="13">
        <f t="shared" si="0"/>
        <v>23</v>
      </c>
      <c r="D27" s="13" t="s">
        <v>46</v>
      </c>
      <c r="E27" s="13" t="s">
        <v>61</v>
      </c>
      <c r="F27" s="13"/>
      <c r="G27" s="13"/>
      <c r="H27" s="13">
        <v>63</v>
      </c>
      <c r="I27" s="182">
        <v>33.5</v>
      </c>
      <c r="J27" s="182"/>
      <c r="K27" s="182"/>
      <c r="L27" s="13">
        <f t="shared" si="1"/>
        <v>1633.1</v>
      </c>
      <c r="M27" s="183"/>
      <c r="N27" s="183"/>
    </row>
    <row r="28" spans="3:14" x14ac:dyDescent="0.25">
      <c r="C28" s="13">
        <f t="shared" si="0"/>
        <v>24</v>
      </c>
      <c r="D28" s="13" t="s">
        <v>46</v>
      </c>
      <c r="E28" s="13" t="s">
        <v>100</v>
      </c>
      <c r="F28" s="13"/>
      <c r="G28" s="13"/>
      <c r="H28" s="13">
        <v>63</v>
      </c>
      <c r="I28" s="182">
        <v>22.4</v>
      </c>
      <c r="J28" s="182"/>
      <c r="K28" s="182"/>
      <c r="L28" s="13">
        <f t="shared" si="1"/>
        <v>1655.5</v>
      </c>
      <c r="M28" s="183"/>
      <c r="N28" s="183"/>
    </row>
    <row r="29" spans="3:14" x14ac:dyDescent="0.25">
      <c r="C29" s="13">
        <f t="shared" si="0"/>
        <v>25</v>
      </c>
      <c r="D29" s="13" t="s">
        <v>100</v>
      </c>
      <c r="E29" s="13" t="s">
        <v>220</v>
      </c>
      <c r="F29" s="13"/>
      <c r="G29" s="13"/>
      <c r="H29" s="13">
        <v>63</v>
      </c>
      <c r="I29" s="191">
        <v>84.1</v>
      </c>
      <c r="J29" s="192"/>
      <c r="K29" s="193"/>
      <c r="L29" s="13">
        <f t="shared" si="1"/>
        <v>1739.6</v>
      </c>
      <c r="M29" s="183"/>
      <c r="N29" s="183"/>
    </row>
    <row r="30" spans="3:14" x14ac:dyDescent="0.25">
      <c r="C30" s="13">
        <f t="shared" si="0"/>
        <v>26</v>
      </c>
      <c r="D30" s="13" t="s">
        <v>195</v>
      </c>
      <c r="E30" s="13" t="s">
        <v>46</v>
      </c>
      <c r="F30" s="13" t="s">
        <v>401</v>
      </c>
      <c r="G30" s="13"/>
      <c r="H30" s="13">
        <v>63</v>
      </c>
      <c r="I30" s="191">
        <v>64.900000000000006</v>
      </c>
      <c r="J30" s="192"/>
      <c r="K30" s="193"/>
      <c r="L30" s="13">
        <f t="shared" si="1"/>
        <v>1804.5</v>
      </c>
      <c r="M30" s="183"/>
      <c r="N30" s="183"/>
    </row>
    <row r="31" spans="3:14" x14ac:dyDescent="0.25">
      <c r="C31" s="13">
        <f t="shared" si="0"/>
        <v>27</v>
      </c>
      <c r="D31" s="13" t="s">
        <v>137</v>
      </c>
      <c r="E31" s="13" t="s">
        <v>188</v>
      </c>
      <c r="F31" s="13"/>
      <c r="G31" s="13"/>
      <c r="H31" s="13">
        <v>63</v>
      </c>
      <c r="I31" s="191">
        <v>24</v>
      </c>
      <c r="J31" s="192"/>
      <c r="K31" s="193"/>
      <c r="L31" s="13">
        <f t="shared" si="1"/>
        <v>1828.5</v>
      </c>
      <c r="M31" s="183"/>
      <c r="N31" s="183"/>
    </row>
    <row r="32" spans="3:14" x14ac:dyDescent="0.25">
      <c r="C32" s="13">
        <f t="shared" si="0"/>
        <v>28</v>
      </c>
      <c r="D32" s="13" t="s">
        <v>138</v>
      </c>
      <c r="E32" s="13" t="s">
        <v>247</v>
      </c>
      <c r="F32" s="13"/>
      <c r="G32" s="13"/>
      <c r="H32" s="13">
        <v>63</v>
      </c>
      <c r="I32" s="191">
        <v>83.6</v>
      </c>
      <c r="J32" s="192"/>
      <c r="K32" s="193"/>
      <c r="L32" s="13">
        <f t="shared" si="1"/>
        <v>1912.1</v>
      </c>
      <c r="M32" s="183"/>
      <c r="N32" s="183"/>
    </row>
    <row r="33" spans="3:14" x14ac:dyDescent="0.25">
      <c r="C33" s="13">
        <f t="shared" si="0"/>
        <v>29</v>
      </c>
      <c r="D33" s="13" t="s">
        <v>247</v>
      </c>
      <c r="E33" s="13" t="s">
        <v>139</v>
      </c>
      <c r="F33" s="13"/>
      <c r="G33" s="13"/>
      <c r="H33" s="13">
        <v>63</v>
      </c>
      <c r="I33" s="191">
        <v>8.1999999999999993</v>
      </c>
      <c r="J33" s="192"/>
      <c r="K33" s="193"/>
      <c r="L33" s="13">
        <f t="shared" si="1"/>
        <v>1920.3</v>
      </c>
      <c r="M33" s="183"/>
      <c r="N33" s="183"/>
    </row>
    <row r="34" spans="3:14" x14ac:dyDescent="0.25">
      <c r="C34" s="13">
        <f t="shared" si="0"/>
        <v>30</v>
      </c>
      <c r="D34" s="13" t="s">
        <v>139</v>
      </c>
      <c r="E34" s="13" t="s">
        <v>404</v>
      </c>
      <c r="F34" s="13"/>
      <c r="G34" s="13"/>
      <c r="H34" s="13">
        <v>63</v>
      </c>
      <c r="I34" s="191">
        <v>20.100000000000001</v>
      </c>
      <c r="J34" s="192"/>
      <c r="K34" s="193"/>
      <c r="L34" s="13">
        <f t="shared" si="1"/>
        <v>1940.3999999999999</v>
      </c>
      <c r="M34" s="183"/>
      <c r="N34" s="183"/>
    </row>
    <row r="35" spans="3:14" x14ac:dyDescent="0.25">
      <c r="C35" s="13">
        <f t="shared" si="0"/>
        <v>31</v>
      </c>
      <c r="D35" s="13" t="s">
        <v>404</v>
      </c>
      <c r="E35" s="13" t="s">
        <v>242</v>
      </c>
      <c r="F35" s="13"/>
      <c r="G35" s="13"/>
      <c r="H35" s="13">
        <v>63</v>
      </c>
      <c r="I35" s="60"/>
      <c r="J35" s="61">
        <v>25</v>
      </c>
      <c r="K35" s="62"/>
      <c r="L35" s="13">
        <f t="shared" si="1"/>
        <v>1940.3999999999999</v>
      </c>
      <c r="M35" s="183"/>
      <c r="N35" s="183"/>
    </row>
    <row r="36" spans="3:14" x14ac:dyDescent="0.25">
      <c r="C36" s="13">
        <f t="shared" si="0"/>
        <v>32</v>
      </c>
      <c r="D36" s="13" t="s">
        <v>404</v>
      </c>
      <c r="E36" s="13" t="s">
        <v>105</v>
      </c>
      <c r="F36" s="13"/>
      <c r="G36" s="13"/>
      <c r="H36" s="13">
        <v>63</v>
      </c>
      <c r="I36" s="182">
        <v>200</v>
      </c>
      <c r="J36" s="182"/>
      <c r="K36" s="182"/>
      <c r="L36" s="13">
        <f t="shared" si="1"/>
        <v>2140.3999999999996</v>
      </c>
      <c r="M36" s="183"/>
      <c r="N36" s="183"/>
    </row>
    <row r="37" spans="3:14" x14ac:dyDescent="0.25">
      <c r="C37" s="13">
        <f t="shared" si="0"/>
        <v>33</v>
      </c>
      <c r="D37" s="13" t="s">
        <v>139</v>
      </c>
      <c r="E37" s="13" t="s">
        <v>404</v>
      </c>
      <c r="F37" s="13"/>
      <c r="G37" s="13"/>
      <c r="H37" s="13">
        <v>63</v>
      </c>
      <c r="I37" s="191">
        <v>7</v>
      </c>
      <c r="J37" s="192"/>
      <c r="K37" s="193"/>
      <c r="L37" s="13">
        <f t="shared" si="1"/>
        <v>2147.3999999999996</v>
      </c>
      <c r="M37" s="183"/>
      <c r="N37" s="183"/>
    </row>
    <row r="38" spans="3:14" x14ac:dyDescent="0.25">
      <c r="C38" s="13">
        <f t="shared" si="0"/>
        <v>34</v>
      </c>
      <c r="D38" s="13" t="s">
        <v>139</v>
      </c>
      <c r="E38" s="13" t="s">
        <v>405</v>
      </c>
      <c r="F38" s="13"/>
      <c r="G38" s="13"/>
      <c r="H38" s="13">
        <v>63</v>
      </c>
      <c r="I38" s="182">
        <v>57</v>
      </c>
      <c r="J38" s="182"/>
      <c r="K38" s="182"/>
      <c r="L38" s="13">
        <f t="shared" si="1"/>
        <v>2204.3999999999996</v>
      </c>
      <c r="M38" s="183"/>
      <c r="N38" s="183"/>
    </row>
    <row r="39" spans="3:14" x14ac:dyDescent="0.25">
      <c r="C39" s="13">
        <f t="shared" si="0"/>
        <v>35</v>
      </c>
      <c r="D39" s="13" t="s">
        <v>405</v>
      </c>
      <c r="E39" s="13" t="s">
        <v>406</v>
      </c>
      <c r="F39" s="13"/>
      <c r="G39" s="13"/>
      <c r="H39" s="13">
        <v>63</v>
      </c>
      <c r="I39" s="182">
        <v>121.5</v>
      </c>
      <c r="J39" s="182"/>
      <c r="K39" s="182"/>
      <c r="L39" s="13">
        <f t="shared" si="1"/>
        <v>2325.8999999999996</v>
      </c>
      <c r="M39" s="183"/>
      <c r="N39" s="183"/>
    </row>
    <row r="40" spans="3:14" x14ac:dyDescent="0.25">
      <c r="C40" s="13">
        <f t="shared" si="0"/>
        <v>36</v>
      </c>
      <c r="D40" s="13" t="s">
        <v>406</v>
      </c>
      <c r="E40" s="13" t="s">
        <v>160</v>
      </c>
      <c r="F40" s="13"/>
      <c r="G40" s="13"/>
      <c r="H40" s="13">
        <v>63</v>
      </c>
      <c r="I40" s="182">
        <v>102</v>
      </c>
      <c r="J40" s="182"/>
      <c r="K40" s="182"/>
      <c r="L40" s="13">
        <f t="shared" si="1"/>
        <v>2427.8999999999996</v>
      </c>
      <c r="M40" s="183"/>
      <c r="N40" s="183"/>
    </row>
    <row r="41" spans="3:14" x14ac:dyDescent="0.25">
      <c r="C41" s="13">
        <f t="shared" si="0"/>
        <v>37</v>
      </c>
      <c r="D41" s="13" t="s">
        <v>160</v>
      </c>
      <c r="E41" s="13" t="s">
        <v>147</v>
      </c>
      <c r="F41" s="13"/>
      <c r="G41" s="13"/>
      <c r="H41" s="13">
        <v>63</v>
      </c>
      <c r="I41" s="182">
        <v>93</v>
      </c>
      <c r="J41" s="182"/>
      <c r="K41" s="182"/>
      <c r="L41" s="13">
        <f t="shared" si="1"/>
        <v>2520.8999999999996</v>
      </c>
      <c r="M41" s="183"/>
      <c r="N41" s="183"/>
    </row>
    <row r="42" spans="3:14" x14ac:dyDescent="0.25">
      <c r="C42" s="13">
        <f t="shared" si="0"/>
        <v>38</v>
      </c>
      <c r="D42" s="13" t="s">
        <v>147</v>
      </c>
      <c r="E42" s="13" t="s">
        <v>407</v>
      </c>
      <c r="F42" s="13"/>
      <c r="G42" s="13"/>
      <c r="H42" s="13">
        <v>63</v>
      </c>
      <c r="I42" s="182">
        <v>10</v>
      </c>
      <c r="J42" s="182"/>
      <c r="K42" s="182"/>
      <c r="L42" s="13">
        <f t="shared" si="1"/>
        <v>2530.8999999999996</v>
      </c>
      <c r="M42" s="183"/>
      <c r="N42" s="183"/>
    </row>
    <row r="43" spans="3:14" x14ac:dyDescent="0.25">
      <c r="C43" s="13">
        <f t="shared" si="0"/>
        <v>39</v>
      </c>
      <c r="D43" s="13" t="s">
        <v>147</v>
      </c>
      <c r="E43" s="13" t="s">
        <v>408</v>
      </c>
      <c r="F43" s="13"/>
      <c r="G43" s="13"/>
      <c r="H43" s="13">
        <v>63</v>
      </c>
      <c r="I43" s="182">
        <v>70</v>
      </c>
      <c r="J43" s="182"/>
      <c r="K43" s="182"/>
      <c r="L43" s="13">
        <f t="shared" si="1"/>
        <v>2600.8999999999996</v>
      </c>
      <c r="M43" s="183"/>
      <c r="N43" s="183"/>
    </row>
    <row r="44" spans="3:14" x14ac:dyDescent="0.25">
      <c r="C44" s="13">
        <f t="shared" si="0"/>
        <v>40</v>
      </c>
      <c r="D44" s="13" t="s">
        <v>409</v>
      </c>
      <c r="E44" s="13" t="s">
        <v>224</v>
      </c>
      <c r="F44" s="13"/>
      <c r="G44" s="13"/>
      <c r="H44" s="13">
        <v>63</v>
      </c>
      <c r="I44" s="191">
        <v>34</v>
      </c>
      <c r="J44" s="192"/>
      <c r="K44" s="193"/>
      <c r="L44" s="13">
        <f t="shared" si="1"/>
        <v>2634.8999999999996</v>
      </c>
      <c r="M44" s="183"/>
      <c r="N44" s="183"/>
    </row>
    <row r="45" spans="3:14" x14ac:dyDescent="0.25">
      <c r="C45" s="13">
        <f t="shared" si="0"/>
        <v>41</v>
      </c>
      <c r="D45" s="13" t="s">
        <v>410</v>
      </c>
      <c r="E45" s="13" t="s">
        <v>411</v>
      </c>
      <c r="F45" s="13"/>
      <c r="G45" s="13"/>
      <c r="H45" s="13">
        <v>63</v>
      </c>
      <c r="I45" s="182">
        <v>116</v>
      </c>
      <c r="J45" s="182"/>
      <c r="K45" s="182"/>
      <c r="L45" s="13">
        <f t="shared" si="1"/>
        <v>2750.8999999999996</v>
      </c>
      <c r="M45" s="183"/>
      <c r="N45" s="183"/>
    </row>
    <row r="46" spans="3:14" x14ac:dyDescent="0.25">
      <c r="C46" s="13">
        <f t="shared" si="0"/>
        <v>42</v>
      </c>
      <c r="D46" s="13" t="s">
        <v>160</v>
      </c>
      <c r="E46" s="13" t="s">
        <v>412</v>
      </c>
      <c r="F46" s="13"/>
      <c r="G46" s="13"/>
      <c r="H46" s="13">
        <v>63</v>
      </c>
      <c r="I46" s="182">
        <v>142</v>
      </c>
      <c r="J46" s="182"/>
      <c r="K46" s="182"/>
      <c r="L46" s="13">
        <f t="shared" si="1"/>
        <v>2892.8999999999996</v>
      </c>
      <c r="M46" s="183"/>
      <c r="N46" s="183"/>
    </row>
    <row r="47" spans="3:14" x14ac:dyDescent="0.25">
      <c r="C47" s="13">
        <f t="shared" si="0"/>
        <v>43</v>
      </c>
      <c r="D47" s="13" t="s">
        <v>53</v>
      </c>
      <c r="E47" s="13" t="s">
        <v>413</v>
      </c>
      <c r="F47" s="13"/>
      <c r="G47" s="13"/>
      <c r="H47" s="13">
        <v>63</v>
      </c>
      <c r="I47" s="182">
        <v>217.1</v>
      </c>
      <c r="J47" s="182"/>
      <c r="K47" s="182"/>
      <c r="L47" s="13">
        <f t="shared" si="1"/>
        <v>3109.9999999999995</v>
      </c>
      <c r="M47" s="183"/>
      <c r="N47" s="183"/>
    </row>
    <row r="48" spans="3:14" x14ac:dyDescent="0.25">
      <c r="C48" s="13">
        <f t="shared" si="0"/>
        <v>44</v>
      </c>
      <c r="D48" s="13" t="s">
        <v>413</v>
      </c>
      <c r="E48" s="13" t="s">
        <v>414</v>
      </c>
      <c r="F48" s="13"/>
      <c r="G48" s="13"/>
      <c r="H48" s="13">
        <v>63</v>
      </c>
      <c r="I48" s="182">
        <v>10.8</v>
      </c>
      <c r="J48" s="182"/>
      <c r="K48" s="182"/>
      <c r="L48" s="13">
        <f t="shared" si="1"/>
        <v>3120.7999999999997</v>
      </c>
      <c r="M48" s="183"/>
      <c r="N48" s="183"/>
    </row>
    <row r="49" spans="3:14" x14ac:dyDescent="0.25">
      <c r="C49" s="13">
        <f t="shared" si="0"/>
        <v>45</v>
      </c>
      <c r="D49" s="13" t="s">
        <v>414</v>
      </c>
      <c r="E49" s="13" t="s">
        <v>133</v>
      </c>
      <c r="F49" s="13"/>
      <c r="G49" s="13"/>
      <c r="H49" s="13">
        <v>63</v>
      </c>
      <c r="I49" s="182">
        <v>16.600000000000001</v>
      </c>
      <c r="J49" s="182"/>
      <c r="K49" s="182"/>
      <c r="L49" s="13">
        <f t="shared" si="1"/>
        <v>3137.3999999999996</v>
      </c>
      <c r="M49" s="183"/>
      <c r="N49" s="183"/>
    </row>
    <row r="50" spans="3:14" x14ac:dyDescent="0.25">
      <c r="C50" s="13">
        <f t="shared" si="0"/>
        <v>46</v>
      </c>
      <c r="D50" s="13" t="s">
        <v>414</v>
      </c>
      <c r="E50" s="13" t="s">
        <v>241</v>
      </c>
      <c r="F50" s="13"/>
      <c r="G50" s="13"/>
      <c r="H50" s="13">
        <v>63</v>
      </c>
      <c r="I50" s="182">
        <v>19.100000000000001</v>
      </c>
      <c r="J50" s="182"/>
      <c r="K50" s="182"/>
      <c r="L50" s="13">
        <f t="shared" si="1"/>
        <v>3156.4999999999995</v>
      </c>
      <c r="M50" s="183"/>
      <c r="N50" s="183"/>
    </row>
    <row r="51" spans="3:14" x14ac:dyDescent="0.25">
      <c r="C51" s="13">
        <f t="shared" si="0"/>
        <v>47</v>
      </c>
      <c r="D51" s="13" t="s">
        <v>241</v>
      </c>
      <c r="E51" s="13" t="s">
        <v>415</v>
      </c>
      <c r="F51" s="13"/>
      <c r="G51" s="13"/>
      <c r="H51" s="13">
        <v>63</v>
      </c>
      <c r="I51" s="182">
        <v>70</v>
      </c>
      <c r="J51" s="182"/>
      <c r="K51" s="182"/>
      <c r="L51" s="13">
        <f t="shared" si="1"/>
        <v>3226.4999999999995</v>
      </c>
      <c r="M51" s="183"/>
      <c r="N51" s="183"/>
    </row>
    <row r="52" spans="3:14" x14ac:dyDescent="0.25">
      <c r="C52" s="13">
        <f t="shared" si="0"/>
        <v>48</v>
      </c>
      <c r="D52" s="13" t="s">
        <v>415</v>
      </c>
      <c r="E52" s="13" t="s">
        <v>57</v>
      </c>
      <c r="F52" s="13"/>
      <c r="G52" s="13"/>
      <c r="H52" s="13">
        <v>63</v>
      </c>
      <c r="I52" s="182">
        <v>65</v>
      </c>
      <c r="J52" s="182"/>
      <c r="K52" s="182"/>
      <c r="L52" s="13">
        <f t="shared" si="1"/>
        <v>3291.4999999999995</v>
      </c>
      <c r="M52" s="183"/>
      <c r="N52" s="183"/>
    </row>
    <row r="53" spans="3:14" x14ac:dyDescent="0.25">
      <c r="C53" s="13">
        <f t="shared" si="0"/>
        <v>49</v>
      </c>
      <c r="D53" s="13" t="s">
        <v>57</v>
      </c>
      <c r="E53" s="13" t="s">
        <v>97</v>
      </c>
      <c r="F53" s="13"/>
      <c r="G53" s="13"/>
      <c r="H53" s="13">
        <v>63</v>
      </c>
      <c r="I53" s="182">
        <v>63.2</v>
      </c>
      <c r="J53" s="182"/>
      <c r="K53" s="182"/>
      <c r="L53" s="13">
        <f t="shared" si="1"/>
        <v>3354.6999999999994</v>
      </c>
      <c r="M53" s="183"/>
      <c r="N53" s="183"/>
    </row>
    <row r="54" spans="3:14" x14ac:dyDescent="0.25">
      <c r="C54" s="13">
        <f t="shared" si="0"/>
        <v>50</v>
      </c>
      <c r="D54" s="13" t="s">
        <v>97</v>
      </c>
      <c r="E54" s="13" t="s">
        <v>21</v>
      </c>
      <c r="F54" s="13"/>
      <c r="G54" s="13"/>
      <c r="H54" s="13">
        <v>63</v>
      </c>
      <c r="I54" s="182">
        <v>54</v>
      </c>
      <c r="J54" s="182"/>
      <c r="K54" s="182"/>
      <c r="L54" s="13">
        <f t="shared" si="1"/>
        <v>3408.6999999999994</v>
      </c>
      <c r="M54" s="183"/>
      <c r="N54" s="183"/>
    </row>
    <row r="55" spans="3:14" x14ac:dyDescent="0.25">
      <c r="C55" s="13">
        <f t="shared" si="0"/>
        <v>51</v>
      </c>
      <c r="D55" s="13" t="s">
        <v>241</v>
      </c>
      <c r="E55" s="13" t="s">
        <v>181</v>
      </c>
      <c r="F55" s="13"/>
      <c r="G55" s="13"/>
      <c r="H55" s="13">
        <v>63</v>
      </c>
      <c r="I55" s="182">
        <v>74.099999999999994</v>
      </c>
      <c r="J55" s="182"/>
      <c r="K55" s="182"/>
      <c r="L55" s="13">
        <f t="shared" si="1"/>
        <v>3482.7999999999993</v>
      </c>
      <c r="M55" s="183"/>
      <c r="N55" s="183"/>
    </row>
    <row r="56" spans="3:14" x14ac:dyDescent="0.25">
      <c r="C56" s="13">
        <f t="shared" si="0"/>
        <v>52</v>
      </c>
      <c r="D56" s="13" t="s">
        <v>164</v>
      </c>
      <c r="E56" s="13" t="s">
        <v>57</v>
      </c>
      <c r="F56" s="13"/>
      <c r="G56" s="13"/>
      <c r="H56" s="13">
        <v>63</v>
      </c>
      <c r="I56" s="182">
        <v>62.7</v>
      </c>
      <c r="J56" s="182"/>
      <c r="K56" s="182"/>
      <c r="L56" s="13">
        <f t="shared" si="1"/>
        <v>3545.4999999999991</v>
      </c>
      <c r="M56" s="183"/>
      <c r="N56" s="183"/>
    </row>
    <row r="57" spans="3:14" x14ac:dyDescent="0.25">
      <c r="C57" s="13">
        <f t="shared" si="0"/>
        <v>53</v>
      </c>
      <c r="D57" s="13" t="s">
        <v>164</v>
      </c>
      <c r="E57" s="13" t="s">
        <v>97</v>
      </c>
      <c r="F57" s="13"/>
      <c r="G57" s="13"/>
      <c r="H57" s="13">
        <v>63</v>
      </c>
      <c r="I57" s="182">
        <v>112.4</v>
      </c>
      <c r="J57" s="182"/>
      <c r="K57" s="182"/>
      <c r="L57" s="13">
        <f t="shared" si="1"/>
        <v>3657.8999999999992</v>
      </c>
      <c r="M57" s="183"/>
      <c r="N57" s="183"/>
    </row>
    <row r="58" spans="3:14" x14ac:dyDescent="0.25">
      <c r="C58" s="13">
        <f t="shared" si="0"/>
        <v>54</v>
      </c>
      <c r="D58" s="13" t="s">
        <v>413</v>
      </c>
      <c r="E58" s="13" t="s">
        <v>4</v>
      </c>
      <c r="F58" s="13"/>
      <c r="G58" s="13"/>
      <c r="H58" s="13">
        <v>63</v>
      </c>
      <c r="I58" s="182">
        <v>32.200000000000003</v>
      </c>
      <c r="J58" s="182"/>
      <c r="K58" s="182"/>
      <c r="L58" s="13">
        <f t="shared" si="1"/>
        <v>3690.099999999999</v>
      </c>
      <c r="M58" s="183"/>
      <c r="N58" s="183"/>
    </row>
    <row r="59" spans="3:14" x14ac:dyDescent="0.25">
      <c r="C59" s="13">
        <f t="shared" si="0"/>
        <v>55</v>
      </c>
      <c r="D59" s="13" t="s">
        <v>4</v>
      </c>
      <c r="E59" s="13" t="s">
        <v>142</v>
      </c>
      <c r="F59" s="13"/>
      <c r="G59" s="13"/>
      <c r="H59" s="13">
        <v>63</v>
      </c>
      <c r="I59" s="182">
        <v>77.099999999999994</v>
      </c>
      <c r="J59" s="182"/>
      <c r="K59" s="182"/>
      <c r="L59" s="13">
        <f t="shared" si="1"/>
        <v>3767.1999999999989</v>
      </c>
      <c r="M59" s="183"/>
      <c r="N59" s="183"/>
    </row>
    <row r="60" spans="3:14" x14ac:dyDescent="0.25">
      <c r="C60" s="13">
        <f t="shared" si="0"/>
        <v>56</v>
      </c>
      <c r="D60" s="13" t="s">
        <v>142</v>
      </c>
      <c r="E60" s="13" t="s">
        <v>246</v>
      </c>
      <c r="F60" s="13"/>
      <c r="G60" s="13"/>
      <c r="H60" s="13">
        <v>63</v>
      </c>
      <c r="I60" s="182">
        <v>84.1</v>
      </c>
      <c r="J60" s="182"/>
      <c r="K60" s="182"/>
      <c r="L60" s="13">
        <f t="shared" si="1"/>
        <v>3851.2999999999988</v>
      </c>
      <c r="M60" s="183"/>
      <c r="N60" s="183"/>
    </row>
    <row r="61" spans="3:14" x14ac:dyDescent="0.25">
      <c r="C61" s="13">
        <f t="shared" si="0"/>
        <v>57</v>
      </c>
      <c r="D61" s="13" t="s">
        <v>4</v>
      </c>
      <c r="E61" s="13" t="s">
        <v>208</v>
      </c>
      <c r="F61" s="13"/>
      <c r="G61" s="13"/>
      <c r="H61" s="13">
        <v>63</v>
      </c>
      <c r="I61" s="182">
        <v>108.9</v>
      </c>
      <c r="J61" s="182"/>
      <c r="K61" s="182"/>
      <c r="L61" s="13">
        <f t="shared" si="1"/>
        <v>3960.1999999999989</v>
      </c>
      <c r="M61" s="183"/>
      <c r="N61" s="183"/>
    </row>
    <row r="62" spans="3:14" x14ac:dyDescent="0.25">
      <c r="C62" s="13">
        <f t="shared" si="0"/>
        <v>58</v>
      </c>
      <c r="D62" s="13" t="s">
        <v>208</v>
      </c>
      <c r="E62" s="13">
        <v>167</v>
      </c>
      <c r="F62" s="13"/>
      <c r="G62" s="13"/>
      <c r="H62" s="13">
        <v>63</v>
      </c>
      <c r="I62" s="182">
        <v>43.2</v>
      </c>
      <c r="J62" s="182"/>
      <c r="K62" s="182"/>
      <c r="L62" s="13">
        <f t="shared" si="1"/>
        <v>4003.3999999999987</v>
      </c>
      <c r="M62" s="183"/>
      <c r="N62" s="183"/>
    </row>
    <row r="63" spans="3:14" x14ac:dyDescent="0.25">
      <c r="C63" s="13">
        <f t="shared" si="0"/>
        <v>59</v>
      </c>
      <c r="D63" s="13" t="s">
        <v>246</v>
      </c>
      <c r="E63" s="13" t="s">
        <v>176</v>
      </c>
      <c r="F63" s="13"/>
      <c r="G63" s="13"/>
      <c r="H63" s="13">
        <v>63</v>
      </c>
      <c r="I63" s="182">
        <v>21.9</v>
      </c>
      <c r="J63" s="182"/>
      <c r="K63" s="182"/>
      <c r="L63" s="13">
        <f t="shared" si="1"/>
        <v>4025.2999999999988</v>
      </c>
      <c r="M63" s="183"/>
      <c r="N63" s="183"/>
    </row>
    <row r="64" spans="3:14" x14ac:dyDescent="0.25">
      <c r="C64" s="13">
        <f t="shared" si="0"/>
        <v>60</v>
      </c>
      <c r="D64" s="13" t="s">
        <v>176</v>
      </c>
      <c r="E64" s="13" t="s">
        <v>416</v>
      </c>
      <c r="F64" s="13"/>
      <c r="G64" s="13"/>
      <c r="H64" s="13">
        <v>63</v>
      </c>
      <c r="I64" s="182">
        <v>56.9</v>
      </c>
      <c r="J64" s="182"/>
      <c r="K64" s="182"/>
      <c r="L64" s="13">
        <f t="shared" si="1"/>
        <v>4082.1999999999989</v>
      </c>
      <c r="M64" s="183"/>
      <c r="N64" s="183"/>
    </row>
    <row r="65" spans="3:14" x14ac:dyDescent="0.25">
      <c r="C65" s="13">
        <f t="shared" si="0"/>
        <v>61</v>
      </c>
      <c r="D65" s="13" t="s">
        <v>176</v>
      </c>
      <c r="E65" s="13" t="s">
        <v>417</v>
      </c>
      <c r="F65" s="13"/>
      <c r="G65" s="13"/>
      <c r="H65" s="13">
        <v>63</v>
      </c>
      <c r="I65" s="182">
        <v>12.9</v>
      </c>
      <c r="J65" s="182"/>
      <c r="K65" s="182"/>
      <c r="L65" s="13">
        <f t="shared" si="1"/>
        <v>4095.099999999999</v>
      </c>
      <c r="M65" s="183"/>
      <c r="N65" s="183"/>
    </row>
    <row r="66" spans="3:14" x14ac:dyDescent="0.25">
      <c r="C66" s="13">
        <f t="shared" si="0"/>
        <v>62</v>
      </c>
      <c r="D66" s="13" t="s">
        <v>418</v>
      </c>
      <c r="E66" s="13" t="s">
        <v>47</v>
      </c>
      <c r="F66" s="13"/>
      <c r="G66" s="13"/>
      <c r="H66" s="13">
        <v>63</v>
      </c>
      <c r="I66" s="182">
        <v>48.6</v>
      </c>
      <c r="J66" s="182"/>
      <c r="K66" s="182"/>
      <c r="L66" s="13">
        <f t="shared" si="1"/>
        <v>4143.6999999999989</v>
      </c>
      <c r="M66" s="183"/>
      <c r="N66" s="183"/>
    </row>
    <row r="67" spans="3:14" x14ac:dyDescent="0.25">
      <c r="C67" s="13">
        <f t="shared" si="0"/>
        <v>63</v>
      </c>
      <c r="D67" s="13" t="s">
        <v>47</v>
      </c>
      <c r="E67" s="13" t="s">
        <v>60</v>
      </c>
      <c r="F67" s="13"/>
      <c r="G67" s="13"/>
      <c r="H67" s="13">
        <v>63</v>
      </c>
      <c r="I67" s="182">
        <v>81.8</v>
      </c>
      <c r="J67" s="182"/>
      <c r="K67" s="182"/>
      <c r="L67" s="13">
        <f t="shared" si="1"/>
        <v>4225.4999999999991</v>
      </c>
      <c r="M67" s="183"/>
      <c r="N67" s="183"/>
    </row>
    <row r="68" spans="3:14" x14ac:dyDescent="0.25">
      <c r="C68" s="13">
        <f t="shared" si="0"/>
        <v>64</v>
      </c>
      <c r="D68" s="13" t="s">
        <v>60</v>
      </c>
      <c r="E68" s="13" t="s">
        <v>420</v>
      </c>
      <c r="F68" s="13"/>
      <c r="G68" s="13"/>
      <c r="H68" s="13">
        <v>63</v>
      </c>
      <c r="I68" s="182">
        <v>128.1</v>
      </c>
      <c r="J68" s="182"/>
      <c r="K68" s="182"/>
      <c r="L68" s="13">
        <f t="shared" si="1"/>
        <v>4353.5999999999995</v>
      </c>
      <c r="M68" s="183"/>
      <c r="N68" s="183"/>
    </row>
    <row r="69" spans="3:14" x14ac:dyDescent="0.25">
      <c r="C69" s="13">
        <f t="shared" si="0"/>
        <v>65</v>
      </c>
      <c r="D69" s="13" t="s">
        <v>60</v>
      </c>
      <c r="E69" s="13" t="s">
        <v>420</v>
      </c>
      <c r="F69" s="13"/>
      <c r="G69" s="13"/>
      <c r="H69" s="13">
        <v>63</v>
      </c>
      <c r="I69" s="182">
        <f>84.5+26</f>
        <v>110.5</v>
      </c>
      <c r="J69" s="182"/>
      <c r="K69" s="182"/>
      <c r="L69" s="13">
        <f t="shared" si="1"/>
        <v>4464.0999999999995</v>
      </c>
      <c r="M69" s="183"/>
      <c r="N69" s="183"/>
    </row>
    <row r="70" spans="3:14" x14ac:dyDescent="0.25">
      <c r="C70" s="13">
        <f t="shared" si="0"/>
        <v>66</v>
      </c>
      <c r="D70" s="13" t="s">
        <v>60</v>
      </c>
      <c r="E70" s="13" t="s">
        <v>420</v>
      </c>
      <c r="F70" s="107" t="s">
        <v>401</v>
      </c>
      <c r="G70" s="13"/>
      <c r="H70" s="13">
        <v>63</v>
      </c>
      <c r="I70" s="182">
        <f>38.6+10.4</f>
        <v>49</v>
      </c>
      <c r="J70" s="182"/>
      <c r="K70" s="182"/>
      <c r="L70" s="13">
        <f t="shared" si="1"/>
        <v>4513.0999999999995</v>
      </c>
      <c r="M70" s="183"/>
      <c r="N70" s="183"/>
    </row>
    <row r="71" spans="3:14" x14ac:dyDescent="0.25">
      <c r="C71" s="13">
        <f t="shared" ref="C71:C134" si="2">1+C70</f>
        <v>67</v>
      </c>
      <c r="D71" s="13" t="s">
        <v>213</v>
      </c>
      <c r="E71" s="13" t="s">
        <v>421</v>
      </c>
      <c r="F71" s="13" t="s">
        <v>401</v>
      </c>
      <c r="G71" s="13"/>
      <c r="H71" s="13">
        <v>63</v>
      </c>
      <c r="I71" s="182">
        <v>40</v>
      </c>
      <c r="J71" s="182"/>
      <c r="K71" s="182"/>
      <c r="L71" s="13">
        <f t="shared" ref="L71:L134" si="3">+L70+I71</f>
        <v>4553.0999999999995</v>
      </c>
      <c r="M71" s="183"/>
      <c r="N71" s="183"/>
    </row>
    <row r="72" spans="3:14" x14ac:dyDescent="0.25">
      <c r="C72" s="13">
        <f t="shared" si="2"/>
        <v>68</v>
      </c>
      <c r="D72" s="13" t="s">
        <v>47</v>
      </c>
      <c r="E72" s="13" t="s">
        <v>93</v>
      </c>
      <c r="F72" s="13"/>
      <c r="G72" s="13"/>
      <c r="H72" s="13">
        <v>63</v>
      </c>
      <c r="I72" s="182">
        <v>5</v>
      </c>
      <c r="J72" s="182"/>
      <c r="K72" s="182"/>
      <c r="L72" s="13">
        <f t="shared" si="3"/>
        <v>4558.0999999999995</v>
      </c>
      <c r="M72" s="183"/>
      <c r="N72" s="183"/>
    </row>
    <row r="73" spans="3:14" x14ac:dyDescent="0.25">
      <c r="C73" s="13">
        <f t="shared" si="2"/>
        <v>69</v>
      </c>
      <c r="D73" s="13" t="s">
        <v>47</v>
      </c>
      <c r="E73" s="13" t="s">
        <v>93</v>
      </c>
      <c r="F73" s="13" t="s">
        <v>401</v>
      </c>
      <c r="G73" s="13"/>
      <c r="H73" s="13">
        <v>63</v>
      </c>
      <c r="I73" s="182">
        <v>48</v>
      </c>
      <c r="J73" s="182"/>
      <c r="K73" s="182"/>
      <c r="L73" s="13">
        <f t="shared" si="3"/>
        <v>4606.0999999999995</v>
      </c>
      <c r="M73" s="183"/>
      <c r="N73" s="183"/>
    </row>
    <row r="74" spans="3:14" x14ac:dyDescent="0.25">
      <c r="C74" s="13">
        <f t="shared" si="2"/>
        <v>70</v>
      </c>
      <c r="D74" s="13" t="s">
        <v>93</v>
      </c>
      <c r="E74" s="13" t="s">
        <v>215</v>
      </c>
      <c r="F74" s="13"/>
      <c r="G74" s="13"/>
      <c r="H74" s="13">
        <v>63</v>
      </c>
      <c r="I74" s="182">
        <v>46</v>
      </c>
      <c r="J74" s="182"/>
      <c r="K74" s="182"/>
      <c r="L74" s="13">
        <f t="shared" si="3"/>
        <v>4652.0999999999995</v>
      </c>
      <c r="M74" s="183"/>
      <c r="N74" s="183"/>
    </row>
    <row r="75" spans="3:14" x14ac:dyDescent="0.25">
      <c r="C75" s="13">
        <f t="shared" si="2"/>
        <v>71</v>
      </c>
      <c r="D75" s="13" t="s">
        <v>215</v>
      </c>
      <c r="E75" s="13" t="s">
        <v>224</v>
      </c>
      <c r="F75" s="13" t="s">
        <v>422</v>
      </c>
      <c r="G75" s="13"/>
      <c r="H75" s="13">
        <v>63</v>
      </c>
      <c r="I75" s="182">
        <v>66.400000000000006</v>
      </c>
      <c r="J75" s="182"/>
      <c r="K75" s="182"/>
      <c r="L75" s="13">
        <f t="shared" si="3"/>
        <v>4718.4999999999991</v>
      </c>
      <c r="M75" s="183"/>
      <c r="N75" s="183"/>
    </row>
    <row r="76" spans="3:14" x14ac:dyDescent="0.25">
      <c r="C76" s="13">
        <f t="shared" si="2"/>
        <v>72</v>
      </c>
      <c r="D76" s="13" t="s">
        <v>224</v>
      </c>
      <c r="E76" s="13" t="s">
        <v>212</v>
      </c>
      <c r="F76" s="13" t="s">
        <v>401</v>
      </c>
      <c r="G76" s="13"/>
      <c r="H76" s="13">
        <v>63</v>
      </c>
      <c r="I76" s="182">
        <v>100.1</v>
      </c>
      <c r="J76" s="182"/>
      <c r="K76" s="182"/>
      <c r="L76" s="13">
        <f t="shared" si="3"/>
        <v>4818.5999999999995</v>
      </c>
      <c r="M76" s="183"/>
      <c r="N76" s="183"/>
    </row>
    <row r="77" spans="3:14" x14ac:dyDescent="0.25">
      <c r="C77" s="13">
        <f t="shared" si="2"/>
        <v>73</v>
      </c>
      <c r="D77" s="13" t="s">
        <v>224</v>
      </c>
      <c r="E77" s="13" t="s">
        <v>212</v>
      </c>
      <c r="F77" s="63"/>
      <c r="G77" s="13"/>
      <c r="H77" s="13">
        <v>63</v>
      </c>
      <c r="I77" s="182">
        <v>8</v>
      </c>
      <c r="J77" s="182"/>
      <c r="K77" s="182"/>
      <c r="L77" s="13">
        <f t="shared" si="3"/>
        <v>4826.5999999999995</v>
      </c>
      <c r="M77" s="183"/>
      <c r="N77" s="183"/>
    </row>
    <row r="78" spans="3:14" x14ac:dyDescent="0.25">
      <c r="C78" s="13">
        <f t="shared" si="2"/>
        <v>74</v>
      </c>
      <c r="D78" s="13" t="s">
        <v>224</v>
      </c>
      <c r="E78" s="13" t="s">
        <v>213</v>
      </c>
      <c r="F78" s="13" t="s">
        <v>401</v>
      </c>
      <c r="G78" s="13"/>
      <c r="H78" s="13">
        <v>63</v>
      </c>
      <c r="I78" s="182">
        <v>49.5</v>
      </c>
      <c r="J78" s="182"/>
      <c r="K78" s="182"/>
      <c r="L78" s="13">
        <f t="shared" si="3"/>
        <v>4876.0999999999995</v>
      </c>
      <c r="M78" s="183"/>
      <c r="N78" s="183"/>
    </row>
    <row r="79" spans="3:14" x14ac:dyDescent="0.25">
      <c r="C79" s="13">
        <f t="shared" si="2"/>
        <v>75</v>
      </c>
      <c r="D79" s="13" t="s">
        <v>224</v>
      </c>
      <c r="E79" s="13" t="s">
        <v>213</v>
      </c>
      <c r="F79" s="13"/>
      <c r="G79" s="13"/>
      <c r="H79" s="13">
        <v>63</v>
      </c>
      <c r="I79" s="182">
        <v>5</v>
      </c>
      <c r="J79" s="182"/>
      <c r="K79" s="182"/>
      <c r="L79" s="13">
        <f t="shared" si="3"/>
        <v>4881.0999999999995</v>
      </c>
      <c r="M79" s="183"/>
      <c r="N79" s="183"/>
    </row>
    <row r="80" spans="3:14" x14ac:dyDescent="0.25">
      <c r="C80" s="13">
        <f t="shared" si="2"/>
        <v>76</v>
      </c>
      <c r="D80" s="13" t="s">
        <v>194</v>
      </c>
      <c r="E80" s="13" t="s">
        <v>423</v>
      </c>
      <c r="F80" s="13"/>
      <c r="G80" s="13"/>
      <c r="H80" s="13">
        <v>63</v>
      </c>
      <c r="I80" s="182">
        <v>59.5</v>
      </c>
      <c r="J80" s="182"/>
      <c r="K80" s="182"/>
      <c r="L80" s="13">
        <f t="shared" si="3"/>
        <v>4940.5999999999995</v>
      </c>
      <c r="M80" s="183"/>
      <c r="N80" s="183"/>
    </row>
    <row r="81" spans="3:14" x14ac:dyDescent="0.25">
      <c r="C81" s="13">
        <f t="shared" si="2"/>
        <v>77</v>
      </c>
      <c r="D81" s="13" t="s">
        <v>423</v>
      </c>
      <c r="E81" s="13" t="s">
        <v>93</v>
      </c>
      <c r="F81" s="13"/>
      <c r="G81" s="13"/>
      <c r="H81" s="13">
        <v>63</v>
      </c>
      <c r="I81" s="191">
        <v>69.5</v>
      </c>
      <c r="J81" s="192"/>
      <c r="K81" s="193"/>
      <c r="L81" s="13">
        <f t="shared" si="3"/>
        <v>5010.0999999999995</v>
      </c>
      <c r="M81" s="183"/>
      <c r="N81" s="183"/>
    </row>
    <row r="82" spans="3:14" x14ac:dyDescent="0.25">
      <c r="C82" s="13">
        <f t="shared" si="2"/>
        <v>78</v>
      </c>
      <c r="D82" s="13" t="s">
        <v>423</v>
      </c>
      <c r="E82" s="13" t="s">
        <v>424</v>
      </c>
      <c r="F82" s="13"/>
      <c r="G82" s="13"/>
      <c r="H82" s="13">
        <v>63</v>
      </c>
      <c r="I82" s="191">
        <v>12.1</v>
      </c>
      <c r="J82" s="192"/>
      <c r="K82" s="193"/>
      <c r="L82" s="13">
        <f t="shared" si="3"/>
        <v>5022.2</v>
      </c>
      <c r="M82" s="183"/>
      <c r="N82" s="183"/>
    </row>
    <row r="83" spans="3:14" x14ac:dyDescent="0.25">
      <c r="C83" s="13">
        <f t="shared" si="2"/>
        <v>79</v>
      </c>
      <c r="D83" s="13" t="s">
        <v>424</v>
      </c>
      <c r="E83" s="13" t="s">
        <v>425</v>
      </c>
      <c r="F83" s="13"/>
      <c r="G83" s="13"/>
      <c r="H83" s="13">
        <v>63</v>
      </c>
      <c r="I83" s="182">
        <v>52</v>
      </c>
      <c r="J83" s="182"/>
      <c r="K83" s="182"/>
      <c r="L83" s="13">
        <f t="shared" si="3"/>
        <v>5074.2</v>
      </c>
      <c r="M83" s="183"/>
      <c r="N83" s="183"/>
    </row>
    <row r="84" spans="3:14" x14ac:dyDescent="0.25">
      <c r="C84" s="13">
        <f t="shared" si="2"/>
        <v>80</v>
      </c>
      <c r="D84" s="13" t="s">
        <v>425</v>
      </c>
      <c r="E84" s="13" t="s">
        <v>215</v>
      </c>
      <c r="F84" s="13"/>
      <c r="G84" s="13"/>
      <c r="H84" s="13">
        <v>63</v>
      </c>
      <c r="I84" s="182">
        <v>58</v>
      </c>
      <c r="J84" s="182"/>
      <c r="K84" s="182"/>
      <c r="L84" s="13">
        <f t="shared" si="3"/>
        <v>5132.2</v>
      </c>
      <c r="M84" s="183"/>
      <c r="N84" s="183"/>
    </row>
    <row r="85" spans="3:14" x14ac:dyDescent="0.25">
      <c r="C85" s="13">
        <f t="shared" si="2"/>
        <v>81</v>
      </c>
      <c r="D85" s="13" t="s">
        <v>425</v>
      </c>
      <c r="E85" s="13" t="s">
        <v>426</v>
      </c>
      <c r="F85" s="13" t="s">
        <v>401</v>
      </c>
      <c r="G85" s="13"/>
      <c r="H85" s="13">
        <v>63</v>
      </c>
      <c r="I85" s="182">
        <v>33.1</v>
      </c>
      <c r="J85" s="182"/>
      <c r="K85" s="182"/>
      <c r="L85" s="13">
        <f t="shared" si="3"/>
        <v>5165.3</v>
      </c>
      <c r="M85" s="183"/>
      <c r="N85" s="183"/>
    </row>
    <row r="86" spans="3:14" x14ac:dyDescent="0.25">
      <c r="C86" s="13">
        <f t="shared" si="2"/>
        <v>82</v>
      </c>
      <c r="D86" s="13" t="s">
        <v>426</v>
      </c>
      <c r="E86" s="13" t="s">
        <v>409</v>
      </c>
      <c r="F86" s="13" t="s">
        <v>401</v>
      </c>
      <c r="G86" s="13"/>
      <c r="H86" s="13">
        <v>63</v>
      </c>
      <c r="I86" s="182">
        <v>23.7</v>
      </c>
      <c r="J86" s="182"/>
      <c r="K86" s="182"/>
      <c r="L86" s="13">
        <f t="shared" si="3"/>
        <v>5189</v>
      </c>
      <c r="M86" s="183"/>
      <c r="N86" s="183"/>
    </row>
    <row r="87" spans="3:14" x14ac:dyDescent="0.25">
      <c r="C87" s="13">
        <f t="shared" si="2"/>
        <v>83</v>
      </c>
      <c r="D87" s="13" t="s">
        <v>426</v>
      </c>
      <c r="E87" s="13" t="s">
        <v>409</v>
      </c>
      <c r="F87" s="13"/>
      <c r="G87" s="13"/>
      <c r="H87" s="13">
        <v>63</v>
      </c>
      <c r="I87" s="182">
        <v>49.5</v>
      </c>
      <c r="J87" s="182"/>
      <c r="K87" s="182"/>
      <c r="L87" s="13">
        <f t="shared" si="3"/>
        <v>5238.5</v>
      </c>
      <c r="M87" s="183"/>
      <c r="N87" s="183"/>
    </row>
    <row r="88" spans="3:14" x14ac:dyDescent="0.25">
      <c r="C88" s="13">
        <f t="shared" si="2"/>
        <v>84</v>
      </c>
      <c r="D88" s="13" t="s">
        <v>409</v>
      </c>
      <c r="E88" s="13" t="s">
        <v>427</v>
      </c>
      <c r="F88" s="13"/>
      <c r="G88" s="13"/>
      <c r="H88" s="13">
        <v>63</v>
      </c>
      <c r="I88" s="182">
        <v>38.4</v>
      </c>
      <c r="J88" s="182"/>
      <c r="K88" s="182"/>
      <c r="L88" s="13">
        <f t="shared" si="3"/>
        <v>5276.9</v>
      </c>
      <c r="M88" s="183"/>
      <c r="N88" s="183"/>
    </row>
    <row r="89" spans="3:14" x14ac:dyDescent="0.25">
      <c r="C89" s="13">
        <f t="shared" si="2"/>
        <v>85</v>
      </c>
      <c r="D89" s="13" t="s">
        <v>427</v>
      </c>
      <c r="E89" s="13" t="s">
        <v>87</v>
      </c>
      <c r="F89" s="13"/>
      <c r="G89" s="13"/>
      <c r="H89" s="13">
        <v>63</v>
      </c>
      <c r="I89" s="182">
        <v>73.599999999999994</v>
      </c>
      <c r="J89" s="182"/>
      <c r="K89" s="182"/>
      <c r="L89" s="13">
        <f t="shared" si="3"/>
        <v>5350.5</v>
      </c>
      <c r="M89" s="183"/>
      <c r="N89" s="183"/>
    </row>
    <row r="90" spans="3:14" x14ac:dyDescent="0.25">
      <c r="C90" s="13">
        <f t="shared" si="2"/>
        <v>86</v>
      </c>
      <c r="D90" s="13" t="s">
        <v>426</v>
      </c>
      <c r="E90" s="13" t="s">
        <v>223</v>
      </c>
      <c r="F90" s="13"/>
      <c r="G90" s="13"/>
      <c r="H90" s="13">
        <v>63</v>
      </c>
      <c r="I90" s="182">
        <v>11.5</v>
      </c>
      <c r="J90" s="182"/>
      <c r="K90" s="182"/>
      <c r="L90" s="13">
        <f t="shared" si="3"/>
        <v>5362</v>
      </c>
      <c r="M90" s="183"/>
      <c r="N90" s="183"/>
    </row>
    <row r="91" spans="3:14" x14ac:dyDescent="0.25">
      <c r="C91" s="13">
        <f t="shared" si="2"/>
        <v>87</v>
      </c>
      <c r="D91" s="13" t="s">
        <v>223</v>
      </c>
      <c r="E91" s="13" t="s">
        <v>428</v>
      </c>
      <c r="F91" s="13"/>
      <c r="G91" s="13"/>
      <c r="H91" s="13">
        <v>63</v>
      </c>
      <c r="I91" s="182">
        <v>45</v>
      </c>
      <c r="J91" s="182"/>
      <c r="K91" s="182"/>
      <c r="L91" s="13">
        <f t="shared" si="3"/>
        <v>5407</v>
      </c>
      <c r="M91" s="183"/>
      <c r="N91" s="183"/>
    </row>
    <row r="92" spans="3:14" x14ac:dyDescent="0.25">
      <c r="C92" s="13">
        <f t="shared" si="2"/>
        <v>88</v>
      </c>
      <c r="D92" s="13" t="s">
        <v>223</v>
      </c>
      <c r="E92" s="13" t="s">
        <v>236</v>
      </c>
      <c r="F92" s="13"/>
      <c r="G92" s="13"/>
      <c r="H92" s="13">
        <v>63</v>
      </c>
      <c r="I92" s="182">
        <v>66</v>
      </c>
      <c r="J92" s="182"/>
      <c r="K92" s="182"/>
      <c r="L92" s="13">
        <f t="shared" si="3"/>
        <v>5473</v>
      </c>
      <c r="M92" s="183"/>
      <c r="N92" s="183"/>
    </row>
    <row r="93" spans="3:14" x14ac:dyDescent="0.25">
      <c r="C93" s="13">
        <f t="shared" si="2"/>
        <v>89</v>
      </c>
      <c r="D93" s="13" t="s">
        <v>236</v>
      </c>
      <c r="E93" s="13" t="s">
        <v>427</v>
      </c>
      <c r="F93" s="13"/>
      <c r="G93" s="13"/>
      <c r="H93" s="13">
        <v>63</v>
      </c>
      <c r="I93" s="182">
        <v>45.4</v>
      </c>
      <c r="J93" s="182"/>
      <c r="K93" s="182"/>
      <c r="L93" s="13">
        <f t="shared" si="3"/>
        <v>5518.4</v>
      </c>
      <c r="M93" s="183"/>
      <c r="N93" s="183"/>
    </row>
    <row r="94" spans="3:14" x14ac:dyDescent="0.25">
      <c r="C94" s="13">
        <f t="shared" si="2"/>
        <v>90</v>
      </c>
      <c r="D94" s="13" t="s">
        <v>236</v>
      </c>
      <c r="E94" s="13" t="s">
        <v>429</v>
      </c>
      <c r="F94" s="13"/>
      <c r="G94" s="13"/>
      <c r="H94" s="13">
        <v>63</v>
      </c>
      <c r="I94" s="182">
        <v>133</v>
      </c>
      <c r="J94" s="182"/>
      <c r="K94" s="182"/>
      <c r="L94" s="13">
        <f t="shared" si="3"/>
        <v>5651.4</v>
      </c>
      <c r="M94" s="183"/>
      <c r="N94" s="183"/>
    </row>
    <row r="95" spans="3:14" x14ac:dyDescent="0.25">
      <c r="C95" s="13">
        <f t="shared" si="2"/>
        <v>91</v>
      </c>
      <c r="D95" s="13" t="s">
        <v>424</v>
      </c>
      <c r="E95" s="13" t="s">
        <v>45</v>
      </c>
      <c r="F95" s="13"/>
      <c r="G95" s="13"/>
      <c r="H95" s="13">
        <v>63</v>
      </c>
      <c r="I95" s="182">
        <v>37.700000000000003</v>
      </c>
      <c r="J95" s="182"/>
      <c r="K95" s="182"/>
      <c r="L95" s="13">
        <f t="shared" si="3"/>
        <v>5689.0999999999995</v>
      </c>
      <c r="M95" s="183"/>
      <c r="N95" s="183"/>
    </row>
    <row r="96" spans="3:14" x14ac:dyDescent="0.25">
      <c r="C96" s="13">
        <f t="shared" si="2"/>
        <v>92</v>
      </c>
      <c r="D96" s="13" t="s">
        <v>45</v>
      </c>
      <c r="E96" s="13" t="s">
        <v>43</v>
      </c>
      <c r="F96" s="13"/>
      <c r="G96" s="13"/>
      <c r="H96" s="13">
        <v>63</v>
      </c>
      <c r="I96" s="182">
        <v>39.4</v>
      </c>
      <c r="J96" s="182"/>
      <c r="K96" s="182"/>
      <c r="L96" s="13">
        <f t="shared" si="3"/>
        <v>5728.4999999999991</v>
      </c>
      <c r="M96" s="183"/>
      <c r="N96" s="183"/>
    </row>
    <row r="97" spans="3:14" x14ac:dyDescent="0.25">
      <c r="C97" s="13">
        <f t="shared" si="2"/>
        <v>93</v>
      </c>
      <c r="D97" s="13" t="s">
        <v>45</v>
      </c>
      <c r="E97" s="13" t="s">
        <v>430</v>
      </c>
      <c r="F97" s="13"/>
      <c r="G97" s="13"/>
      <c r="H97" s="13">
        <v>63</v>
      </c>
      <c r="I97" s="182">
        <v>127.2</v>
      </c>
      <c r="J97" s="182"/>
      <c r="K97" s="182"/>
      <c r="L97" s="13">
        <f t="shared" si="3"/>
        <v>5855.6999999999989</v>
      </c>
      <c r="M97" s="183"/>
      <c r="N97" s="183"/>
    </row>
    <row r="98" spans="3:14" x14ac:dyDescent="0.25">
      <c r="C98" s="13">
        <f t="shared" si="2"/>
        <v>94</v>
      </c>
      <c r="D98" s="13" t="s">
        <v>431</v>
      </c>
      <c r="E98" s="13" t="s">
        <v>432</v>
      </c>
      <c r="F98" s="13"/>
      <c r="G98" s="13"/>
      <c r="H98" s="13">
        <v>63</v>
      </c>
      <c r="I98" s="182">
        <v>10.7</v>
      </c>
      <c r="J98" s="182"/>
      <c r="K98" s="182"/>
      <c r="L98" s="13">
        <f t="shared" si="3"/>
        <v>5866.3999999999987</v>
      </c>
      <c r="M98" s="183"/>
      <c r="N98" s="183"/>
    </row>
    <row r="99" spans="3:14" x14ac:dyDescent="0.25">
      <c r="C99" s="13">
        <f t="shared" si="2"/>
        <v>95</v>
      </c>
      <c r="D99" s="13" t="s">
        <v>432</v>
      </c>
      <c r="E99" s="13" t="s">
        <v>418</v>
      </c>
      <c r="F99" s="13"/>
      <c r="G99" s="13"/>
      <c r="H99" s="13">
        <v>63</v>
      </c>
      <c r="I99" s="182">
        <v>281.89999999999998</v>
      </c>
      <c r="J99" s="182"/>
      <c r="K99" s="182"/>
      <c r="L99" s="13">
        <f t="shared" si="3"/>
        <v>6148.2999999999984</v>
      </c>
      <c r="M99" s="183"/>
      <c r="N99" s="183"/>
    </row>
    <row r="100" spans="3:14" x14ac:dyDescent="0.25">
      <c r="C100" s="13">
        <f t="shared" si="2"/>
        <v>96</v>
      </c>
      <c r="D100" s="13" t="s">
        <v>418</v>
      </c>
      <c r="E100" s="13" t="s">
        <v>197</v>
      </c>
      <c r="F100" s="13" t="s">
        <v>419</v>
      </c>
      <c r="G100" s="13"/>
      <c r="H100" s="13">
        <v>63</v>
      </c>
      <c r="I100" s="182">
        <v>112.7</v>
      </c>
      <c r="J100" s="182"/>
      <c r="K100" s="182"/>
      <c r="L100" s="13">
        <f t="shared" si="3"/>
        <v>6260.9999999999982</v>
      </c>
      <c r="M100" s="183"/>
      <c r="N100" s="183"/>
    </row>
    <row r="101" spans="3:14" x14ac:dyDescent="0.25">
      <c r="C101" s="13">
        <f t="shared" si="2"/>
        <v>97</v>
      </c>
      <c r="D101" s="13" t="s">
        <v>197</v>
      </c>
      <c r="E101" s="13" t="s">
        <v>66</v>
      </c>
      <c r="F101" s="13"/>
      <c r="G101" s="13"/>
      <c r="H101" s="13">
        <v>63</v>
      </c>
      <c r="I101" s="182">
        <v>44.7</v>
      </c>
      <c r="J101" s="182"/>
      <c r="K101" s="182"/>
      <c r="L101" s="13">
        <f t="shared" si="3"/>
        <v>6305.699999999998</v>
      </c>
      <c r="M101" s="183"/>
      <c r="N101" s="183"/>
    </row>
    <row r="102" spans="3:14" x14ac:dyDescent="0.25">
      <c r="C102" s="13">
        <f t="shared" si="2"/>
        <v>98</v>
      </c>
      <c r="D102" s="13" t="s">
        <v>197</v>
      </c>
      <c r="E102" s="13" t="s">
        <v>433</v>
      </c>
      <c r="F102" s="13" t="s">
        <v>401</v>
      </c>
      <c r="G102" s="13"/>
      <c r="H102" s="13">
        <v>63</v>
      </c>
      <c r="I102" s="182">
        <v>14.8</v>
      </c>
      <c r="J102" s="182"/>
      <c r="K102" s="182"/>
      <c r="L102" s="13">
        <f t="shared" si="3"/>
        <v>6320.4999999999982</v>
      </c>
      <c r="M102" s="183"/>
      <c r="N102" s="183"/>
    </row>
    <row r="103" spans="3:14" x14ac:dyDescent="0.25">
      <c r="C103" s="13">
        <f t="shared" si="2"/>
        <v>99</v>
      </c>
      <c r="D103" s="13" t="s">
        <v>433</v>
      </c>
      <c r="E103" s="13" t="s">
        <v>68</v>
      </c>
      <c r="F103" s="13" t="s">
        <v>401</v>
      </c>
      <c r="G103" s="13"/>
      <c r="H103" s="13">
        <v>63</v>
      </c>
      <c r="I103" s="182">
        <v>37.1</v>
      </c>
      <c r="J103" s="182"/>
      <c r="K103" s="182"/>
      <c r="L103" s="13">
        <f t="shared" si="3"/>
        <v>6357.5999999999985</v>
      </c>
      <c r="M103" s="183"/>
      <c r="N103" s="183"/>
    </row>
    <row r="104" spans="3:14" x14ac:dyDescent="0.25">
      <c r="C104" s="13">
        <f t="shared" si="2"/>
        <v>100</v>
      </c>
      <c r="D104" s="13" t="s">
        <v>68</v>
      </c>
      <c r="E104" s="13" t="s">
        <v>56</v>
      </c>
      <c r="F104" s="13" t="s">
        <v>401</v>
      </c>
      <c r="G104" s="13"/>
      <c r="H104" s="13">
        <v>63</v>
      </c>
      <c r="I104" s="182">
        <v>32</v>
      </c>
      <c r="J104" s="182"/>
      <c r="K104" s="182"/>
      <c r="L104" s="13">
        <f t="shared" si="3"/>
        <v>6389.5999999999985</v>
      </c>
      <c r="M104" s="183"/>
      <c r="N104" s="183"/>
    </row>
    <row r="105" spans="3:14" x14ac:dyDescent="0.25">
      <c r="C105" s="13">
        <f t="shared" si="2"/>
        <v>101</v>
      </c>
      <c r="D105" s="13" t="s">
        <v>56</v>
      </c>
      <c r="E105" s="13" t="s">
        <v>434</v>
      </c>
      <c r="F105" s="13"/>
      <c r="G105" s="13"/>
      <c r="H105" s="13">
        <v>63</v>
      </c>
      <c r="I105" s="182">
        <v>121</v>
      </c>
      <c r="J105" s="182"/>
      <c r="K105" s="182"/>
      <c r="L105" s="13">
        <f t="shared" si="3"/>
        <v>6510.5999999999985</v>
      </c>
      <c r="M105" s="183"/>
      <c r="N105" s="183"/>
    </row>
    <row r="106" spans="3:14" x14ac:dyDescent="0.25">
      <c r="C106" s="13">
        <f t="shared" si="2"/>
        <v>102</v>
      </c>
      <c r="D106" s="13" t="s">
        <v>435</v>
      </c>
      <c r="E106" s="13" t="s">
        <v>238</v>
      </c>
      <c r="F106" s="13"/>
      <c r="G106" s="13"/>
      <c r="H106" s="13">
        <v>63</v>
      </c>
      <c r="I106" s="182">
        <v>53</v>
      </c>
      <c r="J106" s="182"/>
      <c r="K106" s="182"/>
      <c r="L106" s="13">
        <f t="shared" si="3"/>
        <v>6563.5999999999985</v>
      </c>
      <c r="M106" s="183"/>
      <c r="N106" s="183"/>
    </row>
    <row r="107" spans="3:14" x14ac:dyDescent="0.25">
      <c r="C107" s="13">
        <f t="shared" si="2"/>
        <v>103</v>
      </c>
      <c r="D107" s="13" t="s">
        <v>238</v>
      </c>
      <c r="E107" s="13" t="s">
        <v>421</v>
      </c>
      <c r="F107" s="13"/>
      <c r="G107" s="13"/>
      <c r="H107" s="13">
        <v>63</v>
      </c>
      <c r="I107" s="182">
        <v>112</v>
      </c>
      <c r="J107" s="182"/>
      <c r="K107" s="182"/>
      <c r="L107" s="13">
        <f t="shared" si="3"/>
        <v>6675.5999999999985</v>
      </c>
      <c r="M107" s="183"/>
      <c r="N107" s="183"/>
    </row>
    <row r="108" spans="3:14" x14ac:dyDescent="0.25">
      <c r="C108" s="13">
        <f t="shared" si="2"/>
        <v>104</v>
      </c>
      <c r="D108" s="13" t="s">
        <v>421</v>
      </c>
      <c r="E108" s="13" t="s">
        <v>212</v>
      </c>
      <c r="F108" s="13"/>
      <c r="G108" s="13"/>
      <c r="H108" s="13">
        <v>63</v>
      </c>
      <c r="I108" s="182">
        <v>133.30000000000001</v>
      </c>
      <c r="J108" s="182"/>
      <c r="K108" s="182"/>
      <c r="L108" s="13">
        <f t="shared" si="3"/>
        <v>6808.8999999999987</v>
      </c>
      <c r="M108" s="183"/>
      <c r="N108" s="183"/>
    </row>
    <row r="109" spans="3:14" x14ac:dyDescent="0.25">
      <c r="C109" s="13">
        <f t="shared" si="2"/>
        <v>105</v>
      </c>
      <c r="D109" s="13" t="s">
        <v>212</v>
      </c>
      <c r="E109" s="13" t="s">
        <v>87</v>
      </c>
      <c r="F109" s="13"/>
      <c r="G109" s="13"/>
      <c r="H109" s="13">
        <v>63</v>
      </c>
      <c r="I109" s="182">
        <v>58.5</v>
      </c>
      <c r="J109" s="182"/>
      <c r="K109" s="182"/>
      <c r="L109" s="13">
        <f t="shared" si="3"/>
        <v>6867.3999999999987</v>
      </c>
      <c r="M109" s="183"/>
      <c r="N109" s="183"/>
    </row>
    <row r="110" spans="3:14" x14ac:dyDescent="0.25">
      <c r="C110" s="13">
        <f t="shared" si="2"/>
        <v>106</v>
      </c>
      <c r="D110" s="13" t="s">
        <v>87</v>
      </c>
      <c r="E110" s="13" t="s">
        <v>429</v>
      </c>
      <c r="F110" s="13"/>
      <c r="G110" s="13"/>
      <c r="H110" s="13">
        <v>63</v>
      </c>
      <c r="I110" s="182">
        <v>96</v>
      </c>
      <c r="J110" s="182"/>
      <c r="K110" s="182"/>
      <c r="L110" s="13">
        <f t="shared" si="3"/>
        <v>6963.3999999999987</v>
      </c>
      <c r="M110" s="183"/>
      <c r="N110" s="183"/>
    </row>
    <row r="111" spans="3:14" x14ac:dyDescent="0.25">
      <c r="C111" s="13">
        <f t="shared" si="2"/>
        <v>107</v>
      </c>
      <c r="D111" s="13" t="s">
        <v>436</v>
      </c>
      <c r="E111" s="13" t="s">
        <v>437</v>
      </c>
      <c r="F111" s="13"/>
      <c r="G111" s="13"/>
      <c r="H111" s="13">
        <v>63</v>
      </c>
      <c r="I111" s="182">
        <v>61.1</v>
      </c>
      <c r="J111" s="182"/>
      <c r="K111" s="182"/>
      <c r="L111" s="13">
        <f t="shared" si="3"/>
        <v>7024.4999999999991</v>
      </c>
      <c r="M111" s="183"/>
      <c r="N111" s="183"/>
    </row>
    <row r="112" spans="3:14" x14ac:dyDescent="0.25">
      <c r="C112" s="13">
        <f t="shared" si="2"/>
        <v>108</v>
      </c>
      <c r="D112" s="13" t="s">
        <v>221</v>
      </c>
      <c r="E112" s="13" t="s">
        <v>37</v>
      </c>
      <c r="F112" s="13"/>
      <c r="G112" s="13"/>
      <c r="H112" s="13">
        <v>63</v>
      </c>
      <c r="I112" s="182">
        <v>9.4</v>
      </c>
      <c r="J112" s="182"/>
      <c r="K112" s="182"/>
      <c r="L112" s="13">
        <f t="shared" si="3"/>
        <v>7033.8999999999987</v>
      </c>
      <c r="M112" s="183"/>
      <c r="N112" s="183"/>
    </row>
    <row r="113" spans="3:14" x14ac:dyDescent="0.25">
      <c r="C113" s="13">
        <f t="shared" si="2"/>
        <v>109</v>
      </c>
      <c r="D113" s="13" t="s">
        <v>37</v>
      </c>
      <c r="E113" s="13" t="s">
        <v>222</v>
      </c>
      <c r="F113" s="13"/>
      <c r="G113" s="13"/>
      <c r="H113" s="13">
        <v>63</v>
      </c>
      <c r="I113" s="191">
        <v>109.5</v>
      </c>
      <c r="J113" s="192"/>
      <c r="K113" s="193"/>
      <c r="L113" s="13">
        <f t="shared" si="3"/>
        <v>7143.3999999999987</v>
      </c>
      <c r="M113" s="183"/>
      <c r="N113" s="183"/>
    </row>
    <row r="114" spans="3:14" x14ac:dyDescent="0.25">
      <c r="C114" s="13">
        <f t="shared" si="2"/>
        <v>110</v>
      </c>
      <c r="D114" s="13" t="s">
        <v>218</v>
      </c>
      <c r="E114" s="13" t="s">
        <v>234</v>
      </c>
      <c r="F114" s="13"/>
      <c r="G114" s="13"/>
      <c r="H114" s="13">
        <v>63</v>
      </c>
      <c r="I114" s="182">
        <v>40</v>
      </c>
      <c r="J114" s="182"/>
      <c r="K114" s="182"/>
      <c r="L114" s="13">
        <f t="shared" si="3"/>
        <v>7183.3999999999987</v>
      </c>
      <c r="M114" s="183"/>
      <c r="N114" s="183"/>
    </row>
    <row r="115" spans="3:14" x14ac:dyDescent="0.25">
      <c r="C115" s="13">
        <f t="shared" si="2"/>
        <v>111</v>
      </c>
      <c r="D115" s="13" t="s">
        <v>234</v>
      </c>
      <c r="E115" s="13" t="s">
        <v>211</v>
      </c>
      <c r="F115" s="13" t="s">
        <v>419</v>
      </c>
      <c r="G115" s="13"/>
      <c r="H115" s="13">
        <v>63</v>
      </c>
      <c r="I115" s="182">
        <v>23.7</v>
      </c>
      <c r="J115" s="182"/>
      <c r="K115" s="182"/>
      <c r="L115" s="13">
        <f t="shared" si="3"/>
        <v>7207.0999999999985</v>
      </c>
      <c r="M115" s="183"/>
      <c r="N115" s="183"/>
    </row>
    <row r="116" spans="3:14" x14ac:dyDescent="0.25">
      <c r="C116" s="13">
        <f t="shared" si="2"/>
        <v>112</v>
      </c>
      <c r="D116" s="13" t="s">
        <v>234</v>
      </c>
      <c r="E116" s="13" t="s">
        <v>438</v>
      </c>
      <c r="F116" s="13"/>
      <c r="G116" s="13"/>
      <c r="H116" s="13">
        <v>63</v>
      </c>
      <c r="I116" s="191">
        <v>51.3</v>
      </c>
      <c r="J116" s="192"/>
      <c r="K116" s="193"/>
      <c r="L116" s="13">
        <f t="shared" si="3"/>
        <v>7258.3999999999987</v>
      </c>
      <c r="M116" s="183"/>
      <c r="N116" s="183"/>
    </row>
    <row r="117" spans="3:14" x14ac:dyDescent="0.25">
      <c r="C117" s="13">
        <f t="shared" si="2"/>
        <v>113</v>
      </c>
      <c r="D117" s="13" t="s">
        <v>39</v>
      </c>
      <c r="E117" s="13" t="s">
        <v>94</v>
      </c>
      <c r="F117" s="64"/>
      <c r="G117" s="13"/>
      <c r="H117" s="13">
        <v>63</v>
      </c>
      <c r="I117" s="191">
        <v>7</v>
      </c>
      <c r="J117" s="192"/>
      <c r="K117" s="193"/>
      <c r="L117" s="13">
        <f t="shared" si="3"/>
        <v>7265.3999999999987</v>
      </c>
      <c r="M117" s="183"/>
      <c r="N117" s="183"/>
    </row>
    <row r="118" spans="3:14" x14ac:dyDescent="0.25">
      <c r="C118" s="13">
        <f t="shared" si="2"/>
        <v>114</v>
      </c>
      <c r="D118" s="13" t="s">
        <v>39</v>
      </c>
      <c r="E118" s="13" t="s">
        <v>94</v>
      </c>
      <c r="F118" s="13"/>
      <c r="G118" s="13"/>
      <c r="H118" s="13">
        <v>63</v>
      </c>
      <c r="I118" s="191">
        <f>21-I117</f>
        <v>14</v>
      </c>
      <c r="J118" s="192"/>
      <c r="K118" s="193"/>
      <c r="L118" s="13">
        <f t="shared" si="3"/>
        <v>7279.3999999999987</v>
      </c>
      <c r="M118" s="183"/>
      <c r="N118" s="183"/>
    </row>
    <row r="119" spans="3:14" x14ac:dyDescent="0.25">
      <c r="C119" s="13">
        <f t="shared" si="2"/>
        <v>115</v>
      </c>
      <c r="D119" s="13" t="s">
        <v>39</v>
      </c>
      <c r="E119" s="13" t="s">
        <v>440</v>
      </c>
      <c r="F119" s="13" t="s">
        <v>401</v>
      </c>
      <c r="G119" s="13"/>
      <c r="H119" s="13">
        <v>63</v>
      </c>
      <c r="I119" s="191">
        <v>165</v>
      </c>
      <c r="J119" s="192"/>
      <c r="K119" s="193"/>
      <c r="L119" s="13">
        <f t="shared" si="3"/>
        <v>7444.3999999999987</v>
      </c>
      <c r="M119" s="183"/>
      <c r="N119" s="183"/>
    </row>
    <row r="120" spans="3:14" x14ac:dyDescent="0.25">
      <c r="C120" s="13">
        <f t="shared" si="2"/>
        <v>116</v>
      </c>
      <c r="D120" s="13" t="s">
        <v>39</v>
      </c>
      <c r="E120" s="13" t="s">
        <v>440</v>
      </c>
      <c r="F120" s="13"/>
      <c r="G120" s="13"/>
      <c r="H120" s="13">
        <v>63</v>
      </c>
      <c r="I120" s="191">
        <v>26.3</v>
      </c>
      <c r="J120" s="192"/>
      <c r="K120" s="193"/>
      <c r="L120" s="13">
        <f t="shared" si="3"/>
        <v>7470.6999999999989</v>
      </c>
      <c r="M120" s="183"/>
      <c r="N120" s="183"/>
    </row>
    <row r="121" spans="3:14" x14ac:dyDescent="0.25">
      <c r="C121" s="13">
        <f t="shared" si="2"/>
        <v>117</v>
      </c>
      <c r="D121" s="13" t="s">
        <v>218</v>
      </c>
      <c r="E121" s="13" t="s">
        <v>441</v>
      </c>
      <c r="F121" s="13"/>
      <c r="G121" s="13"/>
      <c r="H121" s="13">
        <v>63</v>
      </c>
      <c r="I121" s="191">
        <v>55.3</v>
      </c>
      <c r="J121" s="192"/>
      <c r="K121" s="193"/>
      <c r="L121" s="13">
        <f t="shared" si="3"/>
        <v>7525.9999999999991</v>
      </c>
      <c r="M121" s="183"/>
      <c r="N121" s="183"/>
    </row>
    <row r="122" spans="3:14" x14ac:dyDescent="0.25">
      <c r="C122" s="13">
        <f t="shared" si="2"/>
        <v>118</v>
      </c>
      <c r="D122" s="13" t="s">
        <v>430</v>
      </c>
      <c r="E122" s="13" t="s">
        <v>194</v>
      </c>
      <c r="F122" s="13"/>
      <c r="G122" s="13"/>
      <c r="H122" s="13">
        <v>63</v>
      </c>
      <c r="I122" s="191">
        <v>154</v>
      </c>
      <c r="J122" s="192"/>
      <c r="K122" s="193"/>
      <c r="L122" s="13">
        <f t="shared" si="3"/>
        <v>7679.9999999999991</v>
      </c>
      <c r="M122" s="183"/>
      <c r="N122" s="183"/>
    </row>
    <row r="123" spans="3:14" x14ac:dyDescent="0.25">
      <c r="C123" s="13">
        <f t="shared" si="2"/>
        <v>119</v>
      </c>
      <c r="D123" s="13" t="s">
        <v>418</v>
      </c>
      <c r="E123" s="13" t="s">
        <v>194</v>
      </c>
      <c r="F123" s="13" t="s">
        <v>419</v>
      </c>
      <c r="G123" s="13"/>
      <c r="H123" s="13">
        <v>63</v>
      </c>
      <c r="I123" s="191">
        <v>3.7</v>
      </c>
      <c r="J123" s="192"/>
      <c r="K123" s="193"/>
      <c r="L123" s="13">
        <f t="shared" si="3"/>
        <v>7683.6999999999989</v>
      </c>
      <c r="M123" s="183"/>
      <c r="N123" s="183"/>
    </row>
    <row r="124" spans="3:14" x14ac:dyDescent="0.25">
      <c r="C124" s="13">
        <f t="shared" si="2"/>
        <v>120</v>
      </c>
      <c r="D124" s="13" t="s">
        <v>418</v>
      </c>
      <c r="E124" s="13" t="s">
        <v>194</v>
      </c>
      <c r="F124" s="13"/>
      <c r="G124" s="13"/>
      <c r="H124" s="13">
        <v>63</v>
      </c>
      <c r="I124" s="191">
        <v>8.3000000000000007</v>
      </c>
      <c r="J124" s="192"/>
      <c r="K124" s="193"/>
      <c r="L124" s="13">
        <f t="shared" si="3"/>
        <v>7691.9999999999991</v>
      </c>
      <c r="M124" s="183"/>
      <c r="N124" s="183"/>
    </row>
    <row r="125" spans="3:14" x14ac:dyDescent="0.25">
      <c r="C125" s="13">
        <f t="shared" si="2"/>
        <v>121</v>
      </c>
      <c r="D125" s="13" t="s">
        <v>221</v>
      </c>
      <c r="E125" s="13" t="s">
        <v>436</v>
      </c>
      <c r="F125" s="13"/>
      <c r="G125" s="13"/>
      <c r="H125" s="13">
        <v>63</v>
      </c>
      <c r="I125" s="191">
        <v>10.199999999999999</v>
      </c>
      <c r="J125" s="192"/>
      <c r="K125" s="193"/>
      <c r="L125" s="13">
        <f t="shared" si="3"/>
        <v>7702.1999999999989</v>
      </c>
      <c r="M125" s="183"/>
      <c r="N125" s="183"/>
    </row>
    <row r="126" spans="3:14" x14ac:dyDescent="0.25">
      <c r="C126" s="13">
        <f t="shared" si="2"/>
        <v>122</v>
      </c>
      <c r="D126" s="13" t="s">
        <v>151</v>
      </c>
      <c r="E126" s="13" t="s">
        <v>140</v>
      </c>
      <c r="F126" s="13"/>
      <c r="G126" s="13"/>
      <c r="H126" s="13">
        <v>63</v>
      </c>
      <c r="I126" s="191">
        <v>163.5</v>
      </c>
      <c r="J126" s="192"/>
      <c r="K126" s="193"/>
      <c r="L126" s="13">
        <f t="shared" si="3"/>
        <v>7865.6999999999989</v>
      </c>
      <c r="M126" s="183"/>
      <c r="N126" s="183"/>
    </row>
    <row r="127" spans="3:14" x14ac:dyDescent="0.25">
      <c r="C127" s="13">
        <f t="shared" si="2"/>
        <v>123</v>
      </c>
      <c r="D127" s="13" t="s">
        <v>140</v>
      </c>
      <c r="E127" s="13" t="s">
        <v>442</v>
      </c>
      <c r="F127" s="13"/>
      <c r="G127" s="13"/>
      <c r="H127" s="13">
        <v>63</v>
      </c>
      <c r="I127" s="191">
        <v>58.6</v>
      </c>
      <c r="J127" s="192"/>
      <c r="K127" s="193"/>
      <c r="L127" s="13">
        <f t="shared" si="3"/>
        <v>7924.2999999999993</v>
      </c>
      <c r="M127" s="183"/>
      <c r="N127" s="183"/>
    </row>
    <row r="128" spans="3:14" x14ac:dyDescent="0.25">
      <c r="C128" s="13">
        <f t="shared" si="2"/>
        <v>124</v>
      </c>
      <c r="D128" s="13" t="s">
        <v>140</v>
      </c>
      <c r="E128" s="13" t="s">
        <v>240</v>
      </c>
      <c r="F128" s="13"/>
      <c r="G128" s="13"/>
      <c r="H128" s="13">
        <v>63</v>
      </c>
      <c r="I128" s="191">
        <v>52.3</v>
      </c>
      <c r="J128" s="192"/>
      <c r="K128" s="193"/>
      <c r="L128" s="13">
        <f t="shared" si="3"/>
        <v>7976.5999999999995</v>
      </c>
      <c r="M128" s="183"/>
      <c r="N128" s="183"/>
    </row>
    <row r="129" spans="3:14" x14ac:dyDescent="0.25">
      <c r="C129" s="13">
        <f t="shared" si="2"/>
        <v>125</v>
      </c>
      <c r="D129" s="13" t="s">
        <v>240</v>
      </c>
      <c r="E129" s="13" t="s">
        <v>442</v>
      </c>
      <c r="F129" s="13"/>
      <c r="G129" s="13"/>
      <c r="H129" s="13">
        <v>63</v>
      </c>
      <c r="I129" s="191">
        <v>86.3</v>
      </c>
      <c r="J129" s="192"/>
      <c r="K129" s="193"/>
      <c r="L129" s="13">
        <f t="shared" si="3"/>
        <v>8062.9</v>
      </c>
      <c r="M129" s="183"/>
      <c r="N129" s="183"/>
    </row>
    <row r="130" spans="3:14" x14ac:dyDescent="0.25">
      <c r="C130" s="13">
        <f t="shared" si="2"/>
        <v>126</v>
      </c>
      <c r="D130" s="13" t="s">
        <v>240</v>
      </c>
      <c r="E130" s="13" t="s">
        <v>180</v>
      </c>
      <c r="F130" s="13"/>
      <c r="G130" s="13"/>
      <c r="H130" s="13">
        <v>63</v>
      </c>
      <c r="I130" s="191">
        <v>43.1</v>
      </c>
      <c r="J130" s="192"/>
      <c r="K130" s="193"/>
      <c r="L130" s="13">
        <f t="shared" si="3"/>
        <v>8106</v>
      </c>
      <c r="M130" s="183"/>
      <c r="N130" s="183"/>
    </row>
    <row r="131" spans="3:14" x14ac:dyDescent="0.25">
      <c r="C131" s="13">
        <f t="shared" si="2"/>
        <v>127</v>
      </c>
      <c r="D131" s="13" t="s">
        <v>180</v>
      </c>
      <c r="E131" s="13" t="s">
        <v>161</v>
      </c>
      <c r="F131" s="13"/>
      <c r="G131" s="13"/>
      <c r="H131" s="13">
        <v>63</v>
      </c>
      <c r="I131" s="191">
        <v>37.6</v>
      </c>
      <c r="J131" s="192"/>
      <c r="K131" s="193"/>
      <c r="L131" s="13">
        <f t="shared" si="3"/>
        <v>8143.6</v>
      </c>
      <c r="M131" s="183"/>
      <c r="N131" s="183"/>
    </row>
    <row r="132" spans="3:14" x14ac:dyDescent="0.25">
      <c r="C132" s="13">
        <f t="shared" si="2"/>
        <v>128</v>
      </c>
      <c r="D132" s="13" t="s">
        <v>161</v>
      </c>
      <c r="E132" s="13" t="s">
        <v>217</v>
      </c>
      <c r="F132" s="13"/>
      <c r="G132" s="13"/>
      <c r="H132" s="13">
        <v>63</v>
      </c>
      <c r="I132" s="191">
        <v>70.5</v>
      </c>
      <c r="J132" s="192"/>
      <c r="K132" s="193"/>
      <c r="L132" s="13">
        <f t="shared" si="3"/>
        <v>8214.1</v>
      </c>
      <c r="M132" s="183"/>
      <c r="N132" s="183"/>
    </row>
    <row r="133" spans="3:14" x14ac:dyDescent="0.25">
      <c r="C133" s="13">
        <f t="shared" si="2"/>
        <v>129</v>
      </c>
      <c r="D133" s="13" t="s">
        <v>217</v>
      </c>
      <c r="E133" s="13" t="s">
        <v>443</v>
      </c>
      <c r="F133" s="13"/>
      <c r="G133" s="13"/>
      <c r="H133" s="13">
        <v>63</v>
      </c>
      <c r="I133" s="191">
        <v>170.1</v>
      </c>
      <c r="J133" s="192"/>
      <c r="K133" s="193"/>
      <c r="L133" s="13">
        <f t="shared" si="3"/>
        <v>8384.2000000000007</v>
      </c>
      <c r="M133" s="183"/>
      <c r="N133" s="183"/>
    </row>
    <row r="134" spans="3:14" s="65" customFormat="1" x14ac:dyDescent="0.25">
      <c r="C134" s="13">
        <f t="shared" si="2"/>
        <v>130</v>
      </c>
      <c r="D134" s="40" t="s">
        <v>444</v>
      </c>
      <c r="E134" s="40" t="s">
        <v>134</v>
      </c>
      <c r="F134" s="40"/>
      <c r="G134" s="40"/>
      <c r="H134" s="40">
        <v>63</v>
      </c>
      <c r="I134" s="191">
        <v>83.8</v>
      </c>
      <c r="J134" s="192"/>
      <c r="K134" s="193"/>
      <c r="L134" s="13">
        <f t="shared" si="3"/>
        <v>8468</v>
      </c>
      <c r="M134" s="182"/>
      <c r="N134" s="182"/>
    </row>
    <row r="135" spans="3:14" x14ac:dyDescent="0.25">
      <c r="C135" s="13">
        <f t="shared" ref="C135:C198" si="4">1+C134</f>
        <v>131</v>
      </c>
      <c r="D135" s="13" t="s">
        <v>445</v>
      </c>
      <c r="E135" s="13" t="s">
        <v>88</v>
      </c>
      <c r="F135" s="13"/>
      <c r="G135" s="13"/>
      <c r="H135" s="13">
        <v>63</v>
      </c>
      <c r="I135" s="191">
        <v>45</v>
      </c>
      <c r="J135" s="192"/>
      <c r="K135" s="193"/>
      <c r="L135" s="13">
        <f t="shared" ref="L135:L198" si="5">+L134+I135</f>
        <v>8513</v>
      </c>
      <c r="M135" s="183"/>
      <c r="N135" s="183"/>
    </row>
    <row r="136" spans="3:14" x14ac:dyDescent="0.25">
      <c r="C136" s="13">
        <f t="shared" si="4"/>
        <v>132</v>
      </c>
      <c r="D136" s="13" t="s">
        <v>445</v>
      </c>
      <c r="E136" s="13" t="s">
        <v>446</v>
      </c>
      <c r="F136" s="13"/>
      <c r="G136" s="13"/>
      <c r="H136" s="13">
        <v>63</v>
      </c>
      <c r="I136" s="191">
        <v>25.1</v>
      </c>
      <c r="J136" s="192"/>
      <c r="K136" s="193"/>
      <c r="L136" s="13">
        <f t="shared" si="5"/>
        <v>8538.1</v>
      </c>
      <c r="M136" s="183"/>
      <c r="N136" s="183"/>
    </row>
    <row r="137" spans="3:14" x14ac:dyDescent="0.25">
      <c r="C137" s="13">
        <f t="shared" si="4"/>
        <v>133</v>
      </c>
      <c r="D137" s="13" t="s">
        <v>446</v>
      </c>
      <c r="E137" s="13" t="s">
        <v>447</v>
      </c>
      <c r="F137" s="13"/>
      <c r="G137" s="13"/>
      <c r="H137" s="13">
        <v>63</v>
      </c>
      <c r="I137" s="191">
        <v>27</v>
      </c>
      <c r="J137" s="192"/>
      <c r="K137" s="193"/>
      <c r="L137" s="13">
        <f t="shared" si="5"/>
        <v>8565.1</v>
      </c>
      <c r="M137" s="183"/>
      <c r="N137" s="183"/>
    </row>
    <row r="138" spans="3:14" x14ac:dyDescent="0.25">
      <c r="C138" s="13">
        <f t="shared" si="4"/>
        <v>134</v>
      </c>
      <c r="D138" s="13" t="s">
        <v>180</v>
      </c>
      <c r="E138" s="13" t="s">
        <v>447</v>
      </c>
      <c r="F138" s="13"/>
      <c r="G138" s="13"/>
      <c r="H138" s="13">
        <v>63</v>
      </c>
      <c r="I138" s="191">
        <v>80.5</v>
      </c>
      <c r="J138" s="192"/>
      <c r="K138" s="193"/>
      <c r="L138" s="13">
        <f t="shared" si="5"/>
        <v>8645.6</v>
      </c>
      <c r="M138" s="183"/>
      <c r="N138" s="183"/>
    </row>
    <row r="139" spans="3:14" x14ac:dyDescent="0.25">
      <c r="C139" s="13">
        <f t="shared" si="4"/>
        <v>135</v>
      </c>
      <c r="D139" s="13" t="s">
        <v>447</v>
      </c>
      <c r="E139" s="13" t="s">
        <v>145</v>
      </c>
      <c r="F139" s="13"/>
      <c r="G139" s="13"/>
      <c r="H139" s="13">
        <v>63</v>
      </c>
      <c r="I139" s="191">
        <v>29.6</v>
      </c>
      <c r="J139" s="192"/>
      <c r="K139" s="193"/>
      <c r="L139" s="13">
        <f t="shared" si="5"/>
        <v>8675.2000000000007</v>
      </c>
      <c r="M139" s="183"/>
      <c r="N139" s="183"/>
    </row>
    <row r="140" spans="3:14" x14ac:dyDescent="0.25">
      <c r="C140" s="13">
        <f t="shared" si="4"/>
        <v>136</v>
      </c>
      <c r="D140" s="13" t="s">
        <v>145</v>
      </c>
      <c r="E140" s="13" t="s">
        <v>443</v>
      </c>
      <c r="F140" s="13"/>
      <c r="G140" s="13"/>
      <c r="H140" s="13">
        <v>63</v>
      </c>
      <c r="I140" s="191">
        <v>54.5</v>
      </c>
      <c r="J140" s="192"/>
      <c r="K140" s="193"/>
      <c r="L140" s="13">
        <f t="shared" si="5"/>
        <v>8729.7000000000007</v>
      </c>
      <c r="M140" s="183"/>
      <c r="N140" s="183"/>
    </row>
    <row r="141" spans="3:14" x14ac:dyDescent="0.25">
      <c r="C141" s="13">
        <f t="shared" si="4"/>
        <v>137</v>
      </c>
      <c r="D141" s="13" t="s">
        <v>443</v>
      </c>
      <c r="E141" s="13" t="s">
        <v>186</v>
      </c>
      <c r="F141" s="13"/>
      <c r="G141" s="13"/>
      <c r="H141" s="13">
        <v>63</v>
      </c>
      <c r="I141" s="191">
        <v>33.700000000000003</v>
      </c>
      <c r="J141" s="192"/>
      <c r="K141" s="193"/>
      <c r="L141" s="13">
        <f t="shared" si="5"/>
        <v>8763.4000000000015</v>
      </c>
      <c r="M141" s="183"/>
      <c r="N141" s="183"/>
    </row>
    <row r="142" spans="3:14" s="65" customFormat="1" x14ac:dyDescent="0.25">
      <c r="C142" s="13">
        <f t="shared" si="4"/>
        <v>138</v>
      </c>
      <c r="D142" s="40" t="s">
        <v>135</v>
      </c>
      <c r="E142" s="40" t="s">
        <v>207</v>
      </c>
      <c r="F142" s="40"/>
      <c r="G142" s="40"/>
      <c r="H142" s="40">
        <v>63</v>
      </c>
      <c r="I142" s="191">
        <v>86.4</v>
      </c>
      <c r="J142" s="192"/>
      <c r="K142" s="193"/>
      <c r="L142" s="13">
        <f t="shared" si="5"/>
        <v>8849.8000000000011</v>
      </c>
      <c r="M142" s="191"/>
      <c r="N142" s="193"/>
    </row>
    <row r="143" spans="3:14" x14ac:dyDescent="0.25">
      <c r="C143" s="13">
        <f t="shared" si="4"/>
        <v>139</v>
      </c>
      <c r="D143" s="13" t="s">
        <v>186</v>
      </c>
      <c r="E143" s="13" t="s">
        <v>448</v>
      </c>
      <c r="F143" s="13"/>
      <c r="G143" s="13"/>
      <c r="H143" s="13">
        <v>63</v>
      </c>
      <c r="I143" s="191">
        <v>61.4</v>
      </c>
      <c r="J143" s="192"/>
      <c r="K143" s="193"/>
      <c r="L143" s="13">
        <f t="shared" si="5"/>
        <v>8911.2000000000007</v>
      </c>
      <c r="M143" s="183"/>
      <c r="N143" s="183"/>
    </row>
    <row r="144" spans="3:14" x14ac:dyDescent="0.25">
      <c r="C144" s="13">
        <f t="shared" si="4"/>
        <v>140</v>
      </c>
      <c r="D144" s="13" t="s">
        <v>448</v>
      </c>
      <c r="E144" s="13" t="s">
        <v>189</v>
      </c>
      <c r="F144" s="13" t="s">
        <v>401</v>
      </c>
      <c r="G144" s="13"/>
      <c r="H144" s="13">
        <v>63</v>
      </c>
      <c r="I144" s="191">
        <v>114.5</v>
      </c>
      <c r="J144" s="192"/>
      <c r="K144" s="193"/>
      <c r="L144" s="13">
        <f t="shared" si="5"/>
        <v>9025.7000000000007</v>
      </c>
      <c r="M144" s="183"/>
      <c r="N144" s="183"/>
    </row>
    <row r="145" spans="3:22" x14ac:dyDescent="0.25">
      <c r="C145" s="13">
        <f t="shared" si="4"/>
        <v>141</v>
      </c>
      <c r="D145" s="13" t="s">
        <v>189</v>
      </c>
      <c r="E145" s="13" t="s">
        <v>449</v>
      </c>
      <c r="F145" s="13"/>
      <c r="G145" s="13"/>
      <c r="H145" s="13">
        <v>63</v>
      </c>
      <c r="I145" s="191">
        <v>38.5</v>
      </c>
      <c r="J145" s="192"/>
      <c r="K145" s="193"/>
      <c r="L145" s="13">
        <f t="shared" si="5"/>
        <v>9064.2000000000007</v>
      </c>
      <c r="M145" s="183"/>
      <c r="N145" s="183"/>
    </row>
    <row r="146" spans="3:22" x14ac:dyDescent="0.25">
      <c r="C146" s="13">
        <f t="shared" si="4"/>
        <v>142</v>
      </c>
      <c r="D146" s="13" t="s">
        <v>189</v>
      </c>
      <c r="E146" s="13" t="s">
        <v>90</v>
      </c>
      <c r="F146" s="13"/>
      <c r="G146" s="13"/>
      <c r="H146" s="13">
        <v>63</v>
      </c>
      <c r="I146" s="191">
        <v>7.1</v>
      </c>
      <c r="J146" s="192"/>
      <c r="K146" s="193"/>
      <c r="L146" s="13">
        <f t="shared" si="5"/>
        <v>9071.3000000000011</v>
      </c>
      <c r="M146" s="183"/>
      <c r="N146" s="183"/>
    </row>
    <row r="147" spans="3:22" x14ac:dyDescent="0.25">
      <c r="C147" s="13">
        <f t="shared" si="4"/>
        <v>143</v>
      </c>
      <c r="D147" s="13" t="s">
        <v>90</v>
      </c>
      <c r="E147" s="13" t="s">
        <v>135</v>
      </c>
      <c r="F147" s="13"/>
      <c r="G147" s="13"/>
      <c r="H147" s="13">
        <v>63</v>
      </c>
      <c r="I147" s="191">
        <v>11.3</v>
      </c>
      <c r="J147" s="192"/>
      <c r="K147" s="193"/>
      <c r="L147" s="13">
        <f t="shared" si="5"/>
        <v>9082.6</v>
      </c>
      <c r="M147" s="183"/>
      <c r="N147" s="183"/>
    </row>
    <row r="148" spans="3:22" x14ac:dyDescent="0.25">
      <c r="C148" s="13">
        <f t="shared" si="4"/>
        <v>144</v>
      </c>
      <c r="D148" s="13" t="s">
        <v>90</v>
      </c>
      <c r="E148" s="13" t="s">
        <v>135</v>
      </c>
      <c r="F148" s="13"/>
      <c r="G148" s="13"/>
      <c r="H148" s="13">
        <v>63</v>
      </c>
      <c r="I148" s="191">
        <v>116</v>
      </c>
      <c r="J148" s="192"/>
      <c r="K148" s="193"/>
      <c r="L148" s="13">
        <f t="shared" si="5"/>
        <v>9198.6</v>
      </c>
      <c r="M148" s="183"/>
      <c r="N148" s="183"/>
    </row>
    <row r="149" spans="3:22" x14ac:dyDescent="0.25">
      <c r="C149" s="13">
        <f t="shared" si="4"/>
        <v>145</v>
      </c>
      <c r="D149" s="15" t="s">
        <v>135</v>
      </c>
      <c r="E149" s="15" t="s">
        <v>145</v>
      </c>
      <c r="F149" s="13"/>
      <c r="G149" s="13"/>
      <c r="H149" s="13">
        <v>63</v>
      </c>
      <c r="I149" s="191">
        <v>188</v>
      </c>
      <c r="J149" s="192"/>
      <c r="K149" s="193"/>
      <c r="L149" s="13">
        <f t="shared" si="5"/>
        <v>9386.6</v>
      </c>
      <c r="M149" s="183"/>
      <c r="N149" s="183"/>
    </row>
    <row r="150" spans="3:22" x14ac:dyDescent="0.25">
      <c r="C150" s="13">
        <f t="shared" si="4"/>
        <v>146</v>
      </c>
      <c r="D150" s="15" t="s">
        <v>90</v>
      </c>
      <c r="E150" s="15" t="s">
        <v>163</v>
      </c>
      <c r="F150" s="13"/>
      <c r="G150" s="13"/>
      <c r="H150" s="13">
        <v>63</v>
      </c>
      <c r="I150" s="191">
        <v>182</v>
      </c>
      <c r="J150" s="192"/>
      <c r="K150" s="193"/>
      <c r="L150" s="13">
        <f t="shared" si="5"/>
        <v>9568.6</v>
      </c>
      <c r="M150" s="183"/>
      <c r="N150" s="183"/>
    </row>
    <row r="151" spans="3:22" x14ac:dyDescent="0.25">
      <c r="C151" s="13">
        <f t="shared" si="4"/>
        <v>147</v>
      </c>
      <c r="D151" s="15" t="s">
        <v>217</v>
      </c>
      <c r="E151" s="15" t="s">
        <v>450</v>
      </c>
      <c r="F151" s="13"/>
      <c r="G151" s="13"/>
      <c r="H151" s="13">
        <v>63</v>
      </c>
      <c r="I151" s="191">
        <v>150.5</v>
      </c>
      <c r="J151" s="192"/>
      <c r="K151" s="193"/>
      <c r="L151" s="13">
        <f t="shared" si="5"/>
        <v>9719.1</v>
      </c>
      <c r="M151" s="183"/>
      <c r="N151" s="183"/>
      <c r="O151" s="15" t="s">
        <v>217</v>
      </c>
      <c r="P151" s="15" t="s">
        <v>450</v>
      </c>
      <c r="Q151" s="16"/>
      <c r="R151" s="16"/>
      <c r="S151" s="13">
        <v>63</v>
      </c>
      <c r="T151" s="194">
        <v>150.5</v>
      </c>
      <c r="U151" s="195"/>
      <c r="V151" s="196"/>
    </row>
    <row r="152" spans="3:22" x14ac:dyDescent="0.25">
      <c r="C152" s="13">
        <f t="shared" si="4"/>
        <v>148</v>
      </c>
      <c r="D152" s="15" t="s">
        <v>140</v>
      </c>
      <c r="E152" s="15" t="s">
        <v>451</v>
      </c>
      <c r="F152" s="13"/>
      <c r="G152" s="13"/>
      <c r="H152" s="13">
        <v>63</v>
      </c>
      <c r="I152" s="191">
        <v>31</v>
      </c>
      <c r="J152" s="192"/>
      <c r="K152" s="193"/>
      <c r="L152" s="13">
        <f t="shared" si="5"/>
        <v>9750.1</v>
      </c>
      <c r="M152" s="183"/>
      <c r="N152" s="183"/>
      <c r="O152" s="15" t="s">
        <v>140</v>
      </c>
      <c r="P152" s="15" t="s">
        <v>451</v>
      </c>
      <c r="Q152" s="16"/>
      <c r="R152" s="16"/>
      <c r="S152" s="13">
        <v>63</v>
      </c>
      <c r="T152" s="194">
        <v>31</v>
      </c>
      <c r="U152" s="195"/>
      <c r="V152" s="196"/>
    </row>
    <row r="153" spans="3:22" x14ac:dyDescent="0.25">
      <c r="C153" s="13">
        <f t="shared" si="4"/>
        <v>149</v>
      </c>
      <c r="D153" s="15" t="s">
        <v>442</v>
      </c>
      <c r="E153" s="15" t="s">
        <v>452</v>
      </c>
      <c r="F153" s="13"/>
      <c r="G153" s="13"/>
      <c r="H153" s="13">
        <v>63</v>
      </c>
      <c r="I153" s="191">
        <v>56.8</v>
      </c>
      <c r="J153" s="192"/>
      <c r="K153" s="193"/>
      <c r="L153" s="13">
        <f t="shared" si="5"/>
        <v>9806.9</v>
      </c>
      <c r="M153" s="183"/>
      <c r="N153" s="183"/>
      <c r="O153" s="15" t="s">
        <v>442</v>
      </c>
      <c r="P153" s="15" t="s">
        <v>452</v>
      </c>
      <c r="Q153" s="16"/>
      <c r="R153" s="16"/>
      <c r="S153" s="13">
        <v>63</v>
      </c>
      <c r="T153" s="194">
        <v>58</v>
      </c>
      <c r="U153" s="195"/>
      <c r="V153" s="196"/>
    </row>
    <row r="154" spans="3:22" x14ac:dyDescent="0.25">
      <c r="C154" s="13">
        <f t="shared" si="4"/>
        <v>150</v>
      </c>
      <c r="D154" s="13" t="s">
        <v>163</v>
      </c>
      <c r="E154" s="13" t="s">
        <v>187</v>
      </c>
      <c r="F154" s="13"/>
      <c r="G154" s="13"/>
      <c r="H154" s="13">
        <v>63</v>
      </c>
      <c r="I154" s="191">
        <v>65</v>
      </c>
      <c r="J154" s="192"/>
      <c r="K154" s="193"/>
      <c r="L154" s="13">
        <f t="shared" si="5"/>
        <v>9871.9</v>
      </c>
      <c r="M154" s="183"/>
      <c r="N154" s="183"/>
      <c r="O154" s="13" t="s">
        <v>39</v>
      </c>
      <c r="P154" s="13" t="s">
        <v>440</v>
      </c>
      <c r="Q154" s="13" t="s">
        <v>401</v>
      </c>
      <c r="R154" s="16"/>
      <c r="S154" s="13">
        <v>63</v>
      </c>
      <c r="T154" s="194">
        <v>165</v>
      </c>
      <c r="U154" s="195"/>
      <c r="V154" s="196"/>
    </row>
    <row r="155" spans="3:22" x14ac:dyDescent="0.25">
      <c r="C155" s="13">
        <f t="shared" si="4"/>
        <v>151</v>
      </c>
      <c r="D155" s="13" t="s">
        <v>453</v>
      </c>
      <c r="E155" s="13" t="s">
        <v>454</v>
      </c>
      <c r="F155" s="13" t="s">
        <v>401</v>
      </c>
      <c r="G155" s="13"/>
      <c r="H155" s="13">
        <v>63</v>
      </c>
      <c r="I155" s="191">
        <v>78</v>
      </c>
      <c r="J155" s="192"/>
      <c r="K155" s="193"/>
      <c r="L155" s="13">
        <f t="shared" si="5"/>
        <v>9949.9</v>
      </c>
      <c r="M155" s="183"/>
      <c r="N155" s="183"/>
      <c r="O155" s="13" t="s">
        <v>39</v>
      </c>
      <c r="P155" s="13" t="s">
        <v>440</v>
      </c>
      <c r="Q155" s="16"/>
      <c r="R155" s="16"/>
      <c r="S155" s="13">
        <v>63</v>
      </c>
      <c r="T155" s="194">
        <v>26.3</v>
      </c>
      <c r="U155" s="195"/>
      <c r="V155" s="196"/>
    </row>
    <row r="156" spans="3:22" x14ac:dyDescent="0.25">
      <c r="C156" s="13">
        <f t="shared" si="4"/>
        <v>152</v>
      </c>
      <c r="D156" s="13" t="s">
        <v>454</v>
      </c>
      <c r="E156" s="13" t="s">
        <v>179</v>
      </c>
      <c r="F156" s="13" t="s">
        <v>419</v>
      </c>
      <c r="G156" s="13"/>
      <c r="H156" s="13">
        <v>63</v>
      </c>
      <c r="I156" s="191">
        <v>17</v>
      </c>
      <c r="J156" s="192"/>
      <c r="K156" s="193"/>
      <c r="L156" s="13">
        <f t="shared" si="5"/>
        <v>9966.9</v>
      </c>
      <c r="M156" s="183"/>
      <c r="N156" s="183"/>
      <c r="O156" s="13" t="s">
        <v>218</v>
      </c>
      <c r="P156" s="13" t="s">
        <v>441</v>
      </c>
      <c r="Q156" s="16"/>
      <c r="R156" s="16"/>
      <c r="S156" s="13">
        <v>63</v>
      </c>
      <c r="T156" s="194">
        <v>55.3</v>
      </c>
      <c r="U156" s="195"/>
      <c r="V156" s="196"/>
    </row>
    <row r="157" spans="3:22" x14ac:dyDescent="0.25">
      <c r="C157" s="13">
        <f t="shared" si="4"/>
        <v>153</v>
      </c>
      <c r="D157" s="40" t="s">
        <v>179</v>
      </c>
      <c r="E157" s="40" t="s">
        <v>177</v>
      </c>
      <c r="F157" s="13" t="s">
        <v>419</v>
      </c>
      <c r="G157" s="13"/>
      <c r="H157" s="13">
        <v>63</v>
      </c>
      <c r="I157" s="191">
        <v>54.5</v>
      </c>
      <c r="J157" s="192"/>
      <c r="K157" s="193"/>
      <c r="L157" s="13">
        <f t="shared" si="5"/>
        <v>10021.4</v>
      </c>
      <c r="M157" s="183"/>
      <c r="N157" s="183"/>
      <c r="O157" s="13" t="s">
        <v>410</v>
      </c>
      <c r="P157" s="13" t="s">
        <v>411</v>
      </c>
      <c r="Q157" s="13"/>
      <c r="R157" s="13"/>
      <c r="S157" s="13">
        <v>63</v>
      </c>
      <c r="T157" s="197">
        <v>116</v>
      </c>
      <c r="U157" s="197"/>
      <c r="V157" s="197"/>
    </row>
    <row r="158" spans="3:22" x14ac:dyDescent="0.25">
      <c r="C158" s="13">
        <f t="shared" si="4"/>
        <v>154</v>
      </c>
      <c r="D158" s="13" t="s">
        <v>177</v>
      </c>
      <c r="E158" s="13" t="s">
        <v>247</v>
      </c>
      <c r="F158" s="13" t="s">
        <v>419</v>
      </c>
      <c r="G158" s="13"/>
      <c r="H158" s="13">
        <v>63</v>
      </c>
      <c r="I158" s="191">
        <v>100.2</v>
      </c>
      <c r="J158" s="192"/>
      <c r="K158" s="193"/>
      <c r="L158" s="13">
        <f t="shared" si="5"/>
        <v>10121.6</v>
      </c>
      <c r="M158" s="183"/>
      <c r="N158" s="183"/>
      <c r="O158" s="13" t="s">
        <v>455</v>
      </c>
      <c r="P158" s="13" t="s">
        <v>456</v>
      </c>
      <c r="Q158" s="13"/>
      <c r="R158" s="13"/>
      <c r="S158" s="13">
        <v>63</v>
      </c>
      <c r="T158" s="194">
        <v>15.8</v>
      </c>
      <c r="U158" s="195"/>
      <c r="V158" s="196"/>
    </row>
    <row r="159" spans="3:22" x14ac:dyDescent="0.25">
      <c r="C159" s="13">
        <f t="shared" si="4"/>
        <v>155</v>
      </c>
      <c r="D159" s="13" t="s">
        <v>177</v>
      </c>
      <c r="E159" s="13" t="s">
        <v>457</v>
      </c>
      <c r="F159" s="13" t="s">
        <v>419</v>
      </c>
      <c r="G159" s="13"/>
      <c r="H159" s="13">
        <v>63</v>
      </c>
      <c r="I159" s="191">
        <v>4.7</v>
      </c>
      <c r="J159" s="192"/>
      <c r="K159" s="193"/>
      <c r="L159" s="13">
        <f t="shared" si="5"/>
        <v>10126.300000000001</v>
      </c>
      <c r="M159" s="183"/>
      <c r="N159" s="183"/>
      <c r="O159" s="13" t="s">
        <v>458</v>
      </c>
      <c r="P159" s="13" t="s">
        <v>459</v>
      </c>
      <c r="Q159" s="13"/>
      <c r="R159" s="16"/>
      <c r="S159" s="13">
        <v>63</v>
      </c>
      <c r="T159" s="194">
        <v>36</v>
      </c>
      <c r="U159" s="195"/>
      <c r="V159" s="196"/>
    </row>
    <row r="160" spans="3:22" x14ac:dyDescent="0.25">
      <c r="C160" s="13">
        <f t="shared" si="4"/>
        <v>156</v>
      </c>
      <c r="D160" s="13" t="s">
        <v>177</v>
      </c>
      <c r="E160" s="13" t="s">
        <v>457</v>
      </c>
      <c r="F160" s="13" t="s">
        <v>401</v>
      </c>
      <c r="G160" s="13"/>
      <c r="H160" s="13">
        <v>63</v>
      </c>
      <c r="I160" s="191">
        <v>49.7</v>
      </c>
      <c r="J160" s="192"/>
      <c r="K160" s="193"/>
      <c r="L160" s="13">
        <f t="shared" si="5"/>
        <v>10176.000000000002</v>
      </c>
      <c r="M160" s="183"/>
      <c r="N160" s="183"/>
      <c r="O160" s="13" t="s">
        <v>214</v>
      </c>
      <c r="P160" s="13" t="s">
        <v>460</v>
      </c>
      <c r="Q160" s="13"/>
      <c r="R160" s="16"/>
      <c r="S160" s="13">
        <v>63</v>
      </c>
      <c r="T160" s="194">
        <v>96</v>
      </c>
      <c r="U160" s="195"/>
      <c r="V160" s="196"/>
    </row>
    <row r="161" spans="3:22" x14ac:dyDescent="0.25">
      <c r="C161" s="13">
        <f t="shared" si="4"/>
        <v>157</v>
      </c>
      <c r="D161" s="13" t="s">
        <v>457</v>
      </c>
      <c r="E161" s="13" t="s">
        <v>405</v>
      </c>
      <c r="F161" s="13"/>
      <c r="G161" s="13"/>
      <c r="H161" s="13">
        <v>63</v>
      </c>
      <c r="I161" s="191">
        <v>73.3</v>
      </c>
      <c r="J161" s="192"/>
      <c r="K161" s="193"/>
      <c r="L161" s="13">
        <f t="shared" si="5"/>
        <v>10249.300000000001</v>
      </c>
      <c r="M161" s="183"/>
      <c r="N161" s="183"/>
      <c r="R161" s="198" t="s">
        <v>461</v>
      </c>
      <c r="S161" s="198"/>
      <c r="T161" s="198">
        <f>+SUM(T151:V160)</f>
        <v>749.9</v>
      </c>
      <c r="U161" s="198"/>
      <c r="V161" s="198"/>
    </row>
    <row r="162" spans="3:22" x14ac:dyDescent="0.25">
      <c r="C162" s="13">
        <f t="shared" si="4"/>
        <v>158</v>
      </c>
      <c r="D162" s="13" t="s">
        <v>457</v>
      </c>
      <c r="E162" s="13" t="s">
        <v>162</v>
      </c>
      <c r="F162" s="13"/>
      <c r="G162" s="13"/>
      <c r="H162" s="13">
        <v>63</v>
      </c>
      <c r="I162" s="191">
        <v>114.5</v>
      </c>
      <c r="J162" s="192"/>
      <c r="K162" s="193"/>
      <c r="L162" s="13">
        <f t="shared" si="5"/>
        <v>10363.800000000001</v>
      </c>
      <c r="M162" s="183"/>
      <c r="N162" s="183"/>
    </row>
    <row r="163" spans="3:22" x14ac:dyDescent="0.25">
      <c r="C163" s="13">
        <f t="shared" si="4"/>
        <v>159</v>
      </c>
      <c r="D163" s="13" t="s">
        <v>162</v>
      </c>
      <c r="E163" s="13" t="s">
        <v>462</v>
      </c>
      <c r="F163" s="13"/>
      <c r="G163" s="13"/>
      <c r="H163" s="13">
        <v>63</v>
      </c>
      <c r="I163" s="191">
        <v>56</v>
      </c>
      <c r="J163" s="192"/>
      <c r="K163" s="193"/>
      <c r="L163" s="13">
        <f t="shared" si="5"/>
        <v>10419.800000000001</v>
      </c>
      <c r="M163" s="183"/>
      <c r="N163" s="183"/>
    </row>
    <row r="164" spans="3:22" x14ac:dyDescent="0.25">
      <c r="C164" s="13">
        <f t="shared" si="4"/>
        <v>160</v>
      </c>
      <c r="D164" s="13" t="s">
        <v>162</v>
      </c>
      <c r="E164" s="13" t="s">
        <v>463</v>
      </c>
      <c r="F164" s="13"/>
      <c r="G164" s="13"/>
      <c r="H164" s="13">
        <v>63</v>
      </c>
      <c r="I164" s="191">
        <v>61</v>
      </c>
      <c r="J164" s="192"/>
      <c r="K164" s="193"/>
      <c r="L164" s="13">
        <f t="shared" si="5"/>
        <v>10480.800000000001</v>
      </c>
      <c r="M164" s="183"/>
      <c r="N164" s="183"/>
    </row>
    <row r="165" spans="3:22" x14ac:dyDescent="0.25">
      <c r="C165" s="13">
        <f t="shared" si="4"/>
        <v>161</v>
      </c>
      <c r="D165" s="13" t="s">
        <v>184</v>
      </c>
      <c r="E165" s="13" t="s">
        <v>464</v>
      </c>
      <c r="F165" s="13"/>
      <c r="G165" s="13"/>
      <c r="H165" s="13">
        <v>63</v>
      </c>
      <c r="I165" s="191">
        <v>51.9</v>
      </c>
      <c r="J165" s="192"/>
      <c r="K165" s="193"/>
      <c r="L165" s="13">
        <f t="shared" si="5"/>
        <v>10532.7</v>
      </c>
      <c r="M165" s="183"/>
      <c r="N165" s="183"/>
    </row>
    <row r="166" spans="3:22" x14ac:dyDescent="0.25">
      <c r="C166" s="13">
        <f t="shared" si="4"/>
        <v>162</v>
      </c>
      <c r="D166" s="13" t="s">
        <v>184</v>
      </c>
      <c r="E166" s="13" t="s">
        <v>453</v>
      </c>
      <c r="F166" s="13" t="s">
        <v>401</v>
      </c>
      <c r="G166" s="13"/>
      <c r="H166" s="13">
        <v>63</v>
      </c>
      <c r="I166" s="191">
        <v>45.2</v>
      </c>
      <c r="J166" s="192"/>
      <c r="K166" s="193"/>
      <c r="L166" s="13">
        <f t="shared" si="5"/>
        <v>10577.900000000001</v>
      </c>
      <c r="M166" s="183"/>
      <c r="N166" s="183"/>
    </row>
    <row r="167" spans="3:22" x14ac:dyDescent="0.25">
      <c r="C167" s="13">
        <f t="shared" si="4"/>
        <v>163</v>
      </c>
      <c r="D167" s="13" t="s">
        <v>453</v>
      </c>
      <c r="E167" s="13" t="s">
        <v>465</v>
      </c>
      <c r="F167" s="13"/>
      <c r="G167" s="13"/>
      <c r="H167" s="13">
        <v>63</v>
      </c>
      <c r="I167" s="191">
        <v>23.2</v>
      </c>
      <c r="J167" s="192"/>
      <c r="K167" s="193"/>
      <c r="L167" s="13">
        <f t="shared" si="5"/>
        <v>10601.100000000002</v>
      </c>
      <c r="M167" s="183"/>
      <c r="N167" s="183"/>
    </row>
    <row r="168" spans="3:22" x14ac:dyDescent="0.25">
      <c r="C168" s="13">
        <f t="shared" si="4"/>
        <v>164</v>
      </c>
      <c r="D168" s="13" t="s">
        <v>465</v>
      </c>
      <c r="E168" s="13" t="s">
        <v>154</v>
      </c>
      <c r="F168" s="13" t="s">
        <v>422</v>
      </c>
      <c r="G168" s="13"/>
      <c r="H168" s="13">
        <v>63</v>
      </c>
      <c r="I168" s="191">
        <v>35.5</v>
      </c>
      <c r="J168" s="192"/>
      <c r="K168" s="193"/>
      <c r="L168" s="13">
        <f t="shared" si="5"/>
        <v>10636.600000000002</v>
      </c>
      <c r="M168" s="183"/>
      <c r="N168" s="183"/>
    </row>
    <row r="169" spans="3:22" x14ac:dyDescent="0.25">
      <c r="C169" s="13">
        <f t="shared" si="4"/>
        <v>165</v>
      </c>
      <c r="D169" s="13" t="s">
        <v>465</v>
      </c>
      <c r="E169" s="13" t="s">
        <v>154</v>
      </c>
      <c r="F169" s="13"/>
      <c r="G169" s="13"/>
      <c r="H169" s="13">
        <v>63</v>
      </c>
      <c r="I169" s="191">
        <v>76.900000000000006</v>
      </c>
      <c r="J169" s="192"/>
      <c r="K169" s="193"/>
      <c r="L169" s="13">
        <f t="shared" si="5"/>
        <v>10713.500000000002</v>
      </c>
      <c r="M169" s="183"/>
      <c r="N169" s="183"/>
    </row>
    <row r="170" spans="3:22" x14ac:dyDescent="0.25">
      <c r="C170" s="13">
        <f t="shared" si="4"/>
        <v>166</v>
      </c>
      <c r="D170" s="13" t="s">
        <v>455</v>
      </c>
      <c r="E170" s="13" t="s">
        <v>456</v>
      </c>
      <c r="F170" s="13"/>
      <c r="G170" s="13"/>
      <c r="H170" s="13">
        <v>63</v>
      </c>
      <c r="I170" s="191">
        <v>15.8</v>
      </c>
      <c r="J170" s="192"/>
      <c r="K170" s="193"/>
      <c r="L170" s="13">
        <f t="shared" si="5"/>
        <v>10729.300000000001</v>
      </c>
      <c r="M170" s="183"/>
      <c r="N170" s="183"/>
    </row>
    <row r="171" spans="3:22" x14ac:dyDescent="0.25">
      <c r="C171" s="13">
        <f t="shared" si="4"/>
        <v>167</v>
      </c>
      <c r="D171" s="13" t="s">
        <v>187</v>
      </c>
      <c r="E171" s="13" t="s">
        <v>154</v>
      </c>
      <c r="F171" s="13"/>
      <c r="G171" s="13"/>
      <c r="H171" s="13">
        <v>63</v>
      </c>
      <c r="I171" s="191">
        <v>98.6</v>
      </c>
      <c r="J171" s="192"/>
      <c r="K171" s="193"/>
      <c r="L171" s="13">
        <f t="shared" si="5"/>
        <v>10827.900000000001</v>
      </c>
      <c r="M171" s="183"/>
      <c r="N171" s="183"/>
    </row>
    <row r="172" spans="3:22" x14ac:dyDescent="0.25">
      <c r="C172" s="13">
        <f t="shared" si="4"/>
        <v>168</v>
      </c>
      <c r="D172" s="13" t="s">
        <v>154</v>
      </c>
      <c r="E172" s="13" t="s">
        <v>239</v>
      </c>
      <c r="F172" s="13"/>
      <c r="G172" s="13"/>
      <c r="H172" s="13">
        <v>63</v>
      </c>
      <c r="I172" s="191">
        <v>69</v>
      </c>
      <c r="J172" s="192"/>
      <c r="K172" s="193"/>
      <c r="L172" s="13">
        <f t="shared" si="5"/>
        <v>10896.900000000001</v>
      </c>
      <c r="M172" s="183"/>
      <c r="N172" s="183"/>
    </row>
    <row r="173" spans="3:22" x14ac:dyDescent="0.25">
      <c r="C173" s="13">
        <f t="shared" si="4"/>
        <v>169</v>
      </c>
      <c r="D173" s="13" t="s">
        <v>239</v>
      </c>
      <c r="E173" s="13" t="s">
        <v>466</v>
      </c>
      <c r="F173" s="13"/>
      <c r="G173" s="13"/>
      <c r="H173" s="13">
        <v>63</v>
      </c>
      <c r="I173" s="191">
        <v>18.5</v>
      </c>
      <c r="J173" s="192"/>
      <c r="K173" s="193"/>
      <c r="L173" s="13">
        <f t="shared" si="5"/>
        <v>10915.400000000001</v>
      </c>
      <c r="M173" s="183"/>
      <c r="N173" s="183"/>
    </row>
    <row r="174" spans="3:22" x14ac:dyDescent="0.25">
      <c r="C174" s="13">
        <f t="shared" si="4"/>
        <v>170</v>
      </c>
      <c r="D174" s="13" t="s">
        <v>466</v>
      </c>
      <c r="E174" s="13" t="s">
        <v>144</v>
      </c>
      <c r="F174" s="13"/>
      <c r="G174" s="13"/>
      <c r="H174" s="13">
        <v>63</v>
      </c>
      <c r="I174" s="191">
        <v>53.1</v>
      </c>
      <c r="J174" s="192"/>
      <c r="K174" s="193"/>
      <c r="L174" s="13">
        <f t="shared" si="5"/>
        <v>10968.500000000002</v>
      </c>
      <c r="M174" s="183"/>
      <c r="N174" s="183"/>
    </row>
    <row r="175" spans="3:22" x14ac:dyDescent="0.25">
      <c r="C175" s="13">
        <f t="shared" si="4"/>
        <v>171</v>
      </c>
      <c r="D175" s="13" t="s">
        <v>466</v>
      </c>
      <c r="E175" s="13" t="s">
        <v>463</v>
      </c>
      <c r="F175" s="13"/>
      <c r="G175" s="13"/>
      <c r="H175" s="13">
        <v>63</v>
      </c>
      <c r="I175" s="191">
        <v>81</v>
      </c>
      <c r="J175" s="192"/>
      <c r="K175" s="193"/>
      <c r="L175" s="13">
        <f t="shared" si="5"/>
        <v>11049.500000000002</v>
      </c>
      <c r="M175" s="183"/>
      <c r="N175" s="183"/>
    </row>
    <row r="176" spans="3:22" x14ac:dyDescent="0.25">
      <c r="C176" s="13">
        <f t="shared" si="4"/>
        <v>172</v>
      </c>
      <c r="D176" s="13" t="s">
        <v>163</v>
      </c>
      <c r="E176" s="13" t="s">
        <v>467</v>
      </c>
      <c r="F176" s="13"/>
      <c r="G176" s="13"/>
      <c r="H176" s="13">
        <v>63</v>
      </c>
      <c r="I176" s="191">
        <v>62</v>
      </c>
      <c r="J176" s="192"/>
      <c r="K176" s="193"/>
      <c r="L176" s="13">
        <f t="shared" si="5"/>
        <v>11111.500000000002</v>
      </c>
      <c r="M176" s="183"/>
      <c r="N176" s="183"/>
    </row>
    <row r="177" spans="3:14" x14ac:dyDescent="0.25">
      <c r="C177" s="13">
        <f t="shared" si="4"/>
        <v>173</v>
      </c>
      <c r="D177" s="13" t="s">
        <v>467</v>
      </c>
      <c r="E177" s="13" t="s">
        <v>154</v>
      </c>
      <c r="F177" s="13"/>
      <c r="G177" s="13"/>
      <c r="H177" s="13">
        <v>63</v>
      </c>
      <c r="I177" s="191">
        <v>68</v>
      </c>
      <c r="J177" s="192"/>
      <c r="K177" s="193"/>
      <c r="L177" s="13">
        <f t="shared" si="5"/>
        <v>11179.500000000002</v>
      </c>
      <c r="M177" s="183"/>
      <c r="N177" s="183"/>
    </row>
    <row r="178" spans="3:14" x14ac:dyDescent="0.25">
      <c r="C178" s="13">
        <f t="shared" si="4"/>
        <v>174</v>
      </c>
      <c r="D178" s="13" t="s">
        <v>138</v>
      </c>
      <c r="E178" s="13" t="s">
        <v>188</v>
      </c>
      <c r="F178" s="13"/>
      <c r="G178" s="13"/>
      <c r="H178" s="13">
        <v>63</v>
      </c>
      <c r="I178" s="191">
        <v>104</v>
      </c>
      <c r="J178" s="192"/>
      <c r="K178" s="193"/>
      <c r="L178" s="13">
        <f t="shared" si="5"/>
        <v>11283.500000000002</v>
      </c>
      <c r="M178" s="183"/>
      <c r="N178" s="183"/>
    </row>
    <row r="179" spans="3:14" x14ac:dyDescent="0.25">
      <c r="C179" s="13">
        <f t="shared" si="4"/>
        <v>175</v>
      </c>
      <c r="D179" s="13" t="s">
        <v>166</v>
      </c>
      <c r="E179" s="13" t="s">
        <v>191</v>
      </c>
      <c r="F179" s="13"/>
      <c r="G179" s="13"/>
      <c r="H179" s="13">
        <v>63</v>
      </c>
      <c r="I179" s="191">
        <v>25</v>
      </c>
      <c r="J179" s="192"/>
      <c r="K179" s="193"/>
      <c r="L179" s="13">
        <f t="shared" si="5"/>
        <v>11308.500000000002</v>
      </c>
      <c r="M179" s="183"/>
      <c r="N179" s="183"/>
    </row>
    <row r="180" spans="3:14" x14ac:dyDescent="0.25">
      <c r="C180" s="13">
        <f t="shared" si="4"/>
        <v>176</v>
      </c>
      <c r="D180" s="13" t="s">
        <v>188</v>
      </c>
      <c r="E180" s="13" t="s">
        <v>166</v>
      </c>
      <c r="F180" s="13"/>
      <c r="G180" s="13"/>
      <c r="H180" s="13">
        <v>63</v>
      </c>
      <c r="I180" s="191">
        <v>91</v>
      </c>
      <c r="J180" s="192"/>
      <c r="K180" s="193"/>
      <c r="L180" s="13">
        <f t="shared" si="5"/>
        <v>11399.500000000002</v>
      </c>
      <c r="M180" s="183"/>
      <c r="N180" s="183"/>
    </row>
    <row r="181" spans="3:14" x14ac:dyDescent="0.25">
      <c r="C181" s="13">
        <f t="shared" si="4"/>
        <v>177</v>
      </c>
      <c r="D181" s="13" t="s">
        <v>175</v>
      </c>
      <c r="E181" s="13" t="s">
        <v>137</v>
      </c>
      <c r="F181" s="13" t="s">
        <v>401</v>
      </c>
      <c r="G181" s="13"/>
      <c r="H181" s="13">
        <v>63</v>
      </c>
      <c r="I181" s="191">
        <v>29.8</v>
      </c>
      <c r="J181" s="192"/>
      <c r="K181" s="193"/>
      <c r="L181" s="13">
        <f t="shared" si="5"/>
        <v>11429.300000000001</v>
      </c>
      <c r="M181" s="183"/>
      <c r="N181" s="183"/>
    </row>
    <row r="182" spans="3:14" x14ac:dyDescent="0.25">
      <c r="C182" s="13">
        <f t="shared" si="4"/>
        <v>178</v>
      </c>
      <c r="D182" s="13" t="s">
        <v>137</v>
      </c>
      <c r="E182" s="13" t="s">
        <v>188</v>
      </c>
      <c r="F182" s="13" t="s">
        <v>422</v>
      </c>
      <c r="G182" s="13"/>
      <c r="H182" s="13">
        <v>63</v>
      </c>
      <c r="I182" s="191">
        <v>9</v>
      </c>
      <c r="J182" s="192"/>
      <c r="K182" s="193"/>
      <c r="L182" s="13">
        <f t="shared" si="5"/>
        <v>11438.300000000001</v>
      </c>
      <c r="M182" s="183"/>
      <c r="N182" s="183"/>
    </row>
    <row r="183" spans="3:14" x14ac:dyDescent="0.25">
      <c r="C183" s="13">
        <f t="shared" si="4"/>
        <v>179</v>
      </c>
      <c r="D183" s="13" t="s">
        <v>137</v>
      </c>
      <c r="E183" s="13" t="s">
        <v>185</v>
      </c>
      <c r="F183" s="13" t="s">
        <v>401</v>
      </c>
      <c r="G183" s="13"/>
      <c r="H183" s="13">
        <v>63</v>
      </c>
      <c r="I183" s="191">
        <v>36.200000000000003</v>
      </c>
      <c r="J183" s="192"/>
      <c r="K183" s="193"/>
      <c r="L183" s="13">
        <f t="shared" si="5"/>
        <v>11474.500000000002</v>
      </c>
      <c r="M183" s="183"/>
      <c r="N183" s="183"/>
    </row>
    <row r="184" spans="3:14" x14ac:dyDescent="0.25">
      <c r="C184" s="13">
        <f t="shared" si="4"/>
        <v>180</v>
      </c>
      <c r="D184" s="13" t="s">
        <v>468</v>
      </c>
      <c r="E184" s="13" t="s">
        <v>469</v>
      </c>
      <c r="F184" s="13"/>
      <c r="G184" s="13"/>
      <c r="H184" s="13">
        <v>63</v>
      </c>
      <c r="I184" s="191">
        <v>19.2</v>
      </c>
      <c r="J184" s="192"/>
      <c r="K184" s="193"/>
      <c r="L184" s="13">
        <f t="shared" si="5"/>
        <v>11493.700000000003</v>
      </c>
      <c r="M184" s="183"/>
      <c r="N184" s="183"/>
    </row>
    <row r="185" spans="3:14" x14ac:dyDescent="0.25">
      <c r="C185" s="13">
        <f t="shared" si="4"/>
        <v>181</v>
      </c>
      <c r="D185" s="13" t="s">
        <v>468</v>
      </c>
      <c r="E185" s="13" t="s">
        <v>444</v>
      </c>
      <c r="F185" s="13"/>
      <c r="G185" s="13"/>
      <c r="H185" s="13">
        <v>63</v>
      </c>
      <c r="I185" s="191">
        <v>128.6</v>
      </c>
      <c r="J185" s="192"/>
      <c r="K185" s="193"/>
      <c r="L185" s="13">
        <f t="shared" si="5"/>
        <v>11622.300000000003</v>
      </c>
      <c r="M185" s="183"/>
      <c r="N185" s="183"/>
    </row>
    <row r="186" spans="3:14" x14ac:dyDescent="0.25">
      <c r="C186" s="13">
        <f t="shared" si="4"/>
        <v>182</v>
      </c>
      <c r="D186" s="13" t="s">
        <v>444</v>
      </c>
      <c r="E186" s="13" t="s">
        <v>470</v>
      </c>
      <c r="F186" s="13" t="s">
        <v>419</v>
      </c>
      <c r="G186" s="13"/>
      <c r="H186" s="13">
        <v>63</v>
      </c>
      <c r="I186" s="191">
        <v>52.6</v>
      </c>
      <c r="J186" s="192"/>
      <c r="K186" s="193"/>
      <c r="L186" s="13">
        <f t="shared" si="5"/>
        <v>11674.900000000003</v>
      </c>
      <c r="M186" s="183"/>
      <c r="N186" s="183"/>
    </row>
    <row r="187" spans="3:14" x14ac:dyDescent="0.25">
      <c r="C187" s="13">
        <f t="shared" si="4"/>
        <v>183</v>
      </c>
      <c r="D187" s="13" t="s">
        <v>471</v>
      </c>
      <c r="E187" s="13" t="s">
        <v>91</v>
      </c>
      <c r="F187" s="13"/>
      <c r="G187" s="13"/>
      <c r="H187" s="13">
        <v>63</v>
      </c>
      <c r="I187" s="191">
        <v>33</v>
      </c>
      <c r="J187" s="192"/>
      <c r="K187" s="193"/>
      <c r="L187" s="13">
        <f t="shared" si="5"/>
        <v>11707.900000000003</v>
      </c>
      <c r="M187" s="183"/>
      <c r="N187" s="183"/>
    </row>
    <row r="188" spans="3:14" x14ac:dyDescent="0.25">
      <c r="C188" s="13">
        <f t="shared" si="4"/>
        <v>184</v>
      </c>
      <c r="D188" s="13" t="s">
        <v>91</v>
      </c>
      <c r="E188" s="13" t="s">
        <v>472</v>
      </c>
      <c r="F188" s="13"/>
      <c r="G188" s="13"/>
      <c r="H188" s="13">
        <v>63</v>
      </c>
      <c r="I188" s="191">
        <v>22</v>
      </c>
      <c r="J188" s="192"/>
      <c r="K188" s="193"/>
      <c r="L188" s="13">
        <f t="shared" si="5"/>
        <v>11729.900000000003</v>
      </c>
      <c r="M188" s="183"/>
      <c r="N188" s="183"/>
    </row>
    <row r="189" spans="3:14" x14ac:dyDescent="0.25">
      <c r="C189" s="13">
        <f t="shared" si="4"/>
        <v>185</v>
      </c>
      <c r="D189" s="13" t="s">
        <v>91</v>
      </c>
      <c r="E189" s="13" t="s">
        <v>40</v>
      </c>
      <c r="F189" s="13"/>
      <c r="G189" s="13"/>
      <c r="H189" s="13">
        <v>63</v>
      </c>
      <c r="I189" s="191">
        <v>122.7</v>
      </c>
      <c r="J189" s="192"/>
      <c r="K189" s="193"/>
      <c r="L189" s="13">
        <f t="shared" si="5"/>
        <v>11852.600000000004</v>
      </c>
      <c r="M189" s="183"/>
      <c r="N189" s="183"/>
    </row>
    <row r="190" spans="3:14" x14ac:dyDescent="0.25">
      <c r="C190" s="13">
        <f t="shared" si="4"/>
        <v>186</v>
      </c>
      <c r="D190" s="13" t="s">
        <v>214</v>
      </c>
      <c r="E190" s="13" t="s">
        <v>473</v>
      </c>
      <c r="F190" s="13"/>
      <c r="G190" s="13"/>
      <c r="H190" s="13">
        <v>63</v>
      </c>
      <c r="I190" s="191">
        <v>63</v>
      </c>
      <c r="J190" s="192"/>
      <c r="K190" s="193"/>
      <c r="L190" s="13">
        <f t="shared" si="5"/>
        <v>11915.600000000004</v>
      </c>
      <c r="M190" s="183"/>
      <c r="N190" s="183"/>
    </row>
    <row r="191" spans="3:14" x14ac:dyDescent="0.25">
      <c r="C191" s="13">
        <f t="shared" si="4"/>
        <v>187</v>
      </c>
      <c r="D191" s="13" t="s">
        <v>214</v>
      </c>
      <c r="E191" s="13" t="s">
        <v>474</v>
      </c>
      <c r="F191" s="13" t="s">
        <v>401</v>
      </c>
      <c r="G191" s="13"/>
      <c r="H191" s="13">
        <v>63</v>
      </c>
      <c r="I191" s="191">
        <v>69</v>
      </c>
      <c r="J191" s="192"/>
      <c r="K191" s="193"/>
      <c r="L191" s="13">
        <f t="shared" si="5"/>
        <v>11984.600000000004</v>
      </c>
      <c r="M191" s="183"/>
      <c r="N191" s="183"/>
    </row>
    <row r="192" spans="3:14" x14ac:dyDescent="0.25">
      <c r="C192" s="13">
        <f t="shared" si="4"/>
        <v>188</v>
      </c>
      <c r="D192" s="13" t="s">
        <v>475</v>
      </c>
      <c r="E192" s="13" t="s">
        <v>235</v>
      </c>
      <c r="F192" s="13"/>
      <c r="G192" s="13"/>
      <c r="H192" s="13">
        <v>63</v>
      </c>
      <c r="I192" s="191">
        <v>29</v>
      </c>
      <c r="J192" s="192"/>
      <c r="K192" s="193"/>
      <c r="L192" s="13">
        <f t="shared" si="5"/>
        <v>12013.600000000004</v>
      </c>
      <c r="M192" s="183"/>
      <c r="N192" s="183"/>
    </row>
    <row r="193" spans="3:14" x14ac:dyDescent="0.25">
      <c r="C193" s="13">
        <f t="shared" si="4"/>
        <v>189</v>
      </c>
      <c r="D193" s="13" t="s">
        <v>235</v>
      </c>
      <c r="E193" s="13" t="s">
        <v>229</v>
      </c>
      <c r="F193" s="13" t="s">
        <v>401</v>
      </c>
      <c r="G193" s="13"/>
      <c r="H193" s="13">
        <v>63</v>
      </c>
      <c r="I193" s="191">
        <v>26</v>
      </c>
      <c r="J193" s="192"/>
      <c r="K193" s="193"/>
      <c r="L193" s="13">
        <f t="shared" si="5"/>
        <v>12039.600000000004</v>
      </c>
      <c r="M193" s="183"/>
      <c r="N193" s="183"/>
    </row>
    <row r="194" spans="3:14" x14ac:dyDescent="0.25">
      <c r="C194" s="13">
        <f t="shared" si="4"/>
        <v>190</v>
      </c>
      <c r="D194" s="13" t="s">
        <v>235</v>
      </c>
      <c r="E194" s="13" t="s">
        <v>476</v>
      </c>
      <c r="F194" s="13"/>
      <c r="G194" s="13"/>
      <c r="H194" s="13">
        <v>63</v>
      </c>
      <c r="I194" s="191">
        <v>18</v>
      </c>
      <c r="J194" s="192"/>
      <c r="K194" s="193"/>
      <c r="L194" s="13">
        <f t="shared" si="5"/>
        <v>12057.600000000004</v>
      </c>
      <c r="M194" s="183"/>
      <c r="N194" s="183"/>
    </row>
    <row r="195" spans="3:14" x14ac:dyDescent="0.25">
      <c r="C195" s="13">
        <f t="shared" si="4"/>
        <v>191</v>
      </c>
      <c r="D195" s="13" t="s">
        <v>235</v>
      </c>
      <c r="E195" s="13" t="s">
        <v>476</v>
      </c>
      <c r="F195" s="13"/>
      <c r="G195" s="13"/>
      <c r="H195" s="13">
        <v>63</v>
      </c>
      <c r="I195" s="191">
        <v>30</v>
      </c>
      <c r="J195" s="192"/>
      <c r="K195" s="193"/>
      <c r="L195" s="13">
        <f t="shared" si="5"/>
        <v>12087.600000000004</v>
      </c>
      <c r="M195" s="183"/>
      <c r="N195" s="183"/>
    </row>
    <row r="196" spans="3:14" x14ac:dyDescent="0.25">
      <c r="C196" s="13">
        <f t="shared" si="4"/>
        <v>192</v>
      </c>
      <c r="D196" s="13" t="s">
        <v>476</v>
      </c>
      <c r="E196" s="13" t="s">
        <v>477</v>
      </c>
      <c r="F196" s="13"/>
      <c r="G196" s="13"/>
      <c r="H196" s="13">
        <v>63</v>
      </c>
      <c r="I196" s="191">
        <v>14.6</v>
      </c>
      <c r="J196" s="192"/>
      <c r="K196" s="193"/>
      <c r="L196" s="13">
        <f t="shared" si="5"/>
        <v>12102.200000000004</v>
      </c>
      <c r="M196" s="183"/>
      <c r="N196" s="183"/>
    </row>
    <row r="197" spans="3:14" x14ac:dyDescent="0.25">
      <c r="C197" s="13">
        <f t="shared" si="4"/>
        <v>193</v>
      </c>
      <c r="D197" s="13" t="s">
        <v>477</v>
      </c>
      <c r="E197" s="13" t="s">
        <v>55</v>
      </c>
      <c r="F197" s="13"/>
      <c r="G197" s="13"/>
      <c r="H197" s="13">
        <v>63</v>
      </c>
      <c r="I197" s="191">
        <v>45.2</v>
      </c>
      <c r="J197" s="192"/>
      <c r="K197" s="193"/>
      <c r="L197" s="13">
        <f t="shared" si="5"/>
        <v>12147.400000000005</v>
      </c>
      <c r="M197" s="183"/>
      <c r="N197" s="183"/>
    </row>
    <row r="198" spans="3:14" x14ac:dyDescent="0.25">
      <c r="C198" s="13">
        <f t="shared" si="4"/>
        <v>194</v>
      </c>
      <c r="D198" s="13" t="s">
        <v>477</v>
      </c>
      <c r="E198" s="13" t="s">
        <v>478</v>
      </c>
      <c r="F198" s="13"/>
      <c r="G198" s="13"/>
      <c r="H198" s="13">
        <v>63</v>
      </c>
      <c r="I198" s="191">
        <v>55.9</v>
      </c>
      <c r="J198" s="192"/>
      <c r="K198" s="193"/>
      <c r="L198" s="13">
        <f t="shared" si="5"/>
        <v>12203.300000000005</v>
      </c>
      <c r="M198" s="183"/>
      <c r="N198" s="183"/>
    </row>
    <row r="199" spans="3:14" x14ac:dyDescent="0.25">
      <c r="C199" s="13">
        <f t="shared" ref="C199:C262" si="6">1+C198</f>
        <v>195</v>
      </c>
      <c r="D199" s="13" t="s">
        <v>476</v>
      </c>
      <c r="E199" s="13" t="s">
        <v>479</v>
      </c>
      <c r="F199" s="13" t="s">
        <v>401</v>
      </c>
      <c r="G199" s="13"/>
      <c r="H199" s="13">
        <v>63</v>
      </c>
      <c r="I199" s="191">
        <v>8.3000000000000007</v>
      </c>
      <c r="J199" s="192"/>
      <c r="K199" s="193"/>
      <c r="L199" s="13">
        <f t="shared" ref="L199:L262" si="7">+L198+I199</f>
        <v>12211.600000000004</v>
      </c>
      <c r="M199" s="183"/>
      <c r="N199" s="183"/>
    </row>
    <row r="200" spans="3:14" x14ac:dyDescent="0.25">
      <c r="C200" s="13">
        <f t="shared" si="6"/>
        <v>196</v>
      </c>
      <c r="D200" s="13" t="s">
        <v>479</v>
      </c>
      <c r="E200" s="13" t="s">
        <v>480</v>
      </c>
      <c r="F200" s="13"/>
      <c r="G200" s="13"/>
      <c r="H200" s="13">
        <v>63</v>
      </c>
      <c r="I200" s="191">
        <v>33.299999999999997</v>
      </c>
      <c r="J200" s="192"/>
      <c r="K200" s="193"/>
      <c r="L200" s="13">
        <f t="shared" si="7"/>
        <v>12244.900000000003</v>
      </c>
      <c r="M200" s="183"/>
      <c r="N200" s="183"/>
    </row>
    <row r="201" spans="3:14" x14ac:dyDescent="0.25">
      <c r="C201" s="13">
        <f t="shared" si="6"/>
        <v>197</v>
      </c>
      <c r="D201" s="13" t="s">
        <v>479</v>
      </c>
      <c r="E201" s="13" t="s">
        <v>481</v>
      </c>
      <c r="F201" s="13" t="s">
        <v>401</v>
      </c>
      <c r="G201" s="13"/>
      <c r="H201" s="13">
        <v>63</v>
      </c>
      <c r="I201" s="191">
        <v>92</v>
      </c>
      <c r="J201" s="192"/>
      <c r="K201" s="193"/>
      <c r="L201" s="13">
        <f t="shared" si="7"/>
        <v>12336.900000000003</v>
      </c>
      <c r="M201" s="183"/>
      <c r="N201" s="183"/>
    </row>
    <row r="202" spans="3:14" x14ac:dyDescent="0.25">
      <c r="C202" s="13">
        <f t="shared" si="6"/>
        <v>198</v>
      </c>
      <c r="D202" s="13" t="s">
        <v>481</v>
      </c>
      <c r="E202" s="13" t="s">
        <v>136</v>
      </c>
      <c r="F202" s="13"/>
      <c r="G202" s="13"/>
      <c r="H202" s="13">
        <v>63</v>
      </c>
      <c r="I202" s="191">
        <v>30.6</v>
      </c>
      <c r="J202" s="192"/>
      <c r="K202" s="193"/>
      <c r="L202" s="13">
        <f t="shared" si="7"/>
        <v>12367.500000000004</v>
      </c>
      <c r="M202" s="183"/>
      <c r="N202" s="183"/>
    </row>
    <row r="203" spans="3:14" x14ac:dyDescent="0.25">
      <c r="C203" s="13">
        <f t="shared" si="6"/>
        <v>199</v>
      </c>
      <c r="D203" s="13" t="s">
        <v>481</v>
      </c>
      <c r="E203" s="13" t="s">
        <v>482</v>
      </c>
      <c r="F203" s="13" t="s">
        <v>401</v>
      </c>
      <c r="G203" s="13"/>
      <c r="H203" s="13">
        <v>63</v>
      </c>
      <c r="I203" s="191">
        <v>56.5</v>
      </c>
      <c r="J203" s="192"/>
      <c r="K203" s="193"/>
      <c r="L203" s="13">
        <f t="shared" si="7"/>
        <v>12424.000000000004</v>
      </c>
      <c r="M203" s="183"/>
      <c r="N203" s="183"/>
    </row>
    <row r="204" spans="3:14" x14ac:dyDescent="0.25">
      <c r="C204" s="13">
        <f t="shared" si="6"/>
        <v>200</v>
      </c>
      <c r="D204" s="13" t="s">
        <v>481</v>
      </c>
      <c r="E204" s="13" t="s">
        <v>482</v>
      </c>
      <c r="F204" s="13"/>
      <c r="G204" s="13"/>
      <c r="H204" s="13">
        <v>63</v>
      </c>
      <c r="I204" s="191">
        <v>13.4</v>
      </c>
      <c r="J204" s="192"/>
      <c r="K204" s="193"/>
      <c r="L204" s="13">
        <f t="shared" si="7"/>
        <v>12437.400000000003</v>
      </c>
      <c r="M204" s="183"/>
      <c r="N204" s="183"/>
    </row>
    <row r="205" spans="3:14" x14ac:dyDescent="0.25">
      <c r="C205" s="13">
        <f t="shared" si="6"/>
        <v>201</v>
      </c>
      <c r="D205" s="13" t="s">
        <v>481</v>
      </c>
      <c r="E205" s="13" t="s">
        <v>482</v>
      </c>
      <c r="F205" s="13" t="s">
        <v>401</v>
      </c>
      <c r="G205" s="13"/>
      <c r="H205" s="13">
        <v>63</v>
      </c>
      <c r="I205" s="191">
        <v>15.8</v>
      </c>
      <c r="J205" s="192"/>
      <c r="K205" s="193"/>
      <c r="L205" s="13">
        <f t="shared" si="7"/>
        <v>12453.200000000003</v>
      </c>
      <c r="M205" s="183"/>
      <c r="N205" s="183"/>
    </row>
    <row r="206" spans="3:14" x14ac:dyDescent="0.25">
      <c r="C206" s="13">
        <f t="shared" si="6"/>
        <v>202</v>
      </c>
      <c r="D206" s="13" t="s">
        <v>482</v>
      </c>
      <c r="E206" s="13" t="s">
        <v>41</v>
      </c>
      <c r="F206" s="13"/>
      <c r="G206" s="13"/>
      <c r="H206" s="13">
        <v>63</v>
      </c>
      <c r="I206" s="191">
        <v>19.8</v>
      </c>
      <c r="J206" s="192"/>
      <c r="K206" s="193"/>
      <c r="L206" s="13">
        <f t="shared" si="7"/>
        <v>12473.000000000002</v>
      </c>
      <c r="M206" s="183"/>
      <c r="N206" s="183"/>
    </row>
    <row r="207" spans="3:14" x14ac:dyDescent="0.25">
      <c r="C207" s="13">
        <f t="shared" si="6"/>
        <v>203</v>
      </c>
      <c r="D207" s="13" t="s">
        <v>483</v>
      </c>
      <c r="E207" s="13" t="s">
        <v>485</v>
      </c>
      <c r="F207" s="13"/>
      <c r="G207" s="13"/>
      <c r="H207" s="13">
        <v>63</v>
      </c>
      <c r="I207" s="191">
        <v>25.5</v>
      </c>
      <c r="J207" s="192"/>
      <c r="K207" s="193"/>
      <c r="L207" s="13">
        <f t="shared" si="7"/>
        <v>12498.500000000002</v>
      </c>
      <c r="M207" s="183"/>
      <c r="N207" s="183"/>
    </row>
    <row r="208" spans="3:14" x14ac:dyDescent="0.25">
      <c r="C208" s="13">
        <f t="shared" si="6"/>
        <v>204</v>
      </c>
      <c r="D208" s="13" t="s">
        <v>485</v>
      </c>
      <c r="E208" s="13" t="s">
        <v>210</v>
      </c>
      <c r="F208" s="13"/>
      <c r="G208" s="13"/>
      <c r="H208" s="13">
        <v>63</v>
      </c>
      <c r="I208" s="191">
        <v>37.700000000000003</v>
      </c>
      <c r="J208" s="192"/>
      <c r="K208" s="193"/>
      <c r="L208" s="13">
        <f t="shared" si="7"/>
        <v>12536.200000000003</v>
      </c>
      <c r="M208" s="183"/>
      <c r="N208" s="183"/>
    </row>
    <row r="209" spans="3:25" x14ac:dyDescent="0.25">
      <c r="C209" s="13">
        <f t="shared" si="6"/>
        <v>205</v>
      </c>
      <c r="D209" s="13" t="s">
        <v>485</v>
      </c>
      <c r="E209" s="13" t="s">
        <v>486</v>
      </c>
      <c r="F209" s="13"/>
      <c r="G209" s="13"/>
      <c r="H209" s="13">
        <v>63</v>
      </c>
      <c r="I209" s="191">
        <v>12</v>
      </c>
      <c r="J209" s="192"/>
      <c r="K209" s="193"/>
      <c r="L209" s="13">
        <f t="shared" si="7"/>
        <v>12548.200000000003</v>
      </c>
      <c r="M209" s="183"/>
      <c r="N209" s="183"/>
    </row>
    <row r="210" spans="3:25" x14ac:dyDescent="0.25">
      <c r="C210" s="13">
        <f t="shared" si="6"/>
        <v>206</v>
      </c>
      <c r="D210" s="13" t="s">
        <v>485</v>
      </c>
      <c r="E210" s="13" t="s">
        <v>486</v>
      </c>
      <c r="F210" s="13" t="s">
        <v>401</v>
      </c>
      <c r="G210" s="13"/>
      <c r="H210" s="13">
        <v>63</v>
      </c>
      <c r="I210" s="191">
        <v>27</v>
      </c>
      <c r="J210" s="192"/>
      <c r="K210" s="193"/>
      <c r="L210" s="13">
        <f t="shared" si="7"/>
        <v>12575.200000000003</v>
      </c>
      <c r="M210" s="183"/>
      <c r="N210" s="183"/>
    </row>
    <row r="211" spans="3:25" x14ac:dyDescent="0.25">
      <c r="C211" s="13">
        <f t="shared" si="6"/>
        <v>207</v>
      </c>
      <c r="D211" s="13" t="s">
        <v>487</v>
      </c>
      <c r="E211" s="13" t="s">
        <v>488</v>
      </c>
      <c r="F211" s="13"/>
      <c r="G211" s="13"/>
      <c r="H211" s="13">
        <v>63</v>
      </c>
      <c r="I211" s="191">
        <v>37</v>
      </c>
      <c r="J211" s="192"/>
      <c r="K211" s="193"/>
      <c r="L211" s="13">
        <f t="shared" si="7"/>
        <v>12612.200000000003</v>
      </c>
      <c r="M211" s="183"/>
      <c r="N211" s="183"/>
    </row>
    <row r="212" spans="3:25" x14ac:dyDescent="0.25">
      <c r="C212" s="13">
        <f t="shared" si="6"/>
        <v>208</v>
      </c>
      <c r="D212" s="13" t="s">
        <v>458</v>
      </c>
      <c r="E212" s="13" t="s">
        <v>459</v>
      </c>
      <c r="F212" s="13"/>
      <c r="G212" s="13"/>
      <c r="H212" s="13">
        <v>63</v>
      </c>
      <c r="I212" s="191">
        <v>36</v>
      </c>
      <c r="J212" s="192"/>
      <c r="K212" s="193"/>
      <c r="L212" s="13">
        <f t="shared" si="7"/>
        <v>12648.200000000003</v>
      </c>
      <c r="M212" s="183"/>
      <c r="N212" s="183"/>
      <c r="P212" s="13">
        <f>1+C224</f>
        <v>221</v>
      </c>
      <c r="Q212" s="13" t="s">
        <v>494</v>
      </c>
      <c r="R212" s="13" t="s">
        <v>89</v>
      </c>
      <c r="S212" s="13"/>
      <c r="T212" s="13"/>
      <c r="U212" s="13">
        <v>63</v>
      </c>
      <c r="V212" s="191">
        <v>144.5</v>
      </c>
      <c r="W212" s="192"/>
      <c r="X212" s="193"/>
      <c r="Y212" s="13">
        <f>+L224+V212</f>
        <v>13761.000000000004</v>
      </c>
    </row>
    <row r="213" spans="3:25" x14ac:dyDescent="0.25">
      <c r="C213" s="13">
        <f t="shared" si="6"/>
        <v>209</v>
      </c>
      <c r="D213" s="13" t="s">
        <v>214</v>
      </c>
      <c r="E213" s="13" t="s">
        <v>460</v>
      </c>
      <c r="F213" s="13"/>
      <c r="G213" s="13"/>
      <c r="H213" s="13">
        <v>63</v>
      </c>
      <c r="I213" s="191">
        <v>96</v>
      </c>
      <c r="J213" s="192"/>
      <c r="K213" s="193"/>
      <c r="L213" s="13">
        <f t="shared" si="7"/>
        <v>12744.200000000003</v>
      </c>
      <c r="M213" s="183"/>
      <c r="N213" s="183"/>
      <c r="P213" s="13">
        <f>1+P212</f>
        <v>222</v>
      </c>
      <c r="Q213" s="13" t="s">
        <v>492</v>
      </c>
      <c r="R213" s="13" t="s">
        <v>230</v>
      </c>
      <c r="S213" s="13"/>
      <c r="T213" s="13"/>
      <c r="U213" s="13">
        <v>63</v>
      </c>
      <c r="V213" s="191">
        <v>149.6</v>
      </c>
      <c r="W213" s="192"/>
      <c r="X213" s="193"/>
      <c r="Y213" s="13">
        <f>+Y212+V213</f>
        <v>13910.600000000004</v>
      </c>
    </row>
    <row r="214" spans="3:25" x14ac:dyDescent="0.25">
      <c r="C214" s="13">
        <f t="shared" si="6"/>
        <v>210</v>
      </c>
      <c r="D214" s="13" t="s">
        <v>208</v>
      </c>
      <c r="E214" s="13" t="s">
        <v>33</v>
      </c>
      <c r="F214" s="13"/>
      <c r="G214" s="13"/>
      <c r="H214" s="13">
        <v>63</v>
      </c>
      <c r="I214" s="191">
        <v>108.1</v>
      </c>
      <c r="J214" s="192"/>
      <c r="K214" s="193"/>
      <c r="L214" s="13">
        <f t="shared" si="7"/>
        <v>12852.300000000003</v>
      </c>
      <c r="M214" s="183"/>
      <c r="N214" s="183"/>
      <c r="P214" s="13">
        <f>1+C206</f>
        <v>203</v>
      </c>
      <c r="Q214" s="13" t="s">
        <v>483</v>
      </c>
      <c r="R214" s="13" t="s">
        <v>484</v>
      </c>
      <c r="S214" s="13"/>
      <c r="T214" s="13"/>
      <c r="U214" s="13">
        <v>63</v>
      </c>
      <c r="V214" s="191">
        <v>39.4</v>
      </c>
      <c r="W214" s="192"/>
      <c r="X214" s="193"/>
      <c r="Y214" s="13">
        <f>+L206+V214</f>
        <v>12512.400000000001</v>
      </c>
    </row>
    <row r="215" spans="3:25" x14ac:dyDescent="0.25">
      <c r="C215" s="13">
        <f t="shared" si="6"/>
        <v>211</v>
      </c>
      <c r="D215" s="13" t="s">
        <v>33</v>
      </c>
      <c r="E215" s="13" t="s">
        <v>489</v>
      </c>
      <c r="F215" s="13"/>
      <c r="G215" s="13"/>
      <c r="H215" s="13">
        <v>63</v>
      </c>
      <c r="I215" s="191">
        <v>103.2</v>
      </c>
      <c r="J215" s="192"/>
      <c r="K215" s="193"/>
      <c r="L215" s="13">
        <f t="shared" si="7"/>
        <v>12955.500000000004</v>
      </c>
      <c r="M215" s="183"/>
      <c r="N215" s="183"/>
    </row>
    <row r="216" spans="3:25" x14ac:dyDescent="0.25">
      <c r="C216" s="13">
        <f t="shared" si="6"/>
        <v>212</v>
      </c>
      <c r="D216" s="13" t="s">
        <v>33</v>
      </c>
      <c r="E216" s="13" t="s">
        <v>165</v>
      </c>
      <c r="F216" s="13"/>
      <c r="G216" s="13"/>
      <c r="H216" s="13">
        <v>63</v>
      </c>
      <c r="I216" s="191">
        <v>75.2</v>
      </c>
      <c r="J216" s="192"/>
      <c r="K216" s="193"/>
      <c r="L216" s="13">
        <f t="shared" si="7"/>
        <v>13030.700000000004</v>
      </c>
      <c r="M216" s="183"/>
      <c r="N216" s="183"/>
    </row>
    <row r="217" spans="3:25" x14ac:dyDescent="0.25">
      <c r="C217" s="13">
        <f t="shared" si="6"/>
        <v>213</v>
      </c>
      <c r="D217" s="13" t="s">
        <v>417</v>
      </c>
      <c r="E217" s="13" t="s">
        <v>490</v>
      </c>
      <c r="F217" s="13"/>
      <c r="G217" s="13"/>
      <c r="H217" s="13">
        <v>63</v>
      </c>
      <c r="I217" s="191">
        <v>71.2</v>
      </c>
      <c r="J217" s="192"/>
      <c r="K217" s="193"/>
      <c r="L217" s="13">
        <f t="shared" si="7"/>
        <v>13101.900000000005</v>
      </c>
      <c r="M217" s="183"/>
      <c r="N217" s="183"/>
    </row>
    <row r="218" spans="3:25" x14ac:dyDescent="0.25">
      <c r="C218" s="13">
        <f t="shared" si="6"/>
        <v>214</v>
      </c>
      <c r="D218" s="13" t="s">
        <v>491</v>
      </c>
      <c r="E218" s="13" t="s">
        <v>233</v>
      </c>
      <c r="F218" s="13"/>
      <c r="G218" s="13"/>
      <c r="H218" s="13">
        <v>63</v>
      </c>
      <c r="I218" s="191">
        <v>142.5</v>
      </c>
      <c r="J218" s="192"/>
      <c r="K218" s="193"/>
      <c r="L218" s="13">
        <f t="shared" si="7"/>
        <v>13244.400000000005</v>
      </c>
      <c r="M218" s="183"/>
      <c r="N218" s="183"/>
    </row>
    <row r="219" spans="3:25" x14ac:dyDescent="0.25">
      <c r="C219" s="13">
        <f t="shared" si="6"/>
        <v>215</v>
      </c>
      <c r="D219" s="13" t="s">
        <v>490</v>
      </c>
      <c r="E219" s="13" t="s">
        <v>165</v>
      </c>
      <c r="F219" s="13"/>
      <c r="G219" s="13"/>
      <c r="H219" s="13">
        <v>63</v>
      </c>
      <c r="I219" s="191">
        <v>21.3</v>
      </c>
      <c r="J219" s="192"/>
      <c r="K219" s="193"/>
      <c r="L219" s="13">
        <f t="shared" si="7"/>
        <v>13265.700000000004</v>
      </c>
      <c r="M219" s="183"/>
      <c r="N219" s="183"/>
    </row>
    <row r="220" spans="3:25" x14ac:dyDescent="0.25">
      <c r="C220" s="13">
        <f t="shared" si="6"/>
        <v>216</v>
      </c>
      <c r="D220" s="13" t="s">
        <v>165</v>
      </c>
      <c r="E220" s="13" t="s">
        <v>492</v>
      </c>
      <c r="F220" s="13"/>
      <c r="G220" s="13"/>
      <c r="H220" s="13">
        <v>63</v>
      </c>
      <c r="I220" s="191">
        <v>68.599999999999994</v>
      </c>
      <c r="J220" s="192"/>
      <c r="K220" s="193"/>
      <c r="L220" s="13">
        <f t="shared" si="7"/>
        <v>13334.300000000005</v>
      </c>
      <c r="M220" s="183"/>
      <c r="N220" s="183"/>
    </row>
    <row r="221" spans="3:25" x14ac:dyDescent="0.25">
      <c r="C221" s="13">
        <f t="shared" si="6"/>
        <v>217</v>
      </c>
      <c r="D221" s="13" t="s">
        <v>233</v>
      </c>
      <c r="E221" s="13" t="s">
        <v>141</v>
      </c>
      <c r="F221" s="13"/>
      <c r="G221" s="13"/>
      <c r="H221" s="13">
        <v>63</v>
      </c>
      <c r="I221" s="191">
        <v>28.4</v>
      </c>
      <c r="J221" s="192"/>
      <c r="K221" s="193"/>
      <c r="L221" s="13">
        <f t="shared" si="7"/>
        <v>13362.700000000004</v>
      </c>
      <c r="M221" s="183"/>
      <c r="N221" s="183"/>
    </row>
    <row r="222" spans="3:25" x14ac:dyDescent="0.25">
      <c r="C222" s="13">
        <f t="shared" si="6"/>
        <v>218</v>
      </c>
      <c r="D222" s="13" t="s">
        <v>141</v>
      </c>
      <c r="E222" s="13" t="s">
        <v>493</v>
      </c>
      <c r="F222" s="13"/>
      <c r="G222" s="13"/>
      <c r="H222" s="13">
        <v>63</v>
      </c>
      <c r="I222" s="191">
        <v>109.8</v>
      </c>
      <c r="J222" s="192"/>
      <c r="K222" s="193"/>
      <c r="L222" s="13">
        <f t="shared" si="7"/>
        <v>13472.500000000004</v>
      </c>
      <c r="M222" s="183"/>
      <c r="N222" s="183"/>
    </row>
    <row r="223" spans="3:25" x14ac:dyDescent="0.25">
      <c r="C223" s="13">
        <f t="shared" si="6"/>
        <v>219</v>
      </c>
      <c r="D223" s="13" t="s">
        <v>493</v>
      </c>
      <c r="E223" s="13" t="s">
        <v>35</v>
      </c>
      <c r="F223" s="13"/>
      <c r="G223" s="13"/>
      <c r="H223" s="13">
        <v>63</v>
      </c>
      <c r="I223" s="191">
        <v>61.7</v>
      </c>
      <c r="J223" s="192"/>
      <c r="K223" s="193"/>
      <c r="L223" s="13">
        <f t="shared" si="7"/>
        <v>13534.200000000004</v>
      </c>
      <c r="M223" s="183"/>
      <c r="N223" s="183"/>
    </row>
    <row r="224" spans="3:25" ht="18" customHeight="1" x14ac:dyDescent="0.25">
      <c r="C224" s="13">
        <f t="shared" si="6"/>
        <v>220</v>
      </c>
      <c r="D224" s="13" t="s">
        <v>141</v>
      </c>
      <c r="E224" s="13" t="s">
        <v>494</v>
      </c>
      <c r="F224" s="13"/>
      <c r="G224" s="13"/>
      <c r="H224" s="13">
        <v>63</v>
      </c>
      <c r="I224" s="191">
        <v>82.3</v>
      </c>
      <c r="J224" s="192"/>
      <c r="K224" s="193"/>
      <c r="L224" s="13">
        <f t="shared" si="7"/>
        <v>13616.500000000004</v>
      </c>
      <c r="M224" s="183"/>
      <c r="N224" s="183"/>
    </row>
    <row r="225" spans="3:14" x14ac:dyDescent="0.25">
      <c r="C225" s="13">
        <f t="shared" si="6"/>
        <v>221</v>
      </c>
      <c r="D225" s="13" t="s">
        <v>495</v>
      </c>
      <c r="E225" s="13" t="s">
        <v>496</v>
      </c>
      <c r="F225" s="13"/>
      <c r="G225" s="13"/>
      <c r="H225" s="13">
        <v>63</v>
      </c>
      <c r="I225" s="191">
        <f>21.1-I230</f>
        <v>14.100000000000001</v>
      </c>
      <c r="J225" s="192"/>
      <c r="K225" s="193"/>
      <c r="L225" s="13">
        <f t="shared" si="7"/>
        <v>13630.600000000004</v>
      </c>
      <c r="M225" s="183"/>
      <c r="N225" s="183"/>
    </row>
    <row r="226" spans="3:14" x14ac:dyDescent="0.25">
      <c r="C226" s="13">
        <f t="shared" si="6"/>
        <v>222</v>
      </c>
      <c r="D226" s="13" t="s">
        <v>497</v>
      </c>
      <c r="E226" s="13" t="s">
        <v>498</v>
      </c>
      <c r="F226" s="13"/>
      <c r="G226" s="13"/>
      <c r="H226" s="13">
        <v>63</v>
      </c>
      <c r="I226" s="191">
        <v>124</v>
      </c>
      <c r="J226" s="192"/>
      <c r="K226" s="193"/>
      <c r="L226" s="13">
        <f t="shared" si="7"/>
        <v>13754.600000000004</v>
      </c>
      <c r="M226" s="183"/>
      <c r="N226" s="183"/>
    </row>
    <row r="227" spans="3:14" x14ac:dyDescent="0.25">
      <c r="C227" s="13">
        <f t="shared" si="6"/>
        <v>223</v>
      </c>
      <c r="D227" s="13" t="s">
        <v>499</v>
      </c>
      <c r="E227" s="13" t="s">
        <v>500</v>
      </c>
      <c r="F227" s="13"/>
      <c r="G227" s="13"/>
      <c r="H227" s="13">
        <v>63</v>
      </c>
      <c r="I227" s="191">
        <v>32</v>
      </c>
      <c r="J227" s="192"/>
      <c r="K227" s="193"/>
      <c r="L227" s="13">
        <f t="shared" si="7"/>
        <v>13786.600000000004</v>
      </c>
      <c r="M227" s="183"/>
      <c r="N227" s="183"/>
    </row>
    <row r="228" spans="3:14" x14ac:dyDescent="0.25">
      <c r="C228" s="13">
        <f t="shared" si="6"/>
        <v>224</v>
      </c>
      <c r="D228" s="13" t="s">
        <v>499</v>
      </c>
      <c r="E228" s="13" t="s">
        <v>500</v>
      </c>
      <c r="F228" s="13"/>
      <c r="G228" s="13"/>
      <c r="H228" s="13">
        <v>63</v>
      </c>
      <c r="I228" s="60"/>
      <c r="J228" s="61">
        <v>3</v>
      </c>
      <c r="K228" s="62"/>
      <c r="L228" s="13">
        <f t="shared" si="7"/>
        <v>13786.600000000004</v>
      </c>
      <c r="M228" s="183"/>
      <c r="N228" s="183"/>
    </row>
    <row r="229" spans="3:14" x14ac:dyDescent="0.25">
      <c r="C229" s="13">
        <f t="shared" si="6"/>
        <v>225</v>
      </c>
      <c r="D229" s="13" t="s">
        <v>490</v>
      </c>
      <c r="E229" s="13" t="s">
        <v>165</v>
      </c>
      <c r="F229" s="13"/>
      <c r="G229" s="13"/>
      <c r="H229" s="13">
        <v>63</v>
      </c>
      <c r="I229" s="191">
        <v>7</v>
      </c>
      <c r="J229" s="192"/>
      <c r="K229" s="193"/>
      <c r="L229" s="13">
        <f t="shared" si="7"/>
        <v>13793.600000000004</v>
      </c>
      <c r="M229" s="183"/>
      <c r="N229" s="183"/>
    </row>
    <row r="230" spans="3:14" x14ac:dyDescent="0.25">
      <c r="C230" s="13">
        <f t="shared" si="6"/>
        <v>226</v>
      </c>
      <c r="D230" s="13" t="s">
        <v>495</v>
      </c>
      <c r="E230" s="13" t="s">
        <v>496</v>
      </c>
      <c r="F230" s="13"/>
      <c r="G230" s="13"/>
      <c r="H230" s="13">
        <v>63</v>
      </c>
      <c r="I230" s="163">
        <v>7</v>
      </c>
      <c r="J230" s="164"/>
      <c r="K230" s="165"/>
      <c r="L230" s="13">
        <f t="shared" si="7"/>
        <v>13800.600000000004</v>
      </c>
      <c r="M230" s="183"/>
      <c r="N230" s="183"/>
    </row>
    <row r="231" spans="3:14" x14ac:dyDescent="0.25">
      <c r="C231" s="13">
        <f t="shared" si="6"/>
        <v>227</v>
      </c>
      <c r="D231" s="13" t="s">
        <v>234</v>
      </c>
      <c r="E231" s="13" t="s">
        <v>438</v>
      </c>
      <c r="F231" s="13"/>
      <c r="G231" s="13"/>
      <c r="H231" s="13">
        <v>63</v>
      </c>
      <c r="I231" s="163">
        <v>7</v>
      </c>
      <c r="J231" s="164"/>
      <c r="K231" s="165"/>
      <c r="L231" s="13">
        <f t="shared" si="7"/>
        <v>13807.600000000004</v>
      </c>
      <c r="M231" s="183"/>
      <c r="N231" s="183"/>
    </row>
    <row r="232" spans="3:14" x14ac:dyDescent="0.25">
      <c r="C232" s="13">
        <f t="shared" si="6"/>
        <v>228</v>
      </c>
      <c r="D232" s="13" t="s">
        <v>137</v>
      </c>
      <c r="E232" s="13" t="s">
        <v>185</v>
      </c>
      <c r="F232" s="13"/>
      <c r="G232" s="13"/>
      <c r="H232" s="13">
        <v>63</v>
      </c>
      <c r="I232" s="191">
        <v>8</v>
      </c>
      <c r="J232" s="192"/>
      <c r="K232" s="193"/>
      <c r="L232" s="13">
        <f t="shared" si="7"/>
        <v>13815.600000000004</v>
      </c>
      <c r="M232" s="183"/>
      <c r="N232" s="183"/>
    </row>
    <row r="233" spans="3:14" x14ac:dyDescent="0.25">
      <c r="C233" s="13">
        <f t="shared" si="6"/>
        <v>229</v>
      </c>
      <c r="D233" s="13" t="s">
        <v>404</v>
      </c>
      <c r="E233" s="13" t="s">
        <v>105</v>
      </c>
      <c r="F233" s="13" t="s">
        <v>422</v>
      </c>
      <c r="G233" s="13"/>
      <c r="H233" s="13">
        <v>63</v>
      </c>
      <c r="I233" s="163">
        <v>46.1</v>
      </c>
      <c r="J233" s="164"/>
      <c r="K233" s="165"/>
      <c r="L233" s="13">
        <f t="shared" si="7"/>
        <v>13861.700000000004</v>
      </c>
      <c r="M233" s="183"/>
      <c r="N233" s="183"/>
    </row>
    <row r="234" spans="3:14" x14ac:dyDescent="0.25">
      <c r="C234" s="13">
        <f t="shared" si="6"/>
        <v>230</v>
      </c>
      <c r="D234" s="13" t="s">
        <v>501</v>
      </c>
      <c r="E234" s="13" t="s">
        <v>502</v>
      </c>
      <c r="F234" s="13" t="s">
        <v>422</v>
      </c>
      <c r="G234" s="13"/>
      <c r="H234" s="13">
        <v>63</v>
      </c>
      <c r="I234" s="163">
        <v>15.9</v>
      </c>
      <c r="J234" s="164"/>
      <c r="K234" s="165"/>
      <c r="L234" s="13">
        <f t="shared" si="7"/>
        <v>13877.600000000004</v>
      </c>
      <c r="M234" s="183"/>
      <c r="N234" s="183"/>
    </row>
    <row r="235" spans="3:14" x14ac:dyDescent="0.25">
      <c r="C235" s="13">
        <f t="shared" si="6"/>
        <v>231</v>
      </c>
      <c r="D235" s="13" t="s">
        <v>501</v>
      </c>
      <c r="E235" s="13" t="s">
        <v>502</v>
      </c>
      <c r="F235" s="13"/>
      <c r="G235" s="13"/>
      <c r="H235" s="13">
        <v>63</v>
      </c>
      <c r="I235" s="163">
        <v>17</v>
      </c>
      <c r="J235" s="164"/>
      <c r="K235" s="165"/>
      <c r="L235" s="13">
        <f t="shared" si="7"/>
        <v>13894.600000000004</v>
      </c>
      <c r="M235" s="183"/>
      <c r="N235" s="183"/>
    </row>
    <row r="236" spans="3:14" x14ac:dyDescent="0.25">
      <c r="C236" s="13">
        <f t="shared" si="6"/>
        <v>232</v>
      </c>
      <c r="D236" s="13" t="s">
        <v>503</v>
      </c>
      <c r="E236" s="13" t="s">
        <v>504</v>
      </c>
      <c r="F236" s="13" t="s">
        <v>422</v>
      </c>
      <c r="G236" s="13"/>
      <c r="H236" s="13">
        <v>63</v>
      </c>
      <c r="I236" s="163">
        <v>26.7</v>
      </c>
      <c r="J236" s="164"/>
      <c r="K236" s="165"/>
      <c r="L236" s="13">
        <f t="shared" si="7"/>
        <v>13921.300000000005</v>
      </c>
      <c r="M236" s="183"/>
      <c r="N236" s="183"/>
    </row>
    <row r="237" spans="3:14" x14ac:dyDescent="0.25">
      <c r="C237" s="13">
        <f t="shared" si="6"/>
        <v>233</v>
      </c>
      <c r="D237" s="13" t="s">
        <v>503</v>
      </c>
      <c r="E237" s="13" t="s">
        <v>504</v>
      </c>
      <c r="F237" s="13"/>
      <c r="G237" s="13"/>
      <c r="H237" s="13">
        <v>63</v>
      </c>
      <c r="I237" s="163">
        <v>50.4</v>
      </c>
      <c r="J237" s="164"/>
      <c r="K237" s="165"/>
      <c r="L237" s="13">
        <f t="shared" si="7"/>
        <v>13971.700000000004</v>
      </c>
      <c r="M237" s="183"/>
      <c r="N237" s="183"/>
    </row>
    <row r="238" spans="3:14" x14ac:dyDescent="0.25">
      <c r="C238" s="13">
        <f t="shared" si="6"/>
        <v>234</v>
      </c>
      <c r="D238" s="13" t="s">
        <v>505</v>
      </c>
      <c r="E238" s="13" t="s">
        <v>113</v>
      </c>
      <c r="F238" s="13"/>
      <c r="G238" s="13"/>
      <c r="H238" s="13">
        <v>63</v>
      </c>
      <c r="I238" s="163">
        <v>43.6</v>
      </c>
      <c r="J238" s="164"/>
      <c r="K238" s="165"/>
      <c r="L238" s="13">
        <f t="shared" si="7"/>
        <v>14015.300000000005</v>
      </c>
      <c r="M238" s="183"/>
      <c r="N238" s="183"/>
    </row>
    <row r="239" spans="3:14" x14ac:dyDescent="0.25">
      <c r="C239" s="13">
        <f t="shared" si="6"/>
        <v>235</v>
      </c>
      <c r="D239" s="13" t="s">
        <v>24</v>
      </c>
      <c r="E239" s="13" t="s">
        <v>506</v>
      </c>
      <c r="F239" s="13"/>
      <c r="G239" s="13"/>
      <c r="H239" s="13">
        <v>75</v>
      </c>
      <c r="I239" s="163">
        <v>30.1</v>
      </c>
      <c r="J239" s="164"/>
      <c r="K239" s="165"/>
      <c r="L239" s="13">
        <f t="shared" si="7"/>
        <v>14045.400000000005</v>
      </c>
      <c r="M239" s="183"/>
      <c r="N239" s="183"/>
    </row>
    <row r="240" spans="3:14" x14ac:dyDescent="0.25">
      <c r="C240" s="13">
        <f t="shared" si="6"/>
        <v>236</v>
      </c>
      <c r="D240" s="13" t="s">
        <v>42</v>
      </c>
      <c r="E240" s="13" t="s">
        <v>507</v>
      </c>
      <c r="F240" s="13" t="s">
        <v>401</v>
      </c>
      <c r="G240" s="13"/>
      <c r="H240" s="13">
        <v>75</v>
      </c>
      <c r="I240" s="163">
        <v>260.39999999999998</v>
      </c>
      <c r="J240" s="164"/>
      <c r="K240" s="165"/>
      <c r="L240" s="13">
        <f t="shared" si="7"/>
        <v>14305.800000000005</v>
      </c>
      <c r="M240" s="183"/>
      <c r="N240" s="183"/>
    </row>
    <row r="241" spans="3:14" x14ac:dyDescent="0.25">
      <c r="C241" s="13">
        <f t="shared" si="6"/>
        <v>237</v>
      </c>
      <c r="D241" s="13" t="s">
        <v>438</v>
      </c>
      <c r="E241" s="13" t="s">
        <v>138</v>
      </c>
      <c r="F241" s="13"/>
      <c r="G241" s="13"/>
      <c r="H241" s="13">
        <v>75</v>
      </c>
      <c r="I241" s="163">
        <v>355</v>
      </c>
      <c r="J241" s="164"/>
      <c r="K241" s="165"/>
      <c r="L241" s="13">
        <f t="shared" si="7"/>
        <v>14660.800000000005</v>
      </c>
      <c r="M241" s="183"/>
      <c r="N241" s="183"/>
    </row>
    <row r="242" spans="3:14" x14ac:dyDescent="0.25">
      <c r="C242" s="13">
        <f t="shared" si="6"/>
        <v>238</v>
      </c>
      <c r="D242" s="13" t="s">
        <v>207</v>
      </c>
      <c r="E242" s="13" t="s">
        <v>41</v>
      </c>
      <c r="F242" s="13"/>
      <c r="G242" s="13"/>
      <c r="H242" s="13">
        <v>75</v>
      </c>
      <c r="I242" s="163">
        <v>202.3</v>
      </c>
      <c r="J242" s="164"/>
      <c r="K242" s="165"/>
      <c r="L242" s="13">
        <f t="shared" si="7"/>
        <v>14863.100000000004</v>
      </c>
      <c r="M242" s="183"/>
      <c r="N242" s="183"/>
    </row>
    <row r="243" spans="3:14" x14ac:dyDescent="0.25">
      <c r="C243" s="13">
        <f t="shared" si="6"/>
        <v>239</v>
      </c>
      <c r="D243" s="13" t="s">
        <v>230</v>
      </c>
      <c r="E243" s="13" t="s">
        <v>81</v>
      </c>
      <c r="F243" s="13"/>
      <c r="G243" s="13"/>
      <c r="H243" s="13">
        <v>90</v>
      </c>
      <c r="I243" s="163">
        <v>218.6</v>
      </c>
      <c r="J243" s="164"/>
      <c r="K243" s="165"/>
      <c r="L243" s="13">
        <f t="shared" si="7"/>
        <v>15081.700000000004</v>
      </c>
      <c r="M243" s="183"/>
      <c r="N243" s="183"/>
    </row>
    <row r="244" spans="3:14" x14ac:dyDescent="0.25">
      <c r="C244" s="13">
        <f t="shared" si="6"/>
        <v>240</v>
      </c>
      <c r="D244" s="13" t="s">
        <v>81</v>
      </c>
      <c r="E244" s="13" t="s">
        <v>495</v>
      </c>
      <c r="F244" s="13"/>
      <c r="G244" s="13"/>
      <c r="H244" s="13">
        <v>90</v>
      </c>
      <c r="I244" s="163">
        <v>101.4</v>
      </c>
      <c r="J244" s="164"/>
      <c r="K244" s="165"/>
      <c r="L244" s="13">
        <f t="shared" si="7"/>
        <v>15183.100000000004</v>
      </c>
      <c r="M244" s="183"/>
      <c r="N244" s="183"/>
    </row>
    <row r="245" spans="3:14" x14ac:dyDescent="0.25">
      <c r="C245" s="13">
        <f t="shared" si="6"/>
        <v>241</v>
      </c>
      <c r="D245" s="13" t="s">
        <v>92</v>
      </c>
      <c r="E245" s="13" t="s">
        <v>471</v>
      </c>
      <c r="F245" s="13"/>
      <c r="G245" s="13"/>
      <c r="H245" s="13">
        <v>90</v>
      </c>
      <c r="I245" s="163">
        <v>6</v>
      </c>
      <c r="J245" s="164"/>
      <c r="K245" s="165"/>
      <c r="L245" s="13">
        <f t="shared" si="7"/>
        <v>15189.100000000004</v>
      </c>
      <c r="M245" s="183"/>
      <c r="N245" s="183"/>
    </row>
    <row r="246" spans="3:14" x14ac:dyDescent="0.25">
      <c r="C246" s="13">
        <f t="shared" si="6"/>
        <v>242</v>
      </c>
      <c r="D246" s="13" t="s">
        <v>495</v>
      </c>
      <c r="E246" s="13" t="s">
        <v>507</v>
      </c>
      <c r="F246" s="13"/>
      <c r="G246" s="13"/>
      <c r="H246" s="13">
        <v>90</v>
      </c>
      <c r="I246" s="163">
        <v>322.5</v>
      </c>
      <c r="J246" s="164"/>
      <c r="K246" s="165"/>
      <c r="L246" s="13">
        <f t="shared" si="7"/>
        <v>15511.600000000004</v>
      </c>
      <c r="M246" s="183"/>
      <c r="N246" s="183"/>
    </row>
    <row r="247" spans="3:14" x14ac:dyDescent="0.25">
      <c r="C247" s="13">
        <f t="shared" si="6"/>
        <v>243</v>
      </c>
      <c r="D247" s="13" t="s">
        <v>430</v>
      </c>
      <c r="E247" s="13" t="s">
        <v>508</v>
      </c>
      <c r="F247" s="13"/>
      <c r="G247" s="13"/>
      <c r="H247" s="13">
        <v>90</v>
      </c>
      <c r="I247" s="163">
        <v>18.2</v>
      </c>
      <c r="J247" s="164"/>
      <c r="K247" s="165"/>
      <c r="L247" s="13">
        <f t="shared" si="7"/>
        <v>15529.800000000005</v>
      </c>
      <c r="M247" s="183"/>
      <c r="N247" s="183"/>
    </row>
    <row r="248" spans="3:14" x14ac:dyDescent="0.25">
      <c r="C248" s="13">
        <f t="shared" si="6"/>
        <v>244</v>
      </c>
      <c r="D248" s="13" t="s">
        <v>430</v>
      </c>
      <c r="E248" s="13" t="s">
        <v>508</v>
      </c>
      <c r="F248" s="13" t="s">
        <v>419</v>
      </c>
      <c r="G248" s="13"/>
      <c r="H248" s="13">
        <v>90</v>
      </c>
      <c r="I248" s="163">
        <v>234</v>
      </c>
      <c r="J248" s="164"/>
      <c r="K248" s="165"/>
      <c r="L248" s="13">
        <f t="shared" si="7"/>
        <v>15763.800000000005</v>
      </c>
      <c r="M248" s="183"/>
      <c r="N248" s="183"/>
    </row>
    <row r="249" spans="3:14" x14ac:dyDescent="0.25">
      <c r="C249" s="13">
        <f t="shared" si="6"/>
        <v>245</v>
      </c>
      <c r="D249" s="13" t="s">
        <v>41</v>
      </c>
      <c r="E249" s="13" t="s">
        <v>438</v>
      </c>
      <c r="F249" s="13"/>
      <c r="G249" s="13"/>
      <c r="H249" s="13">
        <v>90</v>
      </c>
      <c r="I249" s="163">
        <v>26.3</v>
      </c>
      <c r="J249" s="164"/>
      <c r="K249" s="165"/>
      <c r="L249" s="13">
        <f t="shared" si="7"/>
        <v>15790.100000000004</v>
      </c>
      <c r="M249" s="183"/>
      <c r="N249" s="183"/>
    </row>
    <row r="250" spans="3:14" x14ac:dyDescent="0.25">
      <c r="C250" s="13">
        <f t="shared" si="6"/>
        <v>246</v>
      </c>
      <c r="D250" s="13" t="s">
        <v>92</v>
      </c>
      <c r="E250" s="13" t="s">
        <v>471</v>
      </c>
      <c r="F250" s="13"/>
      <c r="G250" s="13"/>
      <c r="H250" s="13">
        <v>90</v>
      </c>
      <c r="I250" s="163">
        <v>43</v>
      </c>
      <c r="J250" s="164"/>
      <c r="K250" s="165"/>
      <c r="L250" s="13">
        <f t="shared" si="7"/>
        <v>15833.100000000004</v>
      </c>
      <c r="M250" s="183"/>
      <c r="N250" s="183"/>
    </row>
    <row r="251" spans="3:14" x14ac:dyDescent="0.25">
      <c r="C251" s="13">
        <f t="shared" si="6"/>
        <v>247</v>
      </c>
      <c r="D251" s="13" t="s">
        <v>471</v>
      </c>
      <c r="E251" s="13" t="s">
        <v>475</v>
      </c>
      <c r="F251" s="13" t="s">
        <v>401</v>
      </c>
      <c r="G251" s="13"/>
      <c r="H251" s="13">
        <v>90</v>
      </c>
      <c r="I251" s="163">
        <v>44.6</v>
      </c>
      <c r="J251" s="164"/>
      <c r="K251" s="165"/>
      <c r="L251" s="13">
        <f t="shared" si="7"/>
        <v>15877.700000000004</v>
      </c>
      <c r="M251" s="183"/>
      <c r="N251" s="183"/>
    </row>
    <row r="252" spans="3:14" x14ac:dyDescent="0.25">
      <c r="C252" s="13">
        <f t="shared" si="6"/>
        <v>248</v>
      </c>
      <c r="D252" s="13" t="s">
        <v>507</v>
      </c>
      <c r="E252" s="13" t="s">
        <v>431</v>
      </c>
      <c r="F252" s="13"/>
      <c r="G252" s="13"/>
      <c r="H252" s="13">
        <v>110</v>
      </c>
      <c r="I252" s="163">
        <v>7</v>
      </c>
      <c r="J252" s="164"/>
      <c r="K252" s="165"/>
      <c r="L252" s="13">
        <f t="shared" si="7"/>
        <v>15884.700000000004</v>
      </c>
      <c r="M252" s="183"/>
      <c r="N252" s="183"/>
    </row>
    <row r="253" spans="3:14" x14ac:dyDescent="0.25">
      <c r="C253" s="13">
        <f t="shared" si="6"/>
        <v>249</v>
      </c>
      <c r="D253" s="13" t="s">
        <v>507</v>
      </c>
      <c r="E253" s="13" t="s">
        <v>431</v>
      </c>
      <c r="F253" s="13"/>
      <c r="G253" s="13"/>
      <c r="H253" s="13">
        <v>110</v>
      </c>
      <c r="I253" s="163">
        <f>361.6-I252</f>
        <v>354.6</v>
      </c>
      <c r="J253" s="164"/>
      <c r="K253" s="165"/>
      <c r="L253" s="13">
        <f t="shared" si="7"/>
        <v>16239.300000000005</v>
      </c>
      <c r="M253" s="183"/>
      <c r="N253" s="183"/>
    </row>
    <row r="254" spans="3:14" x14ac:dyDescent="0.25">
      <c r="C254" s="13">
        <f t="shared" si="6"/>
        <v>250</v>
      </c>
      <c r="D254" s="13" t="s">
        <v>438</v>
      </c>
      <c r="E254" s="13" t="s">
        <v>39</v>
      </c>
      <c r="F254" s="13"/>
      <c r="G254" s="13"/>
      <c r="H254" s="13">
        <v>110</v>
      </c>
      <c r="I254" s="163">
        <v>110.4</v>
      </c>
      <c r="J254" s="164"/>
      <c r="K254" s="165"/>
      <c r="L254" s="13">
        <f t="shared" si="7"/>
        <v>16349.700000000004</v>
      </c>
      <c r="M254" s="183"/>
      <c r="N254" s="183"/>
    </row>
    <row r="255" spans="3:14" x14ac:dyDescent="0.25">
      <c r="C255" s="13">
        <f t="shared" si="6"/>
        <v>251</v>
      </c>
      <c r="D255" s="13" t="s">
        <v>39</v>
      </c>
      <c r="E255" s="13" t="s">
        <v>40</v>
      </c>
      <c r="F255" s="13"/>
      <c r="G255" s="13"/>
      <c r="H255" s="13">
        <v>110</v>
      </c>
      <c r="I255" s="163">
        <v>14</v>
      </c>
      <c r="J255" s="164"/>
      <c r="K255" s="165"/>
      <c r="L255" s="13">
        <f t="shared" si="7"/>
        <v>16363.700000000004</v>
      </c>
      <c r="M255" s="183"/>
      <c r="N255" s="183"/>
    </row>
    <row r="256" spans="3:14" x14ac:dyDescent="0.25">
      <c r="C256" s="13">
        <f t="shared" si="6"/>
        <v>252</v>
      </c>
      <c r="D256" s="13" t="s">
        <v>421</v>
      </c>
      <c r="E256" s="13" t="s">
        <v>431</v>
      </c>
      <c r="F256" s="13"/>
      <c r="G256" s="13"/>
      <c r="H256" s="13">
        <v>125</v>
      </c>
      <c r="I256" s="163">
        <v>418</v>
      </c>
      <c r="J256" s="164"/>
      <c r="K256" s="165"/>
      <c r="L256" s="13">
        <f t="shared" si="7"/>
        <v>16781.700000000004</v>
      </c>
      <c r="M256" s="183"/>
      <c r="N256" s="183"/>
    </row>
    <row r="257" spans="3:21" x14ac:dyDescent="0.25">
      <c r="C257" s="13">
        <f t="shared" si="6"/>
        <v>253</v>
      </c>
      <c r="D257" s="13" t="s">
        <v>40</v>
      </c>
      <c r="E257" s="13" t="s">
        <v>509</v>
      </c>
      <c r="F257" s="13"/>
      <c r="G257" s="13"/>
      <c r="H257" s="13">
        <v>125</v>
      </c>
      <c r="I257" s="163">
        <v>121.1</v>
      </c>
      <c r="J257" s="164"/>
      <c r="K257" s="165"/>
      <c r="L257" s="13">
        <f t="shared" si="7"/>
        <v>16902.800000000003</v>
      </c>
      <c r="M257" s="183"/>
      <c r="N257" s="183"/>
    </row>
    <row r="258" spans="3:21" x14ac:dyDescent="0.25">
      <c r="C258" s="13">
        <f t="shared" si="6"/>
        <v>254</v>
      </c>
      <c r="D258" s="13" t="s">
        <v>216</v>
      </c>
      <c r="E258" s="13" t="s">
        <v>508</v>
      </c>
      <c r="F258" s="13"/>
      <c r="G258" s="13"/>
      <c r="H258" s="13">
        <v>140</v>
      </c>
      <c r="I258" s="163">
        <v>488</v>
      </c>
      <c r="J258" s="164"/>
      <c r="K258" s="165"/>
      <c r="L258" s="13">
        <f t="shared" si="7"/>
        <v>17390.800000000003</v>
      </c>
      <c r="M258" s="183"/>
      <c r="N258" s="183"/>
    </row>
    <row r="259" spans="3:21" x14ac:dyDescent="0.25">
      <c r="C259" s="13">
        <f t="shared" si="6"/>
        <v>255</v>
      </c>
      <c r="D259" s="13" t="s">
        <v>509</v>
      </c>
      <c r="E259" s="13" t="s">
        <v>92</v>
      </c>
      <c r="F259" s="13"/>
      <c r="G259" s="13"/>
      <c r="H259" s="13">
        <v>140</v>
      </c>
      <c r="I259" s="163">
        <v>83.7</v>
      </c>
      <c r="J259" s="164"/>
      <c r="K259" s="165"/>
      <c r="L259" s="13">
        <f t="shared" si="7"/>
        <v>17474.500000000004</v>
      </c>
      <c r="M259" s="183"/>
      <c r="N259" s="183"/>
    </row>
    <row r="260" spans="3:21" x14ac:dyDescent="0.25">
      <c r="C260" s="13">
        <f t="shared" si="6"/>
        <v>256</v>
      </c>
      <c r="D260" s="13" t="s">
        <v>509</v>
      </c>
      <c r="E260" s="13" t="s">
        <v>216</v>
      </c>
      <c r="F260" s="13"/>
      <c r="G260" s="13"/>
      <c r="H260" s="13">
        <v>160</v>
      </c>
      <c r="I260" s="163">
        <v>11.7</v>
      </c>
      <c r="J260" s="164"/>
      <c r="K260" s="165"/>
      <c r="L260" s="13">
        <f t="shared" si="7"/>
        <v>17486.200000000004</v>
      </c>
      <c r="M260" s="183"/>
      <c r="N260" s="183"/>
    </row>
    <row r="261" spans="3:21" x14ac:dyDescent="0.25">
      <c r="C261" s="13">
        <f t="shared" si="6"/>
        <v>257</v>
      </c>
      <c r="D261" s="13" t="s">
        <v>216</v>
      </c>
      <c r="E261" s="13" t="s">
        <v>221</v>
      </c>
      <c r="F261" s="13" t="s">
        <v>439</v>
      </c>
      <c r="G261" s="13"/>
      <c r="H261" s="13">
        <v>160</v>
      </c>
      <c r="I261" s="163">
        <v>7</v>
      </c>
      <c r="J261" s="164"/>
      <c r="K261" s="165"/>
      <c r="L261" s="13">
        <f t="shared" si="7"/>
        <v>17493.200000000004</v>
      </c>
      <c r="M261" s="183"/>
      <c r="N261" s="183"/>
    </row>
    <row r="262" spans="3:21" x14ac:dyDescent="0.25">
      <c r="C262" s="13">
        <f t="shared" si="6"/>
        <v>258</v>
      </c>
      <c r="D262" s="13" t="s">
        <v>216</v>
      </c>
      <c r="E262" s="13" t="s">
        <v>221</v>
      </c>
      <c r="F262" s="13"/>
      <c r="G262" s="13"/>
      <c r="H262" s="13">
        <v>160</v>
      </c>
      <c r="I262" s="163">
        <v>124</v>
      </c>
      <c r="J262" s="164"/>
      <c r="K262" s="165"/>
      <c r="L262" s="13">
        <f t="shared" si="7"/>
        <v>17617.200000000004</v>
      </c>
      <c r="M262" s="183"/>
      <c r="N262" s="183"/>
    </row>
    <row r="263" spans="3:21" x14ac:dyDescent="0.25">
      <c r="C263" s="13"/>
      <c r="D263" s="13"/>
      <c r="E263" s="13"/>
      <c r="F263" s="13"/>
      <c r="G263" s="13"/>
      <c r="H263" s="13"/>
      <c r="I263" s="66"/>
      <c r="J263" s="67"/>
      <c r="K263" s="68"/>
      <c r="L263" s="13"/>
      <c r="M263" s="183"/>
      <c r="N263" s="183"/>
    </row>
    <row r="264" spans="3:21" x14ac:dyDescent="0.25">
      <c r="C264" s="13"/>
      <c r="D264" s="13"/>
      <c r="E264" s="13">
        <v>63</v>
      </c>
      <c r="F264" s="13">
        <v>75</v>
      </c>
      <c r="G264" s="13">
        <v>90</v>
      </c>
      <c r="H264" s="13">
        <v>110</v>
      </c>
      <c r="I264" s="13">
        <v>125</v>
      </c>
      <c r="J264" s="13">
        <v>140</v>
      </c>
      <c r="K264" s="13">
        <v>160</v>
      </c>
      <c r="L264" s="13"/>
      <c r="M264" s="183"/>
      <c r="N264" s="183"/>
    </row>
    <row r="265" spans="3:21" x14ac:dyDescent="0.25">
      <c r="C265" s="13"/>
      <c r="D265" s="13"/>
      <c r="E265" s="13">
        <f t="shared" ref="E265:K265" si="8">+SUMIF($H$5:$H$262,E264,$I$5:$K$262)</f>
        <v>14015.300000000005</v>
      </c>
      <c r="F265" s="13">
        <f t="shared" si="8"/>
        <v>847.8</v>
      </c>
      <c r="G265" s="13">
        <f t="shared" si="8"/>
        <v>1014.6</v>
      </c>
      <c r="H265" s="13">
        <f t="shared" si="8"/>
        <v>486</v>
      </c>
      <c r="I265" s="13">
        <f t="shared" si="8"/>
        <v>539.1</v>
      </c>
      <c r="J265" s="13">
        <f t="shared" si="8"/>
        <v>571.70000000000005</v>
      </c>
      <c r="K265" s="13">
        <f t="shared" si="8"/>
        <v>142.69999999999999</v>
      </c>
      <c r="L265" s="13">
        <f>+E265+F265+G265+H265+I265+J265+K265</f>
        <v>17617.200000000004</v>
      </c>
      <c r="M265" s="183"/>
      <c r="N265" s="183"/>
    </row>
    <row r="266" spans="3:21" ht="18.75" x14ac:dyDescent="0.3">
      <c r="C266" s="13"/>
      <c r="D266" s="13"/>
      <c r="E266" s="19">
        <v>17139</v>
      </c>
      <c r="F266" s="19">
        <v>813</v>
      </c>
      <c r="G266" s="19">
        <v>1002</v>
      </c>
      <c r="H266" s="19">
        <v>483</v>
      </c>
      <c r="I266" s="19">
        <v>539</v>
      </c>
      <c r="J266" s="19">
        <v>566</v>
      </c>
      <c r="K266" s="19">
        <v>163</v>
      </c>
      <c r="L266" s="19">
        <f>+SUM(E266:K266)</f>
        <v>20705</v>
      </c>
      <c r="M266" s="183"/>
      <c r="N266" s="183"/>
    </row>
    <row r="267" spans="3:21" ht="15.75" x14ac:dyDescent="0.25">
      <c r="C267" s="69" t="s">
        <v>510</v>
      </c>
      <c r="D267" s="16"/>
      <c r="E267" s="16"/>
      <c r="F267" s="16"/>
      <c r="G267" s="16" t="s">
        <v>511</v>
      </c>
      <c r="H267" s="16"/>
      <c r="I267" s="16"/>
      <c r="J267" s="16"/>
      <c r="K267" s="16"/>
      <c r="L267" s="16" t="s">
        <v>512</v>
      </c>
      <c r="M267" s="16"/>
      <c r="N267" s="16"/>
      <c r="O267" s="16"/>
      <c r="P267" s="13" t="s">
        <v>262</v>
      </c>
      <c r="Q267" s="13" t="s">
        <v>263</v>
      </c>
      <c r="R267" s="13" t="s">
        <v>258</v>
      </c>
      <c r="S267" s="13" t="s">
        <v>259</v>
      </c>
      <c r="T267" s="13" t="s">
        <v>260</v>
      </c>
      <c r="U267" t="s">
        <v>271</v>
      </c>
    </row>
    <row r="268" spans="3:21" ht="15.75" x14ac:dyDescent="0.25">
      <c r="C268" s="69" t="s">
        <v>513</v>
      </c>
      <c r="D268" s="16"/>
      <c r="E268" s="163"/>
      <c r="F268" s="165"/>
      <c r="G268" s="16" t="s">
        <v>513</v>
      </c>
      <c r="H268" s="163"/>
      <c r="I268" s="164"/>
      <c r="J268" s="164"/>
      <c r="K268" s="165"/>
      <c r="L268" s="16" t="s">
        <v>513</v>
      </c>
      <c r="M268" s="163"/>
      <c r="N268" s="164"/>
      <c r="O268" s="165"/>
      <c r="P268" s="13">
        <v>63</v>
      </c>
      <c r="Q268" s="13">
        <v>17139</v>
      </c>
      <c r="R268" s="13">
        <v>14000</v>
      </c>
      <c r="S268" s="13">
        <v>10364</v>
      </c>
      <c r="T268" s="13">
        <v>3636</v>
      </c>
    </row>
    <row r="269" spans="3:21" ht="15.75" x14ac:dyDescent="0.25">
      <c r="C269" s="69" t="s">
        <v>514</v>
      </c>
      <c r="D269" s="163"/>
      <c r="E269" s="164"/>
      <c r="F269" s="165"/>
      <c r="G269" s="16" t="s">
        <v>514</v>
      </c>
      <c r="H269" s="163"/>
      <c r="I269" s="164"/>
      <c r="J269" s="164"/>
      <c r="K269" s="165"/>
      <c r="L269" s="16" t="s">
        <v>514</v>
      </c>
      <c r="M269" s="163"/>
      <c r="N269" s="164"/>
      <c r="O269" s="165"/>
      <c r="P269" s="13">
        <v>75</v>
      </c>
      <c r="Q269" s="13">
        <v>813</v>
      </c>
      <c r="R269" s="13">
        <v>600</v>
      </c>
      <c r="S269" s="13">
        <v>600</v>
      </c>
      <c r="T269" s="13">
        <v>0</v>
      </c>
    </row>
    <row r="270" spans="3:21" ht="15.75" x14ac:dyDescent="0.25">
      <c r="C270" s="70" t="s">
        <v>515</v>
      </c>
      <c r="D270" s="71"/>
      <c r="E270" s="200"/>
      <c r="F270" s="201"/>
      <c r="G270" s="71" t="s">
        <v>515</v>
      </c>
      <c r="H270" s="200"/>
      <c r="I270" s="198"/>
      <c r="J270" s="198"/>
      <c r="K270" s="201"/>
      <c r="L270" s="71" t="s">
        <v>515</v>
      </c>
      <c r="M270" s="200"/>
      <c r="N270" s="198"/>
      <c r="O270" s="72"/>
      <c r="P270" s="13">
        <v>90</v>
      </c>
      <c r="Q270" s="13">
        <v>1002</v>
      </c>
      <c r="R270" s="13">
        <v>1050</v>
      </c>
      <c r="S270" s="13">
        <v>725</v>
      </c>
      <c r="T270" s="13">
        <v>325</v>
      </c>
    </row>
    <row r="271" spans="3:21" x14ac:dyDescent="0.25">
      <c r="C271" s="73"/>
      <c r="D271" s="73"/>
      <c r="E271" s="73"/>
      <c r="F271" s="73"/>
      <c r="G271" s="73"/>
      <c r="H271" s="73"/>
      <c r="I271" s="199"/>
      <c r="J271" s="199"/>
      <c r="K271" s="199"/>
      <c r="L271" s="73"/>
      <c r="M271" s="199"/>
      <c r="N271" s="199"/>
      <c r="P271" s="13">
        <v>110</v>
      </c>
      <c r="Q271" s="13">
        <v>483</v>
      </c>
      <c r="R271" s="13">
        <v>525</v>
      </c>
      <c r="S271" s="13">
        <v>436</v>
      </c>
      <c r="T271" s="13">
        <v>89</v>
      </c>
    </row>
    <row r="272" spans="3:21" x14ac:dyDescent="0.25">
      <c r="C272" s="73"/>
      <c r="D272" s="73"/>
      <c r="E272" s="73"/>
      <c r="F272" s="73"/>
      <c r="G272" s="73"/>
      <c r="H272" s="73"/>
      <c r="I272" s="199"/>
      <c r="J272" s="199"/>
      <c r="K272" s="199"/>
      <c r="L272" s="73"/>
      <c r="M272" s="199"/>
      <c r="N272" s="199"/>
      <c r="P272" s="13">
        <v>125</v>
      </c>
      <c r="Q272" s="13">
        <v>539</v>
      </c>
      <c r="R272" s="13">
        <v>540</v>
      </c>
      <c r="S272" s="13">
        <v>539</v>
      </c>
      <c r="T272" s="13">
        <v>1</v>
      </c>
    </row>
    <row r="273" spans="3:20" x14ac:dyDescent="0.25">
      <c r="C273" s="73"/>
      <c r="D273" s="73"/>
      <c r="E273" s="73"/>
      <c r="F273" s="73"/>
      <c r="G273" s="73"/>
      <c r="H273" s="73"/>
      <c r="I273" s="199"/>
      <c r="J273" s="199"/>
      <c r="K273" s="199"/>
      <c r="L273" s="73"/>
      <c r="M273" s="199"/>
      <c r="N273" s="199"/>
      <c r="P273" s="13">
        <v>140</v>
      </c>
      <c r="Q273" s="13">
        <v>566</v>
      </c>
      <c r="R273" s="13">
        <v>576</v>
      </c>
      <c r="S273" s="13">
        <v>566</v>
      </c>
      <c r="T273" s="13">
        <v>10</v>
      </c>
    </row>
    <row r="274" spans="3:20" x14ac:dyDescent="0.25">
      <c r="C274" s="73"/>
      <c r="D274" s="73"/>
      <c r="E274" s="73"/>
      <c r="F274" s="73"/>
      <c r="G274" s="73"/>
      <c r="H274" s="73"/>
      <c r="I274" s="199"/>
      <c r="J274" s="199"/>
      <c r="K274" s="199"/>
      <c r="L274" s="73"/>
      <c r="M274" s="199"/>
      <c r="N274" s="199"/>
      <c r="P274" s="13">
        <v>160</v>
      </c>
      <c r="Q274" s="13">
        <v>163</v>
      </c>
      <c r="R274" s="13">
        <v>168</v>
      </c>
      <c r="S274" s="13">
        <v>135</v>
      </c>
      <c r="T274" s="13">
        <v>33</v>
      </c>
    </row>
    <row r="275" spans="3:20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199"/>
      <c r="N275" s="199"/>
    </row>
    <row r="276" spans="3:20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199"/>
      <c r="N276" s="199"/>
    </row>
    <row r="277" spans="3:20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199"/>
      <c r="N277" s="199"/>
    </row>
    <row r="278" spans="3:20" x14ac:dyDescent="0.25">
      <c r="C278" s="73"/>
      <c r="D278" s="73"/>
      <c r="E278" s="73"/>
      <c r="F278" s="73"/>
      <c r="G278" s="73"/>
      <c r="H278" s="73"/>
      <c r="I278" s="199"/>
      <c r="J278" s="199"/>
      <c r="K278" s="199"/>
      <c r="L278" s="73"/>
      <c r="M278" s="199"/>
      <c r="N278" s="199"/>
    </row>
    <row r="279" spans="3:20" x14ac:dyDescent="0.25">
      <c r="C279" s="73"/>
      <c r="D279" s="73"/>
      <c r="E279" s="73"/>
      <c r="F279" s="73"/>
      <c r="G279" s="73"/>
      <c r="H279" s="73"/>
      <c r="I279" s="199"/>
      <c r="J279" s="199"/>
      <c r="K279" s="199"/>
      <c r="L279" s="73"/>
      <c r="M279" s="199"/>
      <c r="N279" s="199"/>
    </row>
    <row r="280" spans="3:20" x14ac:dyDescent="0.25">
      <c r="C280" s="73"/>
      <c r="D280" s="73"/>
      <c r="E280" s="73"/>
      <c r="F280" s="73"/>
      <c r="G280" s="73"/>
      <c r="H280" s="73"/>
      <c r="I280" s="199"/>
      <c r="J280" s="199"/>
      <c r="K280" s="199"/>
      <c r="L280" s="73"/>
      <c r="M280" s="199"/>
      <c r="N280" s="199"/>
    </row>
    <row r="281" spans="3:20" x14ac:dyDescent="0.25">
      <c r="C281" s="73"/>
      <c r="D281" s="73"/>
      <c r="E281" s="73"/>
      <c r="F281" s="73"/>
      <c r="G281" s="73"/>
      <c r="H281" s="73"/>
      <c r="I281" s="199"/>
      <c r="J281" s="199"/>
      <c r="K281" s="199"/>
      <c r="L281" s="73"/>
      <c r="M281" s="199"/>
      <c r="N281" s="199"/>
    </row>
    <row r="282" spans="3:20" x14ac:dyDescent="0.25">
      <c r="C282" s="73"/>
      <c r="D282" s="73"/>
      <c r="E282" s="73"/>
      <c r="F282" s="73"/>
      <c r="G282" s="73"/>
      <c r="H282" s="73"/>
      <c r="I282" s="199"/>
      <c r="J282" s="199"/>
      <c r="K282" s="199"/>
      <c r="L282" s="73"/>
      <c r="M282" s="199"/>
      <c r="N282" s="199"/>
    </row>
    <row r="283" spans="3:20" x14ac:dyDescent="0.25">
      <c r="C283" s="73"/>
      <c r="D283" s="73"/>
      <c r="E283" s="73"/>
      <c r="F283" s="73"/>
      <c r="G283" s="73"/>
      <c r="H283" s="73"/>
      <c r="I283" s="199"/>
      <c r="J283" s="199"/>
      <c r="K283" s="199"/>
      <c r="L283" s="73"/>
      <c r="M283" s="199"/>
      <c r="N283" s="199"/>
    </row>
    <row r="284" spans="3:20" x14ac:dyDescent="0.25">
      <c r="C284" s="73"/>
      <c r="D284" s="73"/>
      <c r="E284" s="73"/>
      <c r="F284" s="73"/>
      <c r="G284" s="73"/>
      <c r="H284" s="73"/>
      <c r="I284" s="199"/>
      <c r="J284" s="199"/>
      <c r="K284" s="199"/>
      <c r="L284" s="73"/>
      <c r="M284" s="199"/>
      <c r="N284" s="199"/>
    </row>
    <row r="285" spans="3:20" x14ac:dyDescent="0.25">
      <c r="C285" s="73"/>
      <c r="D285" s="73"/>
      <c r="E285" s="73"/>
      <c r="F285" s="73"/>
      <c r="G285" s="73"/>
      <c r="H285" s="73"/>
      <c r="I285" s="199"/>
      <c r="J285" s="199"/>
      <c r="K285" s="199"/>
      <c r="L285" s="73"/>
      <c r="M285" s="199"/>
      <c r="N285" s="199"/>
    </row>
    <row r="286" spans="3:20" x14ac:dyDescent="0.25">
      <c r="C286" s="73"/>
      <c r="D286" s="73"/>
      <c r="E286" s="73"/>
      <c r="F286" s="73"/>
      <c r="G286" s="73"/>
      <c r="H286" s="73"/>
      <c r="I286" s="199"/>
      <c r="J286" s="199"/>
      <c r="K286" s="199"/>
      <c r="L286" s="73"/>
      <c r="M286" s="199"/>
      <c r="N286" s="199"/>
    </row>
    <row r="287" spans="3:20" x14ac:dyDescent="0.25">
      <c r="C287" s="73"/>
      <c r="D287" s="73"/>
      <c r="E287" s="73"/>
      <c r="F287" s="73"/>
      <c r="G287" s="73"/>
      <c r="H287" s="73"/>
      <c r="I287" s="199"/>
      <c r="J287" s="199"/>
      <c r="K287" s="199"/>
      <c r="L287" s="73"/>
      <c r="M287" s="199"/>
      <c r="N287" s="199"/>
    </row>
    <row r="288" spans="3:20" x14ac:dyDescent="0.25">
      <c r="C288" s="73"/>
      <c r="D288" s="73"/>
      <c r="E288" s="73"/>
      <c r="F288" s="73"/>
      <c r="G288" s="73"/>
      <c r="H288" s="73"/>
      <c r="I288" s="199"/>
      <c r="J288" s="199"/>
      <c r="K288" s="199"/>
      <c r="L288" s="73"/>
      <c r="M288" s="199"/>
      <c r="N288" s="199"/>
    </row>
    <row r="289" spans="3:14" x14ac:dyDescent="0.25">
      <c r="C289" s="73"/>
      <c r="D289" s="73"/>
      <c r="E289" s="73"/>
      <c r="F289" s="73"/>
      <c r="G289" s="73"/>
      <c r="H289" s="73"/>
      <c r="I289" s="199"/>
      <c r="J289" s="199"/>
      <c r="K289" s="199"/>
      <c r="L289" s="73"/>
      <c r="M289" s="199"/>
      <c r="N289" s="199"/>
    </row>
    <row r="290" spans="3:14" x14ac:dyDescent="0.25">
      <c r="C290" s="73"/>
      <c r="D290" s="73"/>
      <c r="E290" s="73"/>
      <c r="F290" s="73"/>
      <c r="G290" s="73"/>
      <c r="H290" s="73"/>
      <c r="I290" s="199"/>
      <c r="J290" s="199"/>
      <c r="K290" s="199"/>
      <c r="L290" s="73"/>
      <c r="M290" s="199"/>
      <c r="N290" s="199"/>
    </row>
    <row r="291" spans="3:14" x14ac:dyDescent="0.25">
      <c r="C291" s="73"/>
      <c r="D291" s="73"/>
      <c r="E291" s="73"/>
      <c r="F291" s="73"/>
      <c r="G291" s="73"/>
      <c r="H291" s="73"/>
      <c r="I291" s="199"/>
      <c r="J291" s="199"/>
      <c r="K291" s="199"/>
      <c r="L291" s="73"/>
      <c r="M291" s="199"/>
      <c r="N291" s="199"/>
    </row>
    <row r="292" spans="3:14" x14ac:dyDescent="0.25">
      <c r="C292" s="73"/>
      <c r="D292" s="73"/>
      <c r="E292" s="73"/>
      <c r="F292" s="73"/>
      <c r="G292" s="73"/>
      <c r="H292" s="73"/>
      <c r="I292" s="199"/>
      <c r="J292" s="199"/>
      <c r="K292" s="199"/>
      <c r="L292" s="73"/>
      <c r="M292" s="199"/>
      <c r="N292" s="199"/>
    </row>
    <row r="293" spans="3:14" x14ac:dyDescent="0.25">
      <c r="C293" s="73"/>
      <c r="D293" s="73"/>
      <c r="E293" s="73"/>
      <c r="F293" s="73"/>
      <c r="G293" s="73"/>
      <c r="H293" s="73"/>
      <c r="I293" s="199"/>
      <c r="J293" s="199"/>
      <c r="K293" s="199"/>
      <c r="L293" s="73"/>
      <c r="M293" s="199"/>
      <c r="N293" s="199"/>
    </row>
    <row r="294" spans="3:14" x14ac:dyDescent="0.25">
      <c r="C294" s="73"/>
      <c r="D294" s="73"/>
      <c r="E294" s="73"/>
      <c r="F294" s="73"/>
      <c r="G294" s="73"/>
      <c r="H294" s="73"/>
      <c r="I294" s="199"/>
      <c r="J294" s="199"/>
      <c r="K294" s="199"/>
      <c r="L294" s="73"/>
      <c r="M294" s="199"/>
      <c r="N294" s="199"/>
    </row>
    <row r="295" spans="3:14" x14ac:dyDescent="0.25">
      <c r="C295" s="73"/>
      <c r="D295" s="73"/>
      <c r="E295" s="73"/>
      <c r="F295" s="73"/>
      <c r="G295" s="73"/>
      <c r="H295" s="73"/>
      <c r="I295" s="199"/>
      <c r="J295" s="199"/>
      <c r="K295" s="199"/>
      <c r="L295" s="73"/>
      <c r="M295" s="199"/>
      <c r="N295" s="199"/>
    </row>
    <row r="296" spans="3:14" x14ac:dyDescent="0.25">
      <c r="C296" s="73"/>
      <c r="D296" s="73"/>
      <c r="E296" s="73"/>
      <c r="F296" s="73"/>
      <c r="G296" s="73"/>
      <c r="H296" s="73"/>
      <c r="I296" s="199"/>
      <c r="J296" s="199"/>
      <c r="K296" s="199"/>
      <c r="L296" s="73"/>
      <c r="M296" s="199"/>
      <c r="N296" s="199"/>
    </row>
    <row r="297" spans="3:14" x14ac:dyDescent="0.25">
      <c r="C297" s="73"/>
      <c r="D297" s="73"/>
      <c r="E297" s="73"/>
      <c r="F297" s="73"/>
      <c r="G297" s="73"/>
      <c r="H297" s="73"/>
      <c r="I297" s="199"/>
      <c r="J297" s="199"/>
      <c r="K297" s="199"/>
      <c r="L297" s="73"/>
      <c r="M297" s="199"/>
      <c r="N297" s="199"/>
    </row>
    <row r="298" spans="3:14" x14ac:dyDescent="0.25">
      <c r="C298" s="73"/>
      <c r="D298" s="73"/>
      <c r="E298" s="73"/>
      <c r="F298" s="73"/>
      <c r="G298" s="73"/>
      <c r="H298" s="73"/>
      <c r="I298" s="199"/>
      <c r="J298" s="199"/>
      <c r="K298" s="199"/>
      <c r="L298" s="73"/>
      <c r="M298" s="199"/>
      <c r="N298" s="199"/>
    </row>
    <row r="299" spans="3:14" x14ac:dyDescent="0.25">
      <c r="C299" s="73"/>
      <c r="D299" s="73"/>
      <c r="E299" s="73"/>
      <c r="F299" s="73"/>
      <c r="G299" s="73"/>
      <c r="H299" s="73"/>
      <c r="I299" s="199"/>
      <c r="J299" s="199"/>
      <c r="K299" s="199"/>
      <c r="L299" s="73"/>
      <c r="M299" s="199"/>
      <c r="N299" s="199"/>
    </row>
    <row r="300" spans="3:14" x14ac:dyDescent="0.25">
      <c r="C300" s="73"/>
      <c r="D300" s="73"/>
      <c r="E300" s="73"/>
      <c r="F300" s="73"/>
      <c r="G300" s="73"/>
      <c r="H300" s="73"/>
      <c r="I300" s="199"/>
      <c r="J300" s="199"/>
      <c r="K300" s="199"/>
      <c r="L300" s="73"/>
      <c r="M300" s="199"/>
      <c r="N300" s="199"/>
    </row>
    <row r="301" spans="3:14" x14ac:dyDescent="0.25">
      <c r="C301" s="73"/>
      <c r="D301" s="73"/>
      <c r="E301" s="73"/>
      <c r="F301" s="73"/>
      <c r="G301" s="73"/>
      <c r="H301" s="73"/>
      <c r="I301" s="199"/>
      <c r="J301" s="199"/>
      <c r="K301" s="199"/>
      <c r="L301" s="73"/>
      <c r="M301" s="199"/>
      <c r="N301" s="199"/>
    </row>
    <row r="302" spans="3:14" x14ac:dyDescent="0.25">
      <c r="C302" s="73"/>
      <c r="D302" s="73"/>
      <c r="E302" s="73"/>
      <c r="F302" s="73"/>
      <c r="G302" s="73"/>
      <c r="H302" s="73"/>
      <c r="I302" s="199"/>
      <c r="J302" s="199"/>
      <c r="K302" s="199"/>
      <c r="L302" s="73"/>
      <c r="M302" s="199"/>
      <c r="N302" s="199"/>
    </row>
    <row r="303" spans="3:14" x14ac:dyDescent="0.25">
      <c r="C303" s="73"/>
      <c r="D303" s="73"/>
      <c r="E303" s="73"/>
      <c r="F303" s="73"/>
      <c r="G303" s="73"/>
      <c r="H303" s="73"/>
      <c r="I303" s="199"/>
      <c r="J303" s="199"/>
      <c r="K303" s="199"/>
      <c r="L303" s="73"/>
      <c r="M303" s="199"/>
      <c r="N303" s="199"/>
    </row>
    <row r="304" spans="3:14" x14ac:dyDescent="0.25">
      <c r="C304" s="73"/>
      <c r="D304" s="73"/>
      <c r="E304" s="73"/>
      <c r="F304" s="73"/>
      <c r="G304" s="73"/>
      <c r="H304" s="73"/>
      <c r="I304" s="199"/>
      <c r="J304" s="199"/>
      <c r="K304" s="199"/>
      <c r="L304" s="73"/>
      <c r="M304" s="199"/>
      <c r="N304" s="199"/>
    </row>
    <row r="305" spans="3:14" x14ac:dyDescent="0.25">
      <c r="C305" s="73"/>
      <c r="D305" s="73"/>
      <c r="E305" s="73"/>
      <c r="F305" s="73"/>
      <c r="G305" s="73"/>
      <c r="H305" s="73"/>
      <c r="I305" s="199"/>
      <c r="J305" s="199"/>
      <c r="K305" s="199"/>
      <c r="L305" s="73"/>
      <c r="M305" s="199"/>
      <c r="N305" s="199"/>
    </row>
    <row r="306" spans="3:14" x14ac:dyDescent="0.25">
      <c r="C306" s="73"/>
      <c r="D306" s="73"/>
      <c r="E306" s="73"/>
      <c r="F306" s="73"/>
      <c r="G306" s="73"/>
      <c r="H306" s="73"/>
      <c r="I306" s="199"/>
      <c r="J306" s="199"/>
      <c r="K306" s="199"/>
      <c r="L306" s="73"/>
      <c r="M306" s="199"/>
      <c r="N306" s="199"/>
    </row>
    <row r="307" spans="3:14" x14ac:dyDescent="0.25">
      <c r="C307" s="73"/>
      <c r="D307" s="73"/>
      <c r="E307" s="73"/>
      <c r="F307" s="73"/>
      <c r="G307" s="73"/>
      <c r="H307" s="73"/>
      <c r="I307" s="199"/>
      <c r="J307" s="199"/>
      <c r="K307" s="199"/>
      <c r="L307" s="73"/>
      <c r="M307" s="199"/>
      <c r="N307" s="199"/>
    </row>
    <row r="308" spans="3:14" x14ac:dyDescent="0.25">
      <c r="C308" s="73"/>
      <c r="D308" s="73"/>
      <c r="E308" s="73"/>
      <c r="F308" s="73"/>
      <c r="G308" s="73"/>
      <c r="H308" s="73"/>
      <c r="I308" s="199"/>
      <c r="J308" s="199"/>
      <c r="K308" s="199"/>
      <c r="L308" s="73"/>
      <c r="M308" s="199"/>
      <c r="N308" s="199"/>
    </row>
    <row r="309" spans="3:14" x14ac:dyDescent="0.25">
      <c r="C309" s="73"/>
      <c r="D309" s="73"/>
      <c r="E309" s="73"/>
      <c r="F309" s="73"/>
      <c r="G309" s="73"/>
      <c r="H309" s="73"/>
      <c r="I309" s="199"/>
      <c r="J309" s="199"/>
      <c r="K309" s="199"/>
      <c r="L309" s="73"/>
      <c r="M309" s="199"/>
      <c r="N309" s="199"/>
    </row>
    <row r="310" spans="3:14" x14ac:dyDescent="0.25">
      <c r="C310" s="73"/>
      <c r="D310" s="73"/>
      <c r="E310" s="73"/>
      <c r="F310" s="73"/>
      <c r="G310" s="73"/>
      <c r="H310" s="73"/>
      <c r="I310" s="199"/>
      <c r="J310" s="199"/>
      <c r="K310" s="199"/>
      <c r="L310" s="73"/>
      <c r="M310" s="199"/>
      <c r="N310" s="199"/>
    </row>
    <row r="311" spans="3:14" x14ac:dyDescent="0.25">
      <c r="C311" s="73"/>
      <c r="D311" s="73"/>
      <c r="E311" s="73"/>
      <c r="F311" s="73"/>
      <c r="G311" s="73"/>
      <c r="H311" s="73"/>
      <c r="I311" s="199"/>
      <c r="J311" s="199"/>
      <c r="K311" s="199"/>
      <c r="L311" s="73"/>
      <c r="M311" s="199"/>
      <c r="N311" s="199"/>
    </row>
    <row r="312" spans="3:14" x14ac:dyDescent="0.25">
      <c r="C312" s="73"/>
      <c r="D312" s="73"/>
      <c r="E312" s="73"/>
      <c r="F312" s="73"/>
      <c r="G312" s="73"/>
      <c r="H312" s="73"/>
      <c r="I312" s="199"/>
      <c r="J312" s="199"/>
      <c r="K312" s="199"/>
      <c r="L312" s="73"/>
      <c r="M312" s="199"/>
      <c r="N312" s="199"/>
    </row>
    <row r="313" spans="3:14" x14ac:dyDescent="0.25">
      <c r="C313" s="73"/>
      <c r="D313" s="73"/>
      <c r="E313" s="73"/>
      <c r="F313" s="73"/>
      <c r="G313" s="73"/>
      <c r="H313" s="73"/>
      <c r="I313" s="199"/>
      <c r="J313" s="199"/>
      <c r="K313" s="199"/>
      <c r="L313" s="73"/>
      <c r="M313" s="199"/>
      <c r="N313" s="199"/>
    </row>
    <row r="314" spans="3:14" x14ac:dyDescent="0.25">
      <c r="C314" s="73"/>
      <c r="D314" s="73"/>
      <c r="E314" s="73"/>
      <c r="F314" s="73"/>
      <c r="G314" s="73"/>
      <c r="H314" s="73"/>
      <c r="I314" s="199"/>
      <c r="J314" s="199"/>
      <c r="K314" s="199"/>
      <c r="L314" s="73"/>
      <c r="M314" s="199"/>
      <c r="N314" s="199"/>
    </row>
    <row r="315" spans="3:14" x14ac:dyDescent="0.25">
      <c r="C315" s="73"/>
      <c r="D315" s="73"/>
      <c r="E315" s="73"/>
      <c r="F315" s="73"/>
      <c r="G315" s="73"/>
      <c r="H315" s="73"/>
      <c r="I315" s="199"/>
      <c r="J315" s="199"/>
      <c r="K315" s="199"/>
      <c r="L315" s="73"/>
      <c r="M315" s="199"/>
      <c r="N315" s="199"/>
    </row>
    <row r="316" spans="3:14" x14ac:dyDescent="0.25">
      <c r="C316" s="73"/>
      <c r="D316" s="73"/>
      <c r="E316" s="73"/>
      <c r="F316" s="73"/>
      <c r="G316" s="73"/>
      <c r="H316" s="73"/>
      <c r="I316" s="199"/>
      <c r="J316" s="199"/>
      <c r="K316" s="199"/>
      <c r="L316" s="73"/>
      <c r="M316" s="199"/>
      <c r="N316" s="199"/>
    </row>
    <row r="317" spans="3:14" x14ac:dyDescent="0.25">
      <c r="C317" s="73"/>
      <c r="D317" s="73"/>
      <c r="E317" s="73"/>
      <c r="F317" s="73"/>
      <c r="G317" s="73"/>
      <c r="H317" s="73"/>
      <c r="I317" s="199"/>
      <c r="J317" s="199"/>
      <c r="K317" s="199"/>
      <c r="L317" s="73"/>
      <c r="M317" s="199"/>
      <c r="N317" s="199"/>
    </row>
    <row r="318" spans="3:14" x14ac:dyDescent="0.25">
      <c r="C318" s="73"/>
      <c r="D318" s="73"/>
      <c r="E318" s="73"/>
      <c r="F318" s="73"/>
      <c r="G318" s="73"/>
      <c r="H318" s="73"/>
      <c r="I318" s="199"/>
      <c r="J318" s="199"/>
      <c r="K318" s="199"/>
      <c r="L318" s="73"/>
      <c r="M318" s="199"/>
      <c r="N318" s="199"/>
    </row>
    <row r="319" spans="3:14" x14ac:dyDescent="0.25">
      <c r="C319" s="73"/>
      <c r="D319" s="73"/>
      <c r="E319" s="73"/>
      <c r="F319" s="73"/>
      <c r="G319" s="73"/>
      <c r="H319" s="73"/>
      <c r="I319" s="199"/>
      <c r="J319" s="199"/>
      <c r="K319" s="199"/>
      <c r="L319" s="73"/>
      <c r="M319" s="199"/>
      <c r="N319" s="199"/>
    </row>
    <row r="320" spans="3:14" x14ac:dyDescent="0.25">
      <c r="C320" s="73"/>
      <c r="D320" s="73"/>
      <c r="E320" s="73"/>
      <c r="F320" s="73"/>
      <c r="G320" s="73"/>
      <c r="H320" s="73"/>
      <c r="I320" s="199"/>
      <c r="J320" s="199"/>
      <c r="K320" s="199"/>
      <c r="L320" s="73"/>
      <c r="M320" s="199"/>
      <c r="N320" s="199"/>
    </row>
    <row r="321" spans="3:14" x14ac:dyDescent="0.25">
      <c r="C321" s="73"/>
      <c r="D321" s="73"/>
      <c r="E321" s="73"/>
      <c r="F321" s="73"/>
      <c r="G321" s="73"/>
      <c r="H321" s="73"/>
      <c r="I321" s="199"/>
      <c r="J321" s="199"/>
      <c r="K321" s="199"/>
      <c r="L321" s="73"/>
      <c r="M321" s="199"/>
      <c r="N321" s="199"/>
    </row>
    <row r="322" spans="3:14" x14ac:dyDescent="0.25">
      <c r="C322" s="73"/>
      <c r="D322" s="73"/>
      <c r="E322" s="73"/>
      <c r="F322" s="73"/>
      <c r="G322" s="73"/>
      <c r="H322" s="73"/>
      <c r="I322" s="199"/>
      <c r="J322" s="199"/>
      <c r="K322" s="199"/>
      <c r="L322" s="73"/>
      <c r="M322" s="199"/>
      <c r="N322" s="199"/>
    </row>
    <row r="323" spans="3:14" x14ac:dyDescent="0.25">
      <c r="C323" s="73"/>
      <c r="D323" s="73"/>
      <c r="E323" s="73"/>
      <c r="F323" s="73"/>
      <c r="G323" s="73"/>
      <c r="H323" s="73"/>
      <c r="I323" s="199"/>
      <c r="J323" s="199"/>
      <c r="K323" s="199"/>
      <c r="L323" s="73"/>
      <c r="M323" s="199"/>
      <c r="N323" s="199"/>
    </row>
    <row r="324" spans="3:14" x14ac:dyDescent="0.25">
      <c r="C324" s="73"/>
      <c r="D324" s="73"/>
      <c r="E324" s="73"/>
      <c r="F324" s="73"/>
      <c r="G324" s="73"/>
      <c r="H324" s="73"/>
      <c r="I324" s="199"/>
      <c r="J324" s="199"/>
      <c r="K324" s="199"/>
      <c r="L324" s="73"/>
      <c r="M324" s="199"/>
      <c r="N324" s="199"/>
    </row>
    <row r="325" spans="3:14" x14ac:dyDescent="0.25">
      <c r="C325" s="73"/>
      <c r="D325" s="73"/>
      <c r="E325" s="73"/>
      <c r="F325" s="73"/>
      <c r="G325" s="73"/>
      <c r="H325" s="73"/>
      <c r="I325" s="199"/>
      <c r="J325" s="199"/>
      <c r="K325" s="199"/>
      <c r="L325" s="73"/>
      <c r="M325" s="199"/>
      <c r="N325" s="199"/>
    </row>
    <row r="326" spans="3:14" x14ac:dyDescent="0.25">
      <c r="C326" s="73"/>
      <c r="D326" s="73"/>
      <c r="E326" s="73"/>
      <c r="F326" s="73"/>
      <c r="G326" s="73"/>
      <c r="H326" s="73"/>
      <c r="I326" s="199"/>
      <c r="J326" s="199"/>
      <c r="K326" s="199"/>
      <c r="L326" s="73"/>
      <c r="M326" s="199"/>
      <c r="N326" s="199"/>
    </row>
    <row r="327" spans="3:14" x14ac:dyDescent="0.25">
      <c r="C327" s="73"/>
      <c r="D327" s="73"/>
      <c r="E327" s="73"/>
      <c r="F327" s="73"/>
      <c r="G327" s="73"/>
      <c r="H327" s="73"/>
      <c r="I327" s="199"/>
      <c r="J327" s="199"/>
      <c r="K327" s="199"/>
      <c r="L327" s="73"/>
      <c r="M327" s="199"/>
      <c r="N327" s="199"/>
    </row>
    <row r="328" spans="3:14" x14ac:dyDescent="0.25">
      <c r="C328" s="73"/>
      <c r="D328" s="73"/>
      <c r="E328" s="73"/>
      <c r="F328" s="73"/>
      <c r="G328" s="73"/>
      <c r="H328" s="73"/>
      <c r="I328" s="199"/>
      <c r="J328" s="199"/>
      <c r="K328" s="199"/>
      <c r="L328" s="73"/>
      <c r="M328" s="199"/>
      <c r="N328" s="199"/>
    </row>
    <row r="329" spans="3:14" x14ac:dyDescent="0.25">
      <c r="C329" s="73"/>
      <c r="D329" s="73"/>
      <c r="E329" s="73"/>
      <c r="F329" s="73"/>
      <c r="G329" s="73"/>
      <c r="H329" s="73"/>
      <c r="I329" s="199"/>
      <c r="J329" s="199"/>
      <c r="K329" s="199"/>
      <c r="L329" s="73"/>
      <c r="M329" s="199"/>
      <c r="N329" s="199"/>
    </row>
    <row r="330" spans="3:14" x14ac:dyDescent="0.25">
      <c r="C330" s="73"/>
      <c r="D330" s="73"/>
      <c r="E330" s="73"/>
      <c r="F330" s="73"/>
      <c r="G330" s="73"/>
      <c r="H330" s="73"/>
      <c r="I330" s="199"/>
      <c r="J330" s="199"/>
      <c r="K330" s="199"/>
      <c r="L330" s="73"/>
      <c r="M330" s="199"/>
      <c r="N330" s="199"/>
    </row>
    <row r="331" spans="3:14" x14ac:dyDescent="0.25">
      <c r="C331" s="73"/>
      <c r="D331" s="73"/>
      <c r="E331" s="73"/>
      <c r="F331" s="73"/>
      <c r="G331" s="73"/>
      <c r="H331" s="73"/>
      <c r="I331" s="199"/>
      <c r="J331" s="199"/>
      <c r="K331" s="199"/>
      <c r="L331" s="73"/>
      <c r="M331" s="199"/>
      <c r="N331" s="199"/>
    </row>
    <row r="332" spans="3:14" x14ac:dyDescent="0.25">
      <c r="C332" s="73"/>
      <c r="D332" s="73"/>
      <c r="E332" s="73"/>
      <c r="F332" s="73"/>
      <c r="G332" s="73"/>
      <c r="H332" s="73"/>
      <c r="I332" s="199"/>
      <c r="J332" s="199"/>
      <c r="K332" s="199"/>
      <c r="L332" s="73"/>
      <c r="M332" s="199"/>
      <c r="N332" s="199"/>
    </row>
    <row r="333" spans="3:14" x14ac:dyDescent="0.25">
      <c r="C333" s="73"/>
      <c r="D333" s="73"/>
      <c r="E333" s="73"/>
      <c r="F333" s="73"/>
      <c r="G333" s="73"/>
      <c r="H333" s="73"/>
      <c r="I333" s="199"/>
      <c r="J333" s="199"/>
      <c r="K333" s="199"/>
      <c r="L333" s="73"/>
      <c r="M333" s="199"/>
      <c r="N333" s="199"/>
    </row>
    <row r="334" spans="3:14" x14ac:dyDescent="0.25">
      <c r="C334" s="73"/>
      <c r="D334" s="73"/>
      <c r="E334" s="73"/>
      <c r="F334" s="73"/>
      <c r="G334" s="73"/>
      <c r="H334" s="73"/>
      <c r="I334" s="199"/>
      <c r="J334" s="199"/>
      <c r="K334" s="199"/>
      <c r="L334" s="73"/>
      <c r="M334" s="199"/>
      <c r="N334" s="199"/>
    </row>
    <row r="335" spans="3:14" x14ac:dyDescent="0.25">
      <c r="C335" s="73"/>
      <c r="D335" s="73"/>
      <c r="E335" s="73"/>
      <c r="F335" s="73"/>
      <c r="G335" s="73"/>
      <c r="H335" s="73"/>
      <c r="I335" s="199"/>
      <c r="J335" s="199"/>
      <c r="K335" s="199"/>
      <c r="L335" s="73"/>
      <c r="M335" s="199"/>
      <c r="N335" s="199"/>
    </row>
    <row r="336" spans="3:14" x14ac:dyDescent="0.25">
      <c r="C336" s="73"/>
      <c r="D336" s="73"/>
      <c r="E336" s="73"/>
      <c r="F336" s="73"/>
      <c r="G336" s="73"/>
      <c r="H336" s="73"/>
      <c r="I336" s="199"/>
      <c r="J336" s="199"/>
      <c r="K336" s="199"/>
      <c r="L336" s="73"/>
      <c r="M336" s="199"/>
      <c r="N336" s="199"/>
    </row>
    <row r="337" spans="3:14" x14ac:dyDescent="0.25">
      <c r="C337" s="73"/>
      <c r="D337" s="73"/>
      <c r="E337" s="73"/>
      <c r="F337" s="73"/>
      <c r="G337" s="73"/>
      <c r="H337" s="73"/>
      <c r="I337" s="199"/>
      <c r="J337" s="199"/>
      <c r="K337" s="199"/>
      <c r="L337" s="73"/>
      <c r="M337" s="199"/>
      <c r="N337" s="199"/>
    </row>
    <row r="338" spans="3:14" x14ac:dyDescent="0.25">
      <c r="C338" s="73"/>
      <c r="D338" s="73"/>
      <c r="E338" s="73"/>
      <c r="F338" s="73"/>
      <c r="G338" s="73"/>
      <c r="H338" s="73"/>
      <c r="I338" s="199"/>
      <c r="J338" s="199"/>
      <c r="K338" s="199"/>
      <c r="L338" s="73"/>
      <c r="M338" s="199"/>
      <c r="N338" s="199"/>
    </row>
    <row r="339" spans="3:14" x14ac:dyDescent="0.25">
      <c r="C339" s="73"/>
      <c r="D339" s="73"/>
      <c r="E339" s="73"/>
      <c r="F339" s="73"/>
      <c r="G339" s="73"/>
      <c r="H339" s="73"/>
      <c r="I339" s="199"/>
      <c r="J339" s="199"/>
      <c r="K339" s="199"/>
      <c r="L339" s="73"/>
      <c r="M339" s="73"/>
      <c r="N339" s="73"/>
    </row>
    <row r="340" spans="3:14" x14ac:dyDescent="0.25">
      <c r="C340" s="73"/>
      <c r="D340" s="73"/>
      <c r="E340" s="73"/>
      <c r="F340" s="73"/>
      <c r="G340" s="73"/>
      <c r="H340" s="73"/>
      <c r="I340" s="199"/>
      <c r="J340" s="199"/>
      <c r="K340" s="199"/>
      <c r="L340" s="73"/>
      <c r="M340" s="73"/>
      <c r="N340" s="73"/>
    </row>
    <row r="341" spans="3:14" x14ac:dyDescent="0.25">
      <c r="C341" s="73"/>
      <c r="D341" s="73"/>
      <c r="E341" s="73"/>
      <c r="F341" s="73"/>
      <c r="G341" s="73"/>
      <c r="H341" s="73"/>
      <c r="I341" s="199"/>
      <c r="J341" s="199"/>
      <c r="K341" s="199"/>
      <c r="L341" s="73"/>
      <c r="M341" s="73"/>
      <c r="N341" s="73"/>
    </row>
    <row r="342" spans="3:14" x14ac:dyDescent="0.25">
      <c r="C342" s="73"/>
      <c r="D342" s="73"/>
      <c r="E342" s="73"/>
      <c r="F342" s="73"/>
      <c r="G342" s="73"/>
      <c r="H342" s="73"/>
      <c r="I342" s="199"/>
      <c r="J342" s="199"/>
      <c r="K342" s="199"/>
      <c r="L342" s="73"/>
      <c r="M342" s="73"/>
      <c r="N342" s="73"/>
    </row>
    <row r="343" spans="3:14" x14ac:dyDescent="0.25">
      <c r="C343" s="73"/>
      <c r="D343" s="73"/>
      <c r="E343" s="73"/>
      <c r="F343" s="73"/>
      <c r="G343" s="73"/>
      <c r="H343" s="73"/>
      <c r="I343" s="199"/>
      <c r="J343" s="199"/>
      <c r="K343" s="199"/>
      <c r="L343" s="73"/>
      <c r="M343" s="73"/>
      <c r="N343" s="73"/>
    </row>
    <row r="344" spans="3:14" x14ac:dyDescent="0.25">
      <c r="C344" s="73"/>
      <c r="D344" s="73"/>
      <c r="E344" s="73"/>
      <c r="F344" s="73"/>
      <c r="G344" s="73"/>
      <c r="H344" s="73"/>
      <c r="I344" s="199"/>
      <c r="J344" s="199"/>
      <c r="K344" s="199"/>
      <c r="L344" s="73"/>
      <c r="M344" s="73"/>
      <c r="N344" s="73"/>
    </row>
    <row r="345" spans="3:14" x14ac:dyDescent="0.25">
      <c r="C345" s="73"/>
      <c r="D345" s="73"/>
      <c r="E345" s="73"/>
      <c r="F345" s="73"/>
      <c r="G345" s="73"/>
      <c r="H345" s="73"/>
      <c r="I345" s="199"/>
      <c r="J345" s="199"/>
      <c r="K345" s="199"/>
      <c r="L345" s="73"/>
      <c r="M345" s="73"/>
      <c r="N345" s="73"/>
    </row>
    <row r="346" spans="3:14" x14ac:dyDescent="0.25">
      <c r="C346" s="73"/>
      <c r="D346" s="73"/>
      <c r="E346" s="73"/>
      <c r="F346" s="73"/>
      <c r="G346" s="73"/>
      <c r="H346" s="73"/>
      <c r="I346" s="199"/>
      <c r="J346" s="199"/>
      <c r="K346" s="199"/>
      <c r="L346" s="73"/>
      <c r="M346" s="73"/>
      <c r="N346" s="73"/>
    </row>
    <row r="347" spans="3:14" x14ac:dyDescent="0.25">
      <c r="C347" s="73"/>
      <c r="D347" s="73"/>
      <c r="E347" s="73"/>
      <c r="F347" s="73"/>
      <c r="G347" s="73"/>
      <c r="H347" s="73"/>
      <c r="I347" s="199"/>
      <c r="J347" s="199"/>
      <c r="K347" s="199"/>
      <c r="L347" s="73"/>
      <c r="M347" s="73"/>
      <c r="N347" s="73"/>
    </row>
    <row r="348" spans="3:14" x14ac:dyDescent="0.25">
      <c r="C348" s="73"/>
      <c r="D348" s="73"/>
      <c r="E348" s="73"/>
      <c r="F348" s="73"/>
      <c r="G348" s="73"/>
      <c r="H348" s="73"/>
      <c r="I348" s="199"/>
      <c r="J348" s="199"/>
      <c r="K348" s="199"/>
      <c r="L348" s="73"/>
      <c r="M348" s="73"/>
      <c r="N348" s="73"/>
    </row>
    <row r="349" spans="3:14" x14ac:dyDescent="0.25">
      <c r="C349" s="73"/>
      <c r="D349" s="73"/>
      <c r="E349" s="73"/>
      <c r="F349" s="73"/>
      <c r="G349" s="73"/>
      <c r="H349" s="73"/>
      <c r="I349" s="199"/>
      <c r="J349" s="199"/>
      <c r="K349" s="199"/>
      <c r="L349" s="73"/>
      <c r="M349" s="73"/>
      <c r="N349" s="73"/>
    </row>
    <row r="350" spans="3:14" x14ac:dyDescent="0.25">
      <c r="C350" s="73"/>
      <c r="D350" s="73"/>
      <c r="E350" s="73"/>
      <c r="F350" s="73"/>
      <c r="G350" s="73"/>
      <c r="H350" s="73"/>
      <c r="I350" s="199"/>
      <c r="J350" s="199"/>
      <c r="K350" s="199"/>
      <c r="L350" s="73"/>
      <c r="M350" s="73"/>
      <c r="N350" s="73"/>
    </row>
    <row r="351" spans="3:14" x14ac:dyDescent="0.25">
      <c r="C351" s="73"/>
      <c r="D351" s="73"/>
      <c r="E351" s="73"/>
      <c r="F351" s="73"/>
      <c r="G351" s="73"/>
      <c r="H351" s="73"/>
      <c r="I351" s="199"/>
      <c r="J351" s="199"/>
      <c r="K351" s="199"/>
      <c r="L351" s="73"/>
      <c r="M351" s="73"/>
      <c r="N351" s="73"/>
    </row>
    <row r="352" spans="3:14" x14ac:dyDescent="0.25">
      <c r="C352" s="73"/>
      <c r="D352" s="73"/>
      <c r="E352" s="73"/>
      <c r="F352" s="73"/>
      <c r="G352" s="73"/>
      <c r="H352" s="73"/>
      <c r="I352" s="199"/>
      <c r="J352" s="199"/>
      <c r="K352" s="199"/>
      <c r="L352" s="73"/>
      <c r="M352" s="73"/>
      <c r="N352" s="73"/>
    </row>
    <row r="353" spans="3:14" x14ac:dyDescent="0.25">
      <c r="C353" s="73"/>
      <c r="D353" s="73"/>
      <c r="E353" s="73"/>
      <c r="F353" s="73"/>
      <c r="G353" s="73"/>
      <c r="H353" s="73"/>
      <c r="I353" s="199"/>
      <c r="J353" s="199"/>
      <c r="K353" s="199"/>
      <c r="L353" s="73"/>
      <c r="M353" s="73"/>
      <c r="N353" s="73"/>
    </row>
    <row r="354" spans="3:14" x14ac:dyDescent="0.25">
      <c r="C354" s="73"/>
      <c r="D354" s="73"/>
      <c r="E354" s="73"/>
      <c r="F354" s="73"/>
      <c r="G354" s="73"/>
      <c r="H354" s="73"/>
      <c r="I354" s="199"/>
      <c r="J354" s="199"/>
      <c r="K354" s="199"/>
      <c r="L354" s="73"/>
      <c r="M354" s="73"/>
      <c r="N354" s="73"/>
    </row>
    <row r="355" spans="3:14" x14ac:dyDescent="0.25">
      <c r="C355" s="73"/>
      <c r="D355" s="73"/>
      <c r="E355" s="73"/>
      <c r="F355" s="73"/>
      <c r="G355" s="73"/>
      <c r="H355" s="73"/>
      <c r="I355" s="199"/>
      <c r="J355" s="199"/>
      <c r="K355" s="199"/>
      <c r="L355" s="73"/>
      <c r="M355" s="73"/>
      <c r="N355" s="73"/>
    </row>
    <row r="356" spans="3:14" x14ac:dyDescent="0.25">
      <c r="C356" s="73"/>
      <c r="D356" s="73"/>
      <c r="E356" s="73"/>
      <c r="F356" s="73"/>
      <c r="G356" s="73"/>
      <c r="H356" s="73"/>
      <c r="I356" s="199"/>
      <c r="J356" s="199"/>
      <c r="K356" s="199"/>
      <c r="L356" s="73"/>
      <c r="M356" s="73"/>
      <c r="N356" s="73"/>
    </row>
    <row r="357" spans="3:14" x14ac:dyDescent="0.25">
      <c r="C357" s="73"/>
      <c r="D357" s="73"/>
      <c r="E357" s="73"/>
      <c r="F357" s="73"/>
      <c r="G357" s="73"/>
      <c r="H357" s="73"/>
      <c r="I357" s="199"/>
      <c r="J357" s="199"/>
      <c r="K357" s="199"/>
      <c r="L357" s="73"/>
      <c r="M357" s="73"/>
      <c r="N357" s="73"/>
    </row>
    <row r="358" spans="3:14" x14ac:dyDescent="0.25">
      <c r="C358" s="73"/>
      <c r="D358" s="73"/>
      <c r="E358" s="73"/>
      <c r="F358" s="73"/>
      <c r="G358" s="73"/>
      <c r="H358" s="73"/>
      <c r="I358" s="199"/>
      <c r="J358" s="199"/>
      <c r="K358" s="199"/>
      <c r="L358" s="73"/>
      <c r="M358" s="73"/>
      <c r="N358" s="73"/>
    </row>
    <row r="359" spans="3:14" x14ac:dyDescent="0.25">
      <c r="C359" s="73"/>
      <c r="D359" s="73"/>
      <c r="E359" s="73"/>
      <c r="F359" s="73"/>
      <c r="G359" s="73"/>
      <c r="H359" s="73"/>
      <c r="I359" s="199"/>
      <c r="J359" s="199"/>
      <c r="K359" s="199"/>
      <c r="L359" s="73"/>
      <c r="M359" s="73"/>
      <c r="N359" s="73"/>
    </row>
    <row r="360" spans="3:14" x14ac:dyDescent="0.25">
      <c r="C360" s="73"/>
      <c r="D360" s="73"/>
      <c r="E360" s="73"/>
      <c r="F360" s="73"/>
      <c r="G360" s="73"/>
      <c r="H360" s="73"/>
      <c r="I360" s="199"/>
      <c r="J360" s="199"/>
      <c r="K360" s="199"/>
      <c r="L360" s="73"/>
      <c r="M360" s="73"/>
      <c r="N360" s="73"/>
    </row>
    <row r="361" spans="3:14" x14ac:dyDescent="0.25">
      <c r="C361" s="73"/>
      <c r="D361" s="73"/>
      <c r="E361" s="73"/>
      <c r="F361" s="73"/>
      <c r="G361" s="73"/>
      <c r="H361" s="73"/>
      <c r="I361" s="199"/>
      <c r="J361" s="199"/>
      <c r="K361" s="199"/>
      <c r="L361" s="73"/>
      <c r="M361" s="73"/>
      <c r="N361" s="73"/>
    </row>
    <row r="362" spans="3:14" x14ac:dyDescent="0.25">
      <c r="C362" s="73"/>
      <c r="D362" s="73"/>
      <c r="E362" s="73"/>
      <c r="F362" s="73"/>
      <c r="G362" s="73"/>
      <c r="H362" s="73"/>
      <c r="I362" s="199"/>
      <c r="J362" s="199"/>
      <c r="K362" s="199"/>
      <c r="L362" s="73"/>
      <c r="M362" s="73"/>
      <c r="N362" s="73"/>
    </row>
    <row r="363" spans="3:14" x14ac:dyDescent="0.25">
      <c r="C363" s="73"/>
      <c r="D363" s="73"/>
      <c r="E363" s="73"/>
      <c r="F363" s="73"/>
      <c r="G363" s="73"/>
      <c r="H363" s="73"/>
      <c r="I363" s="199"/>
      <c r="J363" s="199"/>
      <c r="K363" s="199"/>
      <c r="L363" s="73"/>
      <c r="M363" s="73"/>
      <c r="N363" s="73"/>
    </row>
    <row r="364" spans="3:14" x14ac:dyDescent="0.25">
      <c r="C364" s="73"/>
      <c r="D364" s="73"/>
      <c r="E364" s="73"/>
      <c r="F364" s="73"/>
      <c r="G364" s="73"/>
      <c r="H364" s="73"/>
      <c r="I364" s="199"/>
      <c r="J364" s="199"/>
      <c r="K364" s="199"/>
      <c r="L364" s="73"/>
      <c r="M364" s="73"/>
      <c r="N364" s="73"/>
    </row>
    <row r="365" spans="3:14" x14ac:dyDescent="0.25">
      <c r="C365" s="73"/>
      <c r="D365" s="73"/>
      <c r="E365" s="73"/>
      <c r="F365" s="73"/>
      <c r="G365" s="73"/>
      <c r="H365" s="73"/>
      <c r="I365" s="199"/>
      <c r="J365" s="199"/>
      <c r="K365" s="199"/>
      <c r="L365" s="73"/>
      <c r="M365" s="73"/>
      <c r="N365" s="73"/>
    </row>
    <row r="366" spans="3:14" x14ac:dyDescent="0.25">
      <c r="C366" s="73"/>
      <c r="D366" s="73"/>
      <c r="E366" s="73"/>
      <c r="F366" s="73"/>
      <c r="G366" s="73"/>
      <c r="H366" s="73"/>
      <c r="I366" s="199"/>
      <c r="J366" s="199"/>
      <c r="K366" s="199"/>
      <c r="L366" s="73"/>
      <c r="M366" s="73"/>
      <c r="N366" s="73"/>
    </row>
    <row r="367" spans="3:14" x14ac:dyDescent="0.25">
      <c r="C367" s="73"/>
      <c r="D367" s="73"/>
      <c r="E367" s="73"/>
      <c r="F367" s="73"/>
      <c r="G367" s="73"/>
      <c r="H367" s="73"/>
      <c r="I367" s="199"/>
      <c r="J367" s="199"/>
      <c r="K367" s="199"/>
      <c r="L367" s="73"/>
      <c r="M367" s="73"/>
      <c r="N367" s="73"/>
    </row>
    <row r="368" spans="3:14" x14ac:dyDescent="0.25">
      <c r="C368" s="73"/>
      <c r="D368" s="73"/>
      <c r="E368" s="73"/>
      <c r="F368" s="73"/>
      <c r="G368" s="73"/>
      <c r="H368" s="73"/>
      <c r="I368" s="199"/>
      <c r="J368" s="199"/>
      <c r="K368" s="199"/>
      <c r="L368" s="73"/>
      <c r="M368" s="73"/>
      <c r="N368" s="73"/>
    </row>
    <row r="369" spans="3:14" x14ac:dyDescent="0.25">
      <c r="C369" s="73"/>
      <c r="D369" s="73"/>
      <c r="E369" s="73"/>
      <c r="F369" s="73"/>
      <c r="G369" s="73"/>
      <c r="H369" s="73"/>
      <c r="I369" s="199"/>
      <c r="J369" s="199"/>
      <c r="K369" s="199"/>
      <c r="L369" s="73"/>
      <c r="M369" s="73"/>
      <c r="N369" s="73"/>
    </row>
    <row r="370" spans="3:14" x14ac:dyDescent="0.25">
      <c r="C370" s="73"/>
      <c r="D370" s="73"/>
      <c r="E370" s="73"/>
      <c r="F370" s="73"/>
      <c r="G370" s="73"/>
      <c r="H370" s="73"/>
      <c r="I370" s="199"/>
      <c r="J370" s="199"/>
      <c r="K370" s="199"/>
      <c r="L370" s="73"/>
      <c r="M370" s="73"/>
      <c r="N370" s="73"/>
    </row>
    <row r="371" spans="3:14" x14ac:dyDescent="0.25">
      <c r="C371" s="73"/>
      <c r="D371" s="73"/>
      <c r="E371" s="73"/>
      <c r="F371" s="73"/>
      <c r="G371" s="73"/>
      <c r="H371" s="73"/>
      <c r="I371" s="199"/>
      <c r="J371" s="199"/>
      <c r="K371" s="199"/>
      <c r="L371" s="73"/>
      <c r="M371" s="73"/>
      <c r="N371" s="73"/>
    </row>
    <row r="372" spans="3:14" x14ac:dyDescent="0.25">
      <c r="C372" s="73"/>
      <c r="D372" s="73"/>
      <c r="E372" s="73"/>
      <c r="F372" s="73"/>
      <c r="G372" s="73"/>
      <c r="H372" s="73"/>
      <c r="I372" s="199"/>
      <c r="J372" s="199"/>
      <c r="K372" s="199"/>
      <c r="L372" s="73"/>
      <c r="M372" s="73"/>
      <c r="N372" s="73"/>
    </row>
    <row r="373" spans="3:14" x14ac:dyDescent="0.25">
      <c r="C373" s="73"/>
      <c r="D373" s="73"/>
      <c r="E373" s="73"/>
      <c r="F373" s="73"/>
      <c r="G373" s="73"/>
      <c r="H373" s="73"/>
      <c r="I373" s="199"/>
      <c r="J373" s="199"/>
      <c r="K373" s="199"/>
      <c r="L373" s="73"/>
      <c r="M373" s="73"/>
      <c r="N373" s="73"/>
    </row>
    <row r="374" spans="3:14" x14ac:dyDescent="0.25">
      <c r="C374" s="73"/>
      <c r="D374" s="73"/>
      <c r="E374" s="73"/>
      <c r="F374" s="73"/>
      <c r="G374" s="73"/>
      <c r="H374" s="73"/>
      <c r="I374" s="199"/>
      <c r="J374" s="199"/>
      <c r="K374" s="199"/>
      <c r="L374" s="73"/>
      <c r="M374" s="73"/>
      <c r="N374" s="73"/>
    </row>
    <row r="375" spans="3:14" x14ac:dyDescent="0.25">
      <c r="C375" s="73"/>
      <c r="D375" s="73"/>
      <c r="E375" s="73"/>
      <c r="F375" s="73"/>
      <c r="G375" s="73"/>
      <c r="H375" s="73"/>
      <c r="I375" s="199"/>
      <c r="J375" s="199"/>
      <c r="K375" s="199"/>
      <c r="L375" s="73"/>
      <c r="M375" s="73"/>
      <c r="N375" s="73"/>
    </row>
    <row r="376" spans="3:14" x14ac:dyDescent="0.25">
      <c r="C376" s="73"/>
      <c r="D376" s="73"/>
      <c r="E376" s="73"/>
      <c r="F376" s="73"/>
      <c r="G376" s="73"/>
      <c r="H376" s="73"/>
      <c r="I376" s="199"/>
      <c r="J376" s="199"/>
      <c r="K376" s="199"/>
      <c r="L376" s="73"/>
      <c r="M376" s="73"/>
      <c r="N376" s="73"/>
    </row>
    <row r="377" spans="3:14" x14ac:dyDescent="0.25">
      <c r="C377" s="73"/>
      <c r="D377" s="73"/>
      <c r="E377" s="73"/>
      <c r="F377" s="73"/>
      <c r="G377" s="73"/>
      <c r="H377" s="73"/>
      <c r="I377" s="199"/>
      <c r="J377" s="199"/>
      <c r="K377" s="199"/>
      <c r="L377" s="73"/>
      <c r="M377" s="73"/>
      <c r="N377" s="73"/>
    </row>
    <row r="378" spans="3:14" x14ac:dyDescent="0.25">
      <c r="C378" s="73"/>
      <c r="D378" s="73"/>
      <c r="E378" s="73"/>
      <c r="F378" s="73"/>
      <c r="G378" s="73"/>
      <c r="H378" s="73"/>
      <c r="I378" s="199"/>
      <c r="J378" s="199"/>
      <c r="K378" s="199"/>
      <c r="L378" s="73"/>
      <c r="M378" s="73"/>
      <c r="N378" s="73"/>
    </row>
    <row r="379" spans="3:14" x14ac:dyDescent="0.25">
      <c r="C379" s="73"/>
      <c r="D379" s="73"/>
      <c r="E379" s="73"/>
      <c r="F379" s="73"/>
      <c r="G379" s="73"/>
      <c r="H379" s="73"/>
      <c r="I379" s="199"/>
      <c r="J379" s="199"/>
      <c r="K379" s="199"/>
      <c r="L379" s="73"/>
      <c r="M379" s="73"/>
      <c r="N379" s="73"/>
    </row>
    <row r="380" spans="3:14" x14ac:dyDescent="0.25">
      <c r="C380" s="73"/>
      <c r="D380" s="73"/>
      <c r="E380" s="73"/>
      <c r="F380" s="73"/>
      <c r="G380" s="73"/>
      <c r="H380" s="73"/>
      <c r="I380" s="199"/>
      <c r="J380" s="199"/>
      <c r="K380" s="199"/>
      <c r="L380" s="73"/>
      <c r="M380" s="73"/>
      <c r="N380" s="73"/>
    </row>
    <row r="381" spans="3:14" x14ac:dyDescent="0.25">
      <c r="C381" s="73"/>
      <c r="D381" s="73"/>
      <c r="E381" s="73"/>
      <c r="F381" s="73"/>
      <c r="G381" s="73"/>
      <c r="H381" s="73"/>
      <c r="I381" s="199"/>
      <c r="J381" s="199"/>
      <c r="K381" s="199"/>
      <c r="L381" s="73"/>
      <c r="M381" s="73"/>
      <c r="N381" s="73"/>
    </row>
    <row r="382" spans="3:14" x14ac:dyDescent="0.25">
      <c r="C382" s="73"/>
      <c r="D382" s="73"/>
      <c r="E382" s="73"/>
      <c r="F382" s="73"/>
      <c r="G382" s="73"/>
      <c r="H382" s="73"/>
      <c r="I382" s="199"/>
      <c r="J382" s="199"/>
      <c r="K382" s="199"/>
      <c r="L382" s="73"/>
      <c r="M382" s="73"/>
      <c r="N382" s="73"/>
    </row>
    <row r="383" spans="3:14" x14ac:dyDescent="0.25">
      <c r="C383" s="73"/>
      <c r="D383" s="73"/>
      <c r="E383" s="73"/>
      <c r="F383" s="73"/>
      <c r="G383" s="73"/>
      <c r="H383" s="73"/>
      <c r="I383" s="199"/>
      <c r="J383" s="199"/>
      <c r="K383" s="199"/>
      <c r="L383" s="73"/>
      <c r="M383" s="73"/>
      <c r="N383" s="73"/>
    </row>
    <row r="384" spans="3:14" x14ac:dyDescent="0.25">
      <c r="C384" s="73"/>
      <c r="D384" s="73"/>
      <c r="E384" s="73"/>
      <c r="F384" s="73"/>
      <c r="G384" s="73"/>
      <c r="H384" s="73"/>
      <c r="I384" s="199"/>
      <c r="J384" s="199"/>
      <c r="K384" s="199"/>
      <c r="L384" s="73"/>
      <c r="M384" s="73"/>
      <c r="N384" s="73"/>
    </row>
    <row r="385" spans="3:14" x14ac:dyDescent="0.25">
      <c r="C385" s="73"/>
      <c r="D385" s="73"/>
      <c r="E385" s="73"/>
      <c r="F385" s="73"/>
      <c r="G385" s="73"/>
      <c r="H385" s="73"/>
      <c r="I385" s="199"/>
      <c r="J385" s="199"/>
      <c r="K385" s="199"/>
      <c r="L385" s="73"/>
      <c r="M385" s="73"/>
      <c r="N385" s="73"/>
    </row>
    <row r="386" spans="3:14" x14ac:dyDescent="0.25">
      <c r="C386" s="73"/>
      <c r="D386" s="73"/>
      <c r="E386" s="73"/>
      <c r="F386" s="73"/>
      <c r="G386" s="73"/>
      <c r="H386" s="73"/>
      <c r="I386" s="199"/>
      <c r="J386" s="199"/>
      <c r="K386" s="199"/>
      <c r="L386" s="73"/>
      <c r="M386" s="73"/>
      <c r="N386" s="73"/>
    </row>
    <row r="387" spans="3:14" x14ac:dyDescent="0.25">
      <c r="C387" s="73"/>
      <c r="D387" s="73"/>
      <c r="E387" s="73"/>
      <c r="F387" s="73"/>
      <c r="G387" s="73"/>
      <c r="H387" s="73"/>
      <c r="I387" s="199"/>
      <c r="J387" s="199"/>
      <c r="K387" s="199"/>
      <c r="L387" s="73"/>
      <c r="M387" s="73"/>
      <c r="N387" s="73"/>
    </row>
    <row r="388" spans="3:14" x14ac:dyDescent="0.25">
      <c r="C388" s="73"/>
      <c r="D388" s="73"/>
      <c r="E388" s="73"/>
      <c r="F388" s="73"/>
      <c r="G388" s="73"/>
      <c r="H388" s="73"/>
      <c r="I388" s="199"/>
      <c r="J388" s="199"/>
      <c r="K388" s="199"/>
      <c r="L388" s="73"/>
      <c r="M388" s="73"/>
      <c r="N388" s="73"/>
    </row>
    <row r="389" spans="3:14" x14ac:dyDescent="0.25">
      <c r="C389" s="73"/>
      <c r="D389" s="73"/>
      <c r="E389" s="73"/>
      <c r="F389" s="73"/>
      <c r="G389" s="73"/>
      <c r="H389" s="73"/>
      <c r="I389" s="199"/>
      <c r="J389" s="199"/>
      <c r="K389" s="199"/>
      <c r="L389" s="73"/>
      <c r="M389" s="73"/>
      <c r="N389" s="73"/>
    </row>
    <row r="390" spans="3:14" x14ac:dyDescent="0.25">
      <c r="C390" s="73"/>
      <c r="D390" s="73"/>
      <c r="E390" s="73"/>
      <c r="F390" s="73"/>
      <c r="G390" s="73"/>
      <c r="H390" s="73"/>
      <c r="I390" s="199"/>
      <c r="J390" s="199"/>
      <c r="K390" s="199"/>
      <c r="L390" s="73"/>
      <c r="M390" s="73"/>
      <c r="N390" s="73"/>
    </row>
    <row r="391" spans="3:14" x14ac:dyDescent="0.25">
      <c r="C391" s="73"/>
      <c r="D391" s="73"/>
      <c r="E391" s="73"/>
      <c r="F391" s="73"/>
      <c r="G391" s="73"/>
      <c r="H391" s="73"/>
      <c r="I391" s="199"/>
      <c r="J391" s="199"/>
      <c r="K391" s="199"/>
      <c r="L391" s="73"/>
      <c r="M391" s="73"/>
      <c r="N391" s="73"/>
    </row>
    <row r="392" spans="3:14" x14ac:dyDescent="0.25">
      <c r="C392" s="73"/>
      <c r="D392" s="73"/>
      <c r="E392" s="73"/>
      <c r="F392" s="73"/>
      <c r="G392" s="73"/>
      <c r="H392" s="73"/>
      <c r="I392" s="199"/>
      <c r="J392" s="199"/>
      <c r="K392" s="199"/>
      <c r="L392" s="73"/>
      <c r="M392" s="73"/>
      <c r="N392" s="73"/>
    </row>
    <row r="393" spans="3:14" x14ac:dyDescent="0.25">
      <c r="C393" s="73"/>
      <c r="D393" s="73"/>
      <c r="E393" s="73"/>
      <c r="F393" s="73"/>
      <c r="G393" s="73"/>
      <c r="H393" s="73"/>
      <c r="I393" s="199"/>
      <c r="J393" s="199"/>
      <c r="K393" s="199"/>
      <c r="L393" s="73"/>
      <c r="M393" s="73"/>
      <c r="N393" s="73"/>
    </row>
    <row r="394" spans="3:14" x14ac:dyDescent="0.25">
      <c r="C394" s="73"/>
      <c r="D394" s="73"/>
      <c r="E394" s="73"/>
      <c r="F394" s="73"/>
      <c r="G394" s="73"/>
      <c r="H394" s="73"/>
      <c r="I394" s="199"/>
      <c r="J394" s="199"/>
      <c r="K394" s="199"/>
      <c r="L394" s="73"/>
      <c r="M394" s="73"/>
      <c r="N394" s="73"/>
    </row>
    <row r="395" spans="3:14" x14ac:dyDescent="0.25">
      <c r="C395" s="73"/>
      <c r="D395" s="73"/>
      <c r="E395" s="73"/>
      <c r="F395" s="73"/>
      <c r="G395" s="73"/>
      <c r="H395" s="73"/>
      <c r="I395" s="199"/>
      <c r="J395" s="199"/>
      <c r="K395" s="199"/>
      <c r="L395" s="73"/>
      <c r="M395" s="73"/>
      <c r="N395" s="73"/>
    </row>
    <row r="396" spans="3:14" x14ac:dyDescent="0.25">
      <c r="C396" s="73"/>
      <c r="D396" s="73"/>
      <c r="E396" s="73"/>
      <c r="F396" s="73"/>
      <c r="G396" s="73"/>
      <c r="H396" s="73"/>
      <c r="I396" s="199"/>
      <c r="J396" s="199"/>
      <c r="K396" s="199"/>
      <c r="L396" s="73"/>
      <c r="M396" s="73"/>
      <c r="N396" s="73"/>
    </row>
    <row r="397" spans="3:14" x14ac:dyDescent="0.25">
      <c r="C397" s="73"/>
      <c r="D397" s="73"/>
      <c r="E397" s="73"/>
      <c r="F397" s="73"/>
      <c r="G397" s="73"/>
      <c r="H397" s="73"/>
      <c r="I397" s="199"/>
      <c r="J397" s="199"/>
      <c r="K397" s="199"/>
      <c r="L397" s="73"/>
      <c r="M397" s="73"/>
      <c r="N397" s="73"/>
    </row>
    <row r="398" spans="3:14" x14ac:dyDescent="0.25">
      <c r="C398" s="73"/>
      <c r="D398" s="73"/>
      <c r="E398" s="73"/>
      <c r="F398" s="73"/>
      <c r="G398" s="73"/>
      <c r="H398" s="73"/>
      <c r="I398" s="199"/>
      <c r="J398" s="199"/>
      <c r="K398" s="199"/>
      <c r="L398" s="73"/>
      <c r="M398" s="73"/>
      <c r="N398" s="73"/>
    </row>
    <row r="399" spans="3:14" x14ac:dyDescent="0.25">
      <c r="C399" s="73"/>
      <c r="D399" s="73"/>
      <c r="E399" s="73"/>
      <c r="F399" s="73"/>
      <c r="G399" s="73"/>
      <c r="H399" s="73"/>
      <c r="I399" s="199"/>
      <c r="J399" s="199"/>
      <c r="K399" s="199"/>
      <c r="L399" s="73"/>
      <c r="M399" s="73"/>
      <c r="N399" s="73"/>
    </row>
    <row r="400" spans="3:14" x14ac:dyDescent="0.25">
      <c r="C400" s="73"/>
      <c r="D400" s="73"/>
      <c r="E400" s="73"/>
      <c r="F400" s="73"/>
      <c r="G400" s="73"/>
      <c r="H400" s="73"/>
      <c r="I400" s="199"/>
      <c r="J400" s="199"/>
      <c r="K400" s="199"/>
      <c r="L400" s="73"/>
      <c r="M400" s="73"/>
      <c r="N400" s="73"/>
    </row>
    <row r="401" spans="3:14" x14ac:dyDescent="0.25">
      <c r="C401" s="73"/>
      <c r="D401" s="73"/>
      <c r="E401" s="73"/>
      <c r="F401" s="73"/>
      <c r="G401" s="73"/>
      <c r="H401" s="73"/>
      <c r="I401" s="199"/>
      <c r="J401" s="199"/>
      <c r="K401" s="199"/>
      <c r="L401" s="73"/>
      <c r="M401" s="73"/>
      <c r="N401" s="73"/>
    </row>
    <row r="402" spans="3:14" x14ac:dyDescent="0.25">
      <c r="C402" s="73"/>
      <c r="D402" s="73"/>
      <c r="E402" s="73"/>
      <c r="F402" s="73"/>
      <c r="G402" s="73"/>
      <c r="H402" s="73"/>
      <c r="I402" s="199"/>
      <c r="J402" s="199"/>
      <c r="K402" s="199"/>
      <c r="L402" s="73"/>
      <c r="M402" s="73"/>
      <c r="N402" s="73"/>
    </row>
    <row r="403" spans="3:14" x14ac:dyDescent="0.25">
      <c r="C403" s="73"/>
      <c r="D403" s="73"/>
      <c r="E403" s="73"/>
      <c r="F403" s="73"/>
      <c r="G403" s="73"/>
      <c r="H403" s="73"/>
      <c r="I403" s="199"/>
      <c r="J403" s="199"/>
      <c r="K403" s="199"/>
      <c r="L403" s="73"/>
      <c r="M403" s="73"/>
      <c r="N403" s="73"/>
    </row>
    <row r="404" spans="3:14" x14ac:dyDescent="0.25">
      <c r="C404" s="73"/>
      <c r="D404" s="73"/>
      <c r="E404" s="73"/>
      <c r="F404" s="73"/>
      <c r="G404" s="73"/>
      <c r="H404" s="73"/>
      <c r="I404" s="199"/>
      <c r="J404" s="199"/>
      <c r="K404" s="199"/>
      <c r="L404" s="73"/>
      <c r="M404" s="73"/>
      <c r="N404" s="73"/>
    </row>
    <row r="405" spans="3:14" x14ac:dyDescent="0.25">
      <c r="C405" s="73"/>
      <c r="D405" s="73"/>
      <c r="E405" s="73"/>
      <c r="F405" s="73"/>
      <c r="G405" s="73"/>
      <c r="H405" s="73"/>
      <c r="I405" s="199"/>
      <c r="J405" s="199"/>
      <c r="K405" s="199"/>
      <c r="L405" s="73"/>
      <c r="M405" s="73"/>
      <c r="N405" s="73"/>
    </row>
    <row r="406" spans="3:14" x14ac:dyDescent="0.25">
      <c r="C406" s="73"/>
      <c r="D406" s="73"/>
      <c r="E406" s="73"/>
      <c r="F406" s="73"/>
      <c r="G406" s="73"/>
      <c r="H406" s="73"/>
      <c r="I406" s="199"/>
      <c r="J406" s="199"/>
      <c r="K406" s="199"/>
      <c r="L406" s="73"/>
      <c r="M406" s="73"/>
      <c r="N406" s="73"/>
    </row>
    <row r="407" spans="3:14" x14ac:dyDescent="0.25">
      <c r="C407" s="73"/>
      <c r="D407" s="73"/>
      <c r="E407" s="73"/>
      <c r="F407" s="73"/>
      <c r="G407" s="73"/>
      <c r="H407" s="73"/>
      <c r="I407" s="199"/>
      <c r="J407" s="199"/>
      <c r="K407" s="199"/>
      <c r="L407" s="73"/>
      <c r="M407" s="73"/>
      <c r="N407" s="73"/>
    </row>
    <row r="408" spans="3:14" x14ac:dyDescent="0.25">
      <c r="C408" s="73"/>
      <c r="D408" s="73"/>
      <c r="E408" s="73"/>
      <c r="F408" s="73"/>
      <c r="G408" s="73"/>
      <c r="H408" s="73"/>
      <c r="I408" s="199"/>
      <c r="J408" s="199"/>
      <c r="K408" s="199"/>
      <c r="L408" s="73"/>
      <c r="M408" s="73"/>
      <c r="N408" s="73"/>
    </row>
    <row r="409" spans="3:14" x14ac:dyDescent="0.25">
      <c r="C409" s="73"/>
      <c r="D409" s="73"/>
      <c r="E409" s="73"/>
      <c r="F409" s="73"/>
      <c r="G409" s="73"/>
      <c r="H409" s="73"/>
      <c r="I409" s="199"/>
      <c r="J409" s="199"/>
      <c r="K409" s="199"/>
      <c r="L409" s="73"/>
      <c r="M409" s="73"/>
      <c r="N409" s="73"/>
    </row>
    <row r="410" spans="3:14" x14ac:dyDescent="0.25">
      <c r="C410" s="73"/>
      <c r="D410" s="73"/>
      <c r="E410" s="73"/>
      <c r="F410" s="73"/>
      <c r="G410" s="73"/>
      <c r="H410" s="73"/>
      <c r="I410" s="199"/>
      <c r="J410" s="199"/>
      <c r="K410" s="199"/>
      <c r="L410" s="73"/>
      <c r="M410" s="73"/>
      <c r="N410" s="73"/>
    </row>
    <row r="411" spans="3:14" x14ac:dyDescent="0.25">
      <c r="C411" s="73"/>
      <c r="D411" s="73"/>
      <c r="E411" s="73"/>
      <c r="F411" s="73"/>
      <c r="G411" s="73"/>
      <c r="H411" s="73"/>
      <c r="I411" s="199"/>
      <c r="J411" s="199"/>
      <c r="K411" s="199"/>
      <c r="L411" s="73"/>
      <c r="M411" s="73"/>
      <c r="N411" s="73"/>
    </row>
    <row r="412" spans="3:14" x14ac:dyDescent="0.25">
      <c r="C412" s="73"/>
      <c r="D412" s="73"/>
      <c r="E412" s="73"/>
      <c r="F412" s="73"/>
      <c r="G412" s="73"/>
      <c r="H412" s="73"/>
      <c r="I412" s="199"/>
      <c r="J412" s="199"/>
      <c r="K412" s="199"/>
      <c r="L412" s="73"/>
      <c r="M412" s="73"/>
      <c r="N412" s="73"/>
    </row>
    <row r="413" spans="3:14" x14ac:dyDescent="0.25">
      <c r="C413" s="73"/>
      <c r="D413" s="73"/>
      <c r="E413" s="73"/>
      <c r="F413" s="73"/>
      <c r="G413" s="73"/>
      <c r="H413" s="73"/>
      <c r="I413" s="199"/>
      <c r="J413" s="199"/>
      <c r="K413" s="199"/>
      <c r="L413" s="73"/>
      <c r="M413" s="73"/>
      <c r="N413" s="73"/>
    </row>
    <row r="414" spans="3:14" x14ac:dyDescent="0.25">
      <c r="C414" s="73"/>
      <c r="D414" s="73"/>
      <c r="E414" s="73"/>
      <c r="F414" s="73"/>
      <c r="G414" s="73"/>
      <c r="H414" s="73"/>
      <c r="I414" s="199"/>
      <c r="J414" s="199"/>
      <c r="K414" s="199"/>
      <c r="L414" s="73"/>
      <c r="M414" s="73"/>
      <c r="N414" s="73"/>
    </row>
    <row r="415" spans="3:14" x14ac:dyDescent="0.25">
      <c r="C415" s="73"/>
      <c r="D415" s="73"/>
      <c r="E415" s="73"/>
      <c r="F415" s="73"/>
      <c r="G415" s="73"/>
      <c r="H415" s="73"/>
      <c r="I415" s="199"/>
      <c r="J415" s="199"/>
      <c r="K415" s="199"/>
      <c r="L415" s="73"/>
      <c r="M415" s="73"/>
      <c r="N415" s="73"/>
    </row>
    <row r="416" spans="3:14" x14ac:dyDescent="0.25">
      <c r="C416" s="73"/>
      <c r="D416" s="73"/>
      <c r="E416" s="73"/>
      <c r="F416" s="73"/>
      <c r="G416" s="73"/>
      <c r="H416" s="73"/>
      <c r="I416" s="199"/>
      <c r="J416" s="199"/>
      <c r="K416" s="199"/>
      <c r="L416" s="73"/>
      <c r="M416" s="73"/>
      <c r="N416" s="73"/>
    </row>
    <row r="417" spans="3:14" x14ac:dyDescent="0.25">
      <c r="C417" s="73"/>
      <c r="D417" s="73"/>
      <c r="E417" s="73"/>
      <c r="F417" s="73"/>
      <c r="G417" s="73"/>
      <c r="H417" s="73"/>
      <c r="I417" s="199"/>
      <c r="J417" s="199"/>
      <c r="K417" s="199"/>
      <c r="L417" s="73"/>
      <c r="M417" s="73"/>
      <c r="N417" s="73"/>
    </row>
    <row r="418" spans="3:14" x14ac:dyDescent="0.25">
      <c r="C418" s="73"/>
      <c r="D418" s="73"/>
      <c r="E418" s="73"/>
      <c r="F418" s="73"/>
      <c r="G418" s="73"/>
      <c r="H418" s="73"/>
      <c r="I418" s="199"/>
      <c r="J418" s="199"/>
      <c r="K418" s="199"/>
      <c r="L418" s="73"/>
      <c r="M418" s="73"/>
      <c r="N418" s="73"/>
    </row>
    <row r="419" spans="3:14" x14ac:dyDescent="0.25">
      <c r="C419" s="73"/>
      <c r="D419" s="73"/>
      <c r="E419" s="73"/>
      <c r="F419" s="73"/>
      <c r="G419" s="73"/>
      <c r="H419" s="73"/>
      <c r="I419" s="199"/>
      <c r="J419" s="199"/>
      <c r="K419" s="199"/>
      <c r="L419" s="73"/>
      <c r="M419" s="73"/>
      <c r="N419" s="73"/>
    </row>
    <row r="420" spans="3:14" x14ac:dyDescent="0.25">
      <c r="C420" s="73"/>
      <c r="D420" s="73"/>
      <c r="E420" s="73"/>
      <c r="F420" s="73"/>
      <c r="G420" s="73"/>
      <c r="H420" s="73"/>
      <c r="I420" s="199"/>
      <c r="J420" s="199"/>
      <c r="K420" s="199"/>
      <c r="L420" s="73"/>
      <c r="M420" s="73"/>
      <c r="N420" s="73"/>
    </row>
    <row r="421" spans="3:14" x14ac:dyDescent="0.25">
      <c r="C421" s="73"/>
      <c r="D421" s="73"/>
      <c r="E421" s="73"/>
      <c r="F421" s="73"/>
      <c r="G421" s="73"/>
      <c r="H421" s="73"/>
      <c r="I421" s="199"/>
      <c r="J421" s="199"/>
      <c r="K421" s="199"/>
      <c r="L421" s="73"/>
      <c r="M421" s="73"/>
      <c r="N421" s="73"/>
    </row>
    <row r="422" spans="3:14" x14ac:dyDescent="0.25">
      <c r="C422" s="73"/>
      <c r="D422" s="73"/>
      <c r="E422" s="73"/>
      <c r="F422" s="73"/>
      <c r="G422" s="73"/>
      <c r="H422" s="73"/>
      <c r="I422" s="199"/>
      <c r="J422" s="199"/>
      <c r="K422" s="199"/>
      <c r="L422" s="73"/>
      <c r="M422" s="73"/>
      <c r="N422" s="73"/>
    </row>
    <row r="423" spans="3:14" x14ac:dyDescent="0.25">
      <c r="C423" s="73"/>
      <c r="D423" s="73"/>
      <c r="E423" s="73"/>
      <c r="F423" s="73"/>
      <c r="G423" s="73"/>
      <c r="H423" s="73"/>
      <c r="I423" s="199"/>
      <c r="J423" s="199"/>
      <c r="K423" s="199"/>
      <c r="L423" s="73"/>
      <c r="M423" s="73"/>
      <c r="N423" s="73"/>
    </row>
    <row r="424" spans="3:14" x14ac:dyDescent="0.25">
      <c r="C424" s="73"/>
      <c r="D424" s="73"/>
      <c r="E424" s="73"/>
      <c r="F424" s="73"/>
      <c r="G424" s="73"/>
      <c r="H424" s="73"/>
      <c r="I424" s="199"/>
      <c r="J424" s="199"/>
      <c r="K424" s="199"/>
      <c r="L424" s="73"/>
      <c r="M424" s="73"/>
      <c r="N424" s="73"/>
    </row>
    <row r="425" spans="3:14" x14ac:dyDescent="0.25">
      <c r="C425" s="73"/>
      <c r="D425" s="73"/>
      <c r="E425" s="73"/>
      <c r="F425" s="73"/>
      <c r="G425" s="73"/>
      <c r="H425" s="73"/>
      <c r="I425" s="199"/>
      <c r="J425" s="199"/>
      <c r="K425" s="199"/>
      <c r="L425" s="73"/>
      <c r="M425" s="73"/>
      <c r="N425" s="73"/>
    </row>
    <row r="426" spans="3:14" x14ac:dyDescent="0.25">
      <c r="C426" s="73"/>
      <c r="D426" s="73"/>
      <c r="E426" s="73"/>
      <c r="F426" s="73"/>
      <c r="G426" s="73"/>
      <c r="H426" s="73"/>
      <c r="I426" s="199"/>
      <c r="J426" s="199"/>
      <c r="K426" s="199"/>
      <c r="L426" s="73"/>
      <c r="M426" s="73"/>
      <c r="N426" s="73"/>
    </row>
    <row r="427" spans="3:14" x14ac:dyDescent="0.25">
      <c r="C427" s="73"/>
      <c r="D427" s="73"/>
      <c r="E427" s="73"/>
      <c r="F427" s="73"/>
      <c r="G427" s="73"/>
      <c r="H427" s="73"/>
      <c r="I427" s="199"/>
      <c r="J427" s="199"/>
      <c r="K427" s="199"/>
      <c r="L427" s="73"/>
      <c r="M427" s="73"/>
      <c r="N427" s="73"/>
    </row>
    <row r="428" spans="3:14" x14ac:dyDescent="0.25">
      <c r="C428" s="73"/>
      <c r="D428" s="73"/>
      <c r="E428" s="73"/>
      <c r="F428" s="73"/>
      <c r="G428" s="73"/>
      <c r="H428" s="73"/>
      <c r="I428" s="199"/>
      <c r="J428" s="199"/>
      <c r="K428" s="199"/>
      <c r="L428" s="73"/>
      <c r="M428" s="73"/>
      <c r="N428" s="73"/>
    </row>
    <row r="429" spans="3:14" x14ac:dyDescent="0.25">
      <c r="C429" s="73"/>
      <c r="D429" s="73"/>
      <c r="E429" s="73"/>
      <c r="F429" s="73"/>
      <c r="G429" s="73"/>
      <c r="H429" s="73"/>
      <c r="I429" s="199"/>
      <c r="J429" s="199"/>
      <c r="K429" s="199"/>
      <c r="L429" s="73"/>
      <c r="M429" s="73"/>
      <c r="N429" s="73"/>
    </row>
    <row r="430" spans="3:14" x14ac:dyDescent="0.25">
      <c r="C430" s="73"/>
      <c r="D430" s="73"/>
      <c r="E430" s="73"/>
      <c r="F430" s="73"/>
      <c r="G430" s="73"/>
      <c r="H430" s="73"/>
      <c r="I430" s="199"/>
      <c r="J430" s="199"/>
      <c r="K430" s="199"/>
      <c r="L430" s="73"/>
      <c r="M430" s="73"/>
      <c r="N430" s="73"/>
    </row>
    <row r="431" spans="3:14" x14ac:dyDescent="0.25">
      <c r="C431" s="73"/>
      <c r="D431" s="73"/>
      <c r="E431" s="73"/>
      <c r="F431" s="73"/>
      <c r="G431" s="73"/>
      <c r="H431" s="73"/>
      <c r="I431" s="199"/>
      <c r="J431" s="199"/>
      <c r="K431" s="199"/>
      <c r="L431" s="73"/>
      <c r="M431" s="73"/>
      <c r="N431" s="73"/>
    </row>
    <row r="432" spans="3:14" x14ac:dyDescent="0.25">
      <c r="C432" s="73"/>
      <c r="D432" s="73"/>
      <c r="E432" s="73"/>
      <c r="F432" s="73"/>
      <c r="G432" s="73"/>
      <c r="H432" s="73"/>
      <c r="I432" s="199"/>
      <c r="J432" s="199"/>
      <c r="K432" s="199"/>
      <c r="L432" s="73"/>
      <c r="M432" s="73"/>
      <c r="N432" s="73"/>
    </row>
    <row r="433" spans="3:14" x14ac:dyDescent="0.25">
      <c r="C433" s="73"/>
      <c r="D433" s="73"/>
      <c r="E433" s="73"/>
      <c r="F433" s="73"/>
      <c r="G433" s="73"/>
      <c r="H433" s="73"/>
      <c r="I433" s="199"/>
      <c r="J433" s="199"/>
      <c r="K433" s="199"/>
      <c r="L433" s="73"/>
      <c r="M433" s="73"/>
      <c r="N433" s="73"/>
    </row>
    <row r="434" spans="3:14" x14ac:dyDescent="0.25">
      <c r="C434" s="73"/>
      <c r="D434" s="73"/>
      <c r="E434" s="73"/>
      <c r="F434" s="73"/>
      <c r="G434" s="73"/>
      <c r="H434" s="73"/>
      <c r="I434" s="199"/>
      <c r="J434" s="199"/>
      <c r="K434" s="199"/>
      <c r="L434" s="73"/>
      <c r="M434" s="73"/>
      <c r="N434" s="73"/>
    </row>
    <row r="435" spans="3:14" x14ac:dyDescent="0.25">
      <c r="C435" s="73"/>
      <c r="D435" s="73"/>
      <c r="E435" s="73"/>
      <c r="F435" s="73"/>
      <c r="G435" s="73"/>
      <c r="H435" s="73"/>
      <c r="I435" s="199"/>
      <c r="J435" s="199"/>
      <c r="K435" s="199"/>
      <c r="L435" s="73"/>
      <c r="M435" s="73"/>
      <c r="N435" s="73"/>
    </row>
    <row r="436" spans="3:14" x14ac:dyDescent="0.25">
      <c r="C436" s="73"/>
      <c r="D436" s="73"/>
      <c r="E436" s="73"/>
      <c r="F436" s="73"/>
      <c r="G436" s="73"/>
      <c r="H436" s="73"/>
      <c r="I436" s="199"/>
      <c r="J436" s="199"/>
      <c r="K436" s="199"/>
      <c r="L436" s="73"/>
      <c r="M436" s="73"/>
      <c r="N436" s="73"/>
    </row>
    <row r="437" spans="3:14" x14ac:dyDescent="0.25">
      <c r="C437" s="73"/>
      <c r="D437" s="73"/>
      <c r="E437" s="73"/>
      <c r="F437" s="73"/>
      <c r="G437" s="73"/>
      <c r="H437" s="73"/>
      <c r="I437" s="199"/>
      <c r="J437" s="199"/>
      <c r="K437" s="199"/>
      <c r="L437" s="73"/>
      <c r="M437" s="73"/>
      <c r="N437" s="73"/>
    </row>
    <row r="438" spans="3:14" x14ac:dyDescent="0.25">
      <c r="C438" s="73"/>
      <c r="D438" s="73"/>
      <c r="E438" s="73"/>
      <c r="F438" s="73"/>
      <c r="G438" s="73"/>
      <c r="H438" s="73"/>
      <c r="I438" s="199"/>
      <c r="J438" s="199"/>
      <c r="K438" s="199"/>
      <c r="L438" s="73"/>
      <c r="M438" s="73"/>
      <c r="N438" s="73"/>
    </row>
    <row r="439" spans="3:14" x14ac:dyDescent="0.25">
      <c r="C439" s="73"/>
      <c r="D439" s="73"/>
      <c r="E439" s="73"/>
      <c r="F439" s="73"/>
      <c r="G439" s="73"/>
      <c r="H439" s="73"/>
      <c r="I439" s="199"/>
      <c r="J439" s="199"/>
      <c r="K439" s="199"/>
      <c r="L439" s="73"/>
      <c r="M439" s="73"/>
      <c r="N439" s="73"/>
    </row>
    <row r="440" spans="3:14" x14ac:dyDescent="0.25">
      <c r="C440" s="73"/>
      <c r="D440" s="73"/>
      <c r="E440" s="73"/>
      <c r="F440" s="73"/>
      <c r="G440" s="73"/>
      <c r="H440" s="73"/>
      <c r="I440" s="199"/>
      <c r="J440" s="199"/>
      <c r="K440" s="199"/>
      <c r="L440" s="73"/>
      <c r="M440" s="73"/>
      <c r="N440" s="73"/>
    </row>
    <row r="441" spans="3:14" x14ac:dyDescent="0.25">
      <c r="C441" s="73"/>
      <c r="D441" s="73"/>
      <c r="E441" s="73"/>
      <c r="F441" s="73"/>
      <c r="G441" s="73"/>
      <c r="H441" s="73"/>
      <c r="I441" s="199"/>
      <c r="J441" s="199"/>
      <c r="K441" s="199"/>
      <c r="L441" s="73"/>
      <c r="M441" s="73"/>
      <c r="N441" s="73"/>
    </row>
    <row r="442" spans="3:14" x14ac:dyDescent="0.25">
      <c r="C442" s="73"/>
      <c r="D442" s="73"/>
      <c r="E442" s="73"/>
      <c r="F442" s="73"/>
      <c r="G442" s="73"/>
      <c r="H442" s="73"/>
      <c r="I442" s="199"/>
      <c r="J442" s="199"/>
      <c r="K442" s="199"/>
      <c r="L442" s="73"/>
      <c r="M442" s="73"/>
      <c r="N442" s="73"/>
    </row>
    <row r="443" spans="3:14" x14ac:dyDescent="0.25">
      <c r="C443" s="73"/>
      <c r="D443" s="73"/>
      <c r="E443" s="73"/>
      <c r="F443" s="73"/>
      <c r="G443" s="73"/>
      <c r="H443" s="73"/>
      <c r="I443" s="199"/>
      <c r="J443" s="199"/>
      <c r="K443" s="199"/>
      <c r="L443" s="73"/>
      <c r="M443" s="73"/>
      <c r="N443" s="73"/>
    </row>
    <row r="444" spans="3:14" x14ac:dyDescent="0.25">
      <c r="C444" s="73"/>
      <c r="D444" s="73"/>
      <c r="E444" s="73"/>
      <c r="F444" s="73"/>
      <c r="G444" s="73"/>
      <c r="H444" s="73"/>
      <c r="I444" s="199"/>
      <c r="J444" s="199"/>
      <c r="K444" s="199"/>
      <c r="L444" s="73"/>
      <c r="M444" s="73"/>
      <c r="N444" s="73"/>
    </row>
    <row r="445" spans="3:14" x14ac:dyDescent="0.25">
      <c r="C445" s="73"/>
      <c r="D445" s="73"/>
      <c r="E445" s="73"/>
      <c r="F445" s="73"/>
      <c r="G445" s="73"/>
      <c r="H445" s="73"/>
      <c r="I445" s="199"/>
      <c r="J445" s="199"/>
      <c r="K445" s="199"/>
      <c r="L445" s="73"/>
      <c r="M445" s="73"/>
      <c r="N445" s="73"/>
    </row>
    <row r="446" spans="3:14" x14ac:dyDescent="0.25">
      <c r="C446" s="73"/>
      <c r="D446" s="73"/>
      <c r="E446" s="73"/>
      <c r="F446" s="73"/>
      <c r="G446" s="73"/>
      <c r="H446" s="73"/>
      <c r="I446" s="199"/>
      <c r="J446" s="199"/>
      <c r="K446" s="199"/>
      <c r="L446" s="73"/>
      <c r="M446" s="73"/>
      <c r="N446" s="73"/>
    </row>
    <row r="447" spans="3:14" x14ac:dyDescent="0.25">
      <c r="C447" s="73"/>
      <c r="D447" s="73"/>
      <c r="E447" s="73"/>
      <c r="F447" s="73"/>
      <c r="G447" s="73"/>
      <c r="H447" s="73"/>
      <c r="I447" s="199"/>
      <c r="J447" s="199"/>
      <c r="K447" s="199"/>
      <c r="L447" s="73"/>
      <c r="M447" s="73"/>
      <c r="N447" s="73"/>
    </row>
    <row r="448" spans="3:14" x14ac:dyDescent="0.25">
      <c r="C448" s="73"/>
      <c r="D448" s="73"/>
      <c r="E448" s="73"/>
      <c r="F448" s="73"/>
      <c r="G448" s="73"/>
      <c r="H448" s="73"/>
      <c r="I448" s="199"/>
      <c r="J448" s="199"/>
      <c r="K448" s="199"/>
      <c r="L448" s="73"/>
      <c r="M448" s="73"/>
      <c r="N448" s="73"/>
    </row>
    <row r="449" spans="3:14" x14ac:dyDescent="0.25">
      <c r="C449" s="73"/>
      <c r="D449" s="73"/>
      <c r="E449" s="73"/>
      <c r="F449" s="73"/>
      <c r="G449" s="73"/>
      <c r="H449" s="73"/>
      <c r="I449" s="199"/>
      <c r="J449" s="199"/>
      <c r="K449" s="199"/>
      <c r="L449" s="73"/>
      <c r="M449" s="73"/>
      <c r="N449" s="73"/>
    </row>
    <row r="450" spans="3:14" x14ac:dyDescent="0.25">
      <c r="C450" s="73"/>
      <c r="D450" s="73"/>
      <c r="E450" s="73"/>
      <c r="F450" s="73"/>
      <c r="G450" s="73"/>
      <c r="H450" s="73"/>
      <c r="I450" s="199"/>
      <c r="J450" s="199"/>
      <c r="K450" s="199"/>
      <c r="L450" s="73"/>
      <c r="M450" s="73"/>
      <c r="N450" s="73"/>
    </row>
    <row r="451" spans="3:14" x14ac:dyDescent="0.25">
      <c r="C451" s="73"/>
      <c r="D451" s="73"/>
      <c r="E451" s="73"/>
      <c r="F451" s="73"/>
      <c r="G451" s="73"/>
      <c r="H451" s="73"/>
      <c r="I451" s="199"/>
      <c r="J451" s="199"/>
      <c r="K451" s="199"/>
      <c r="L451" s="73"/>
      <c r="M451" s="73"/>
      <c r="N451" s="73"/>
    </row>
    <row r="452" spans="3:14" x14ac:dyDescent="0.25">
      <c r="C452" s="73"/>
      <c r="D452" s="73"/>
      <c r="E452" s="73"/>
      <c r="F452" s="73"/>
      <c r="G452" s="73"/>
      <c r="H452" s="73"/>
      <c r="I452" s="199"/>
      <c r="J452" s="199"/>
      <c r="K452" s="199"/>
      <c r="L452" s="73"/>
      <c r="M452" s="73"/>
      <c r="N452" s="73"/>
    </row>
    <row r="453" spans="3:14" x14ac:dyDescent="0.25">
      <c r="C453" s="73"/>
      <c r="D453" s="73"/>
      <c r="E453" s="73"/>
      <c r="F453" s="73"/>
      <c r="G453" s="73"/>
      <c r="H453" s="73"/>
      <c r="I453" s="199"/>
      <c r="J453" s="199"/>
      <c r="K453" s="199"/>
      <c r="L453" s="73"/>
      <c r="M453" s="73"/>
      <c r="N453" s="73"/>
    </row>
    <row r="454" spans="3:14" x14ac:dyDescent="0.25">
      <c r="C454" s="73"/>
      <c r="D454" s="73"/>
      <c r="E454" s="73"/>
      <c r="F454" s="73"/>
      <c r="G454" s="73"/>
      <c r="H454" s="73"/>
      <c r="I454" s="199"/>
      <c r="J454" s="199"/>
      <c r="K454" s="199"/>
      <c r="L454" s="73"/>
      <c r="M454" s="73"/>
      <c r="N454" s="73"/>
    </row>
    <row r="455" spans="3:14" x14ac:dyDescent="0.25">
      <c r="C455" s="73"/>
      <c r="D455" s="73"/>
      <c r="E455" s="73"/>
      <c r="F455" s="73"/>
      <c r="G455" s="73"/>
      <c r="H455" s="73"/>
      <c r="I455" s="199"/>
      <c r="J455" s="199"/>
      <c r="K455" s="199"/>
      <c r="L455" s="73"/>
      <c r="M455" s="73"/>
      <c r="N455" s="73"/>
    </row>
    <row r="456" spans="3:14" x14ac:dyDescent="0.25">
      <c r="C456" s="73"/>
      <c r="D456" s="73"/>
      <c r="E456" s="73"/>
      <c r="F456" s="73"/>
      <c r="G456" s="73"/>
      <c r="H456" s="73"/>
      <c r="I456" s="199"/>
      <c r="J456" s="199"/>
      <c r="K456" s="199"/>
      <c r="L456" s="73"/>
      <c r="M456" s="73"/>
      <c r="N456" s="73"/>
    </row>
    <row r="457" spans="3:14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</row>
    <row r="458" spans="3:14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</row>
    <row r="459" spans="3:14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</row>
    <row r="460" spans="3:14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</row>
    <row r="461" spans="3:14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</row>
    <row r="462" spans="3:14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</row>
    <row r="463" spans="3:14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</row>
    <row r="464" spans="3:14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</row>
    <row r="465" spans="3:14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</row>
    <row r="466" spans="3:14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</row>
  </sheetData>
  <mergeCells count="796">
    <mergeCell ref="I451:K451"/>
    <mergeCell ref="I452:K452"/>
    <mergeCell ref="I453:K453"/>
    <mergeCell ref="I454:K454"/>
    <mergeCell ref="I455:K455"/>
    <mergeCell ref="I456:K456"/>
    <mergeCell ref="I445:K445"/>
    <mergeCell ref="I446:K446"/>
    <mergeCell ref="I447:K447"/>
    <mergeCell ref="I448:K448"/>
    <mergeCell ref="I449:K449"/>
    <mergeCell ref="I450:K450"/>
    <mergeCell ref="I439:K439"/>
    <mergeCell ref="I440:K440"/>
    <mergeCell ref="I441:K441"/>
    <mergeCell ref="I442:K442"/>
    <mergeCell ref="I443:K443"/>
    <mergeCell ref="I444:K444"/>
    <mergeCell ref="I433:K433"/>
    <mergeCell ref="I434:K434"/>
    <mergeCell ref="I435:K435"/>
    <mergeCell ref="I436:K436"/>
    <mergeCell ref="I437:K437"/>
    <mergeCell ref="I438:K438"/>
    <mergeCell ref="I427:K427"/>
    <mergeCell ref="I428:K428"/>
    <mergeCell ref="I429:K429"/>
    <mergeCell ref="I430:K430"/>
    <mergeCell ref="I431:K431"/>
    <mergeCell ref="I432:K432"/>
    <mergeCell ref="I421:K421"/>
    <mergeCell ref="I422:K422"/>
    <mergeCell ref="I423:K423"/>
    <mergeCell ref="I424:K424"/>
    <mergeCell ref="I425:K425"/>
    <mergeCell ref="I426:K426"/>
    <mergeCell ref="I415:K415"/>
    <mergeCell ref="I416:K416"/>
    <mergeCell ref="I417:K417"/>
    <mergeCell ref="I418:K418"/>
    <mergeCell ref="I419:K419"/>
    <mergeCell ref="I420:K420"/>
    <mergeCell ref="I409:K409"/>
    <mergeCell ref="I410:K410"/>
    <mergeCell ref="I411:K411"/>
    <mergeCell ref="I412:K412"/>
    <mergeCell ref="I413:K413"/>
    <mergeCell ref="I414:K414"/>
    <mergeCell ref="I403:K403"/>
    <mergeCell ref="I404:K404"/>
    <mergeCell ref="I405:K405"/>
    <mergeCell ref="I406:K406"/>
    <mergeCell ref="I407:K407"/>
    <mergeCell ref="I408:K408"/>
    <mergeCell ref="I397:K397"/>
    <mergeCell ref="I398:K398"/>
    <mergeCell ref="I399:K399"/>
    <mergeCell ref="I400:K400"/>
    <mergeCell ref="I401:K401"/>
    <mergeCell ref="I402:K402"/>
    <mergeCell ref="I391:K391"/>
    <mergeCell ref="I392:K392"/>
    <mergeCell ref="I393:K393"/>
    <mergeCell ref="I394:K394"/>
    <mergeCell ref="I395:K395"/>
    <mergeCell ref="I396:K396"/>
    <mergeCell ref="I385:K385"/>
    <mergeCell ref="I386:K386"/>
    <mergeCell ref="I387:K387"/>
    <mergeCell ref="I388:K388"/>
    <mergeCell ref="I389:K389"/>
    <mergeCell ref="I390:K390"/>
    <mergeCell ref="I379:K379"/>
    <mergeCell ref="I380:K380"/>
    <mergeCell ref="I381:K381"/>
    <mergeCell ref="I382:K382"/>
    <mergeCell ref="I383:K383"/>
    <mergeCell ref="I384:K384"/>
    <mergeCell ref="I373:K373"/>
    <mergeCell ref="I374:K374"/>
    <mergeCell ref="I375:K375"/>
    <mergeCell ref="I376:K376"/>
    <mergeCell ref="I377:K377"/>
    <mergeCell ref="I378:K378"/>
    <mergeCell ref="I367:K367"/>
    <mergeCell ref="I368:K368"/>
    <mergeCell ref="I369:K369"/>
    <mergeCell ref="I370:K370"/>
    <mergeCell ref="I371:K371"/>
    <mergeCell ref="I372:K372"/>
    <mergeCell ref="I361:K361"/>
    <mergeCell ref="I362:K362"/>
    <mergeCell ref="I363:K363"/>
    <mergeCell ref="I364:K364"/>
    <mergeCell ref="I365:K365"/>
    <mergeCell ref="I366:K366"/>
    <mergeCell ref="I355:K355"/>
    <mergeCell ref="I356:K356"/>
    <mergeCell ref="I357:K357"/>
    <mergeCell ref="I358:K358"/>
    <mergeCell ref="I359:K359"/>
    <mergeCell ref="I360:K360"/>
    <mergeCell ref="I349:K349"/>
    <mergeCell ref="I350:K350"/>
    <mergeCell ref="I351:K351"/>
    <mergeCell ref="I352:K352"/>
    <mergeCell ref="I353:K353"/>
    <mergeCell ref="I354:K354"/>
    <mergeCell ref="I343:K343"/>
    <mergeCell ref="I344:K344"/>
    <mergeCell ref="I345:K345"/>
    <mergeCell ref="I346:K346"/>
    <mergeCell ref="I347:K347"/>
    <mergeCell ref="I348:K348"/>
    <mergeCell ref="I338:K338"/>
    <mergeCell ref="M338:N338"/>
    <mergeCell ref="I339:K339"/>
    <mergeCell ref="I340:K340"/>
    <mergeCell ref="I341:K341"/>
    <mergeCell ref="I342:K342"/>
    <mergeCell ref="I335:K335"/>
    <mergeCell ref="M335:N335"/>
    <mergeCell ref="I336:K336"/>
    <mergeCell ref="M336:N336"/>
    <mergeCell ref="I337:K337"/>
    <mergeCell ref="M337:N337"/>
    <mergeCell ref="I332:K332"/>
    <mergeCell ref="M332:N332"/>
    <mergeCell ref="I333:K333"/>
    <mergeCell ref="M333:N333"/>
    <mergeCell ref="I334:K334"/>
    <mergeCell ref="M334:N334"/>
    <mergeCell ref="I329:K329"/>
    <mergeCell ref="M329:N329"/>
    <mergeCell ref="I330:K330"/>
    <mergeCell ref="M330:N330"/>
    <mergeCell ref="I331:K331"/>
    <mergeCell ref="M331:N331"/>
    <mergeCell ref="I326:K326"/>
    <mergeCell ref="M326:N326"/>
    <mergeCell ref="I327:K327"/>
    <mergeCell ref="M327:N327"/>
    <mergeCell ref="I328:K328"/>
    <mergeCell ref="M328:N328"/>
    <mergeCell ref="I323:K323"/>
    <mergeCell ref="M323:N323"/>
    <mergeCell ref="I324:K324"/>
    <mergeCell ref="M324:N324"/>
    <mergeCell ref="I325:K325"/>
    <mergeCell ref="M325:N325"/>
    <mergeCell ref="I320:K320"/>
    <mergeCell ref="M320:N320"/>
    <mergeCell ref="I321:K321"/>
    <mergeCell ref="M321:N321"/>
    <mergeCell ref="I322:K322"/>
    <mergeCell ref="M322:N322"/>
    <mergeCell ref="I317:K317"/>
    <mergeCell ref="M317:N317"/>
    <mergeCell ref="I318:K318"/>
    <mergeCell ref="M318:N318"/>
    <mergeCell ref="I319:K319"/>
    <mergeCell ref="M319:N319"/>
    <mergeCell ref="I314:K314"/>
    <mergeCell ref="M314:N314"/>
    <mergeCell ref="I315:K315"/>
    <mergeCell ref="M315:N315"/>
    <mergeCell ref="I316:K316"/>
    <mergeCell ref="M316:N316"/>
    <mergeCell ref="I311:K311"/>
    <mergeCell ref="M311:N311"/>
    <mergeCell ref="I312:K312"/>
    <mergeCell ref="M312:N312"/>
    <mergeCell ref="I313:K313"/>
    <mergeCell ref="M313:N313"/>
    <mergeCell ref="I308:K308"/>
    <mergeCell ref="M308:N308"/>
    <mergeCell ref="I309:K309"/>
    <mergeCell ref="M309:N309"/>
    <mergeCell ref="I310:K310"/>
    <mergeCell ref="M310:N310"/>
    <mergeCell ref="I305:K305"/>
    <mergeCell ref="M305:N305"/>
    <mergeCell ref="I306:K306"/>
    <mergeCell ref="M306:N306"/>
    <mergeCell ref="I307:K307"/>
    <mergeCell ref="M307:N307"/>
    <mergeCell ref="I302:K302"/>
    <mergeCell ref="M302:N302"/>
    <mergeCell ref="I303:K303"/>
    <mergeCell ref="M303:N303"/>
    <mergeCell ref="I304:K304"/>
    <mergeCell ref="M304:N304"/>
    <mergeCell ref="I299:K299"/>
    <mergeCell ref="M299:N299"/>
    <mergeCell ref="I300:K300"/>
    <mergeCell ref="M300:N300"/>
    <mergeCell ref="I301:K301"/>
    <mergeCell ref="M301:N301"/>
    <mergeCell ref="I296:K296"/>
    <mergeCell ref="M296:N296"/>
    <mergeCell ref="I297:K297"/>
    <mergeCell ref="M297:N297"/>
    <mergeCell ref="I298:K298"/>
    <mergeCell ref="M298:N298"/>
    <mergeCell ref="I293:K293"/>
    <mergeCell ref="M293:N293"/>
    <mergeCell ref="I294:K294"/>
    <mergeCell ref="M294:N294"/>
    <mergeCell ref="I295:K295"/>
    <mergeCell ref="M295:N295"/>
    <mergeCell ref="I290:K290"/>
    <mergeCell ref="M290:N290"/>
    <mergeCell ref="I291:K291"/>
    <mergeCell ref="M291:N291"/>
    <mergeCell ref="I292:K292"/>
    <mergeCell ref="M292:N292"/>
    <mergeCell ref="I287:K287"/>
    <mergeCell ref="M287:N287"/>
    <mergeCell ref="I288:K288"/>
    <mergeCell ref="M288:N288"/>
    <mergeCell ref="I289:K289"/>
    <mergeCell ref="M289:N289"/>
    <mergeCell ref="I284:K284"/>
    <mergeCell ref="M284:N284"/>
    <mergeCell ref="I285:K285"/>
    <mergeCell ref="M285:N285"/>
    <mergeCell ref="I286:K286"/>
    <mergeCell ref="M286:N286"/>
    <mergeCell ref="I281:K281"/>
    <mergeCell ref="M281:N281"/>
    <mergeCell ref="I282:K282"/>
    <mergeCell ref="M282:N282"/>
    <mergeCell ref="I283:K283"/>
    <mergeCell ref="M283:N283"/>
    <mergeCell ref="M277:N277"/>
    <mergeCell ref="I278:K278"/>
    <mergeCell ref="M278:N278"/>
    <mergeCell ref="I279:K279"/>
    <mergeCell ref="M279:N279"/>
    <mergeCell ref="I280:K280"/>
    <mergeCell ref="M280:N280"/>
    <mergeCell ref="I273:K273"/>
    <mergeCell ref="M273:N273"/>
    <mergeCell ref="I274:K274"/>
    <mergeCell ref="M274:N274"/>
    <mergeCell ref="M275:N275"/>
    <mergeCell ref="M276:N276"/>
    <mergeCell ref="E270:F270"/>
    <mergeCell ref="H270:K270"/>
    <mergeCell ref="M270:N270"/>
    <mergeCell ref="I271:K271"/>
    <mergeCell ref="M271:N271"/>
    <mergeCell ref="I272:K272"/>
    <mergeCell ref="M272:N272"/>
    <mergeCell ref="E268:F268"/>
    <mergeCell ref="H268:K268"/>
    <mergeCell ref="M268:O268"/>
    <mergeCell ref="D269:F269"/>
    <mergeCell ref="H269:K269"/>
    <mergeCell ref="M269:O269"/>
    <mergeCell ref="I262:K262"/>
    <mergeCell ref="M262:N262"/>
    <mergeCell ref="M263:N263"/>
    <mergeCell ref="M264:N264"/>
    <mergeCell ref="M265:N265"/>
    <mergeCell ref="M266:N266"/>
    <mergeCell ref="I259:K259"/>
    <mergeCell ref="M259:N259"/>
    <mergeCell ref="I260:K260"/>
    <mergeCell ref="M260:N260"/>
    <mergeCell ref="I261:K261"/>
    <mergeCell ref="M261:N261"/>
    <mergeCell ref="I256:K256"/>
    <mergeCell ref="M256:N256"/>
    <mergeCell ref="I257:K257"/>
    <mergeCell ref="M257:N257"/>
    <mergeCell ref="I258:K258"/>
    <mergeCell ref="M258:N258"/>
    <mergeCell ref="I253:K253"/>
    <mergeCell ref="M253:N253"/>
    <mergeCell ref="I254:K254"/>
    <mergeCell ref="M254:N254"/>
    <mergeCell ref="I255:K255"/>
    <mergeCell ref="M255:N255"/>
    <mergeCell ref="I250:K250"/>
    <mergeCell ref="M250:N250"/>
    <mergeCell ref="I251:K251"/>
    <mergeCell ref="M251:N251"/>
    <mergeCell ref="I252:K252"/>
    <mergeCell ref="M252:N252"/>
    <mergeCell ref="I247:K247"/>
    <mergeCell ref="M247:N247"/>
    <mergeCell ref="I248:K248"/>
    <mergeCell ref="M248:N248"/>
    <mergeCell ref="I249:K249"/>
    <mergeCell ref="M249:N249"/>
    <mergeCell ref="I244:K244"/>
    <mergeCell ref="M244:N244"/>
    <mergeCell ref="I245:K245"/>
    <mergeCell ref="M245:N245"/>
    <mergeCell ref="I246:K246"/>
    <mergeCell ref="M246:N246"/>
    <mergeCell ref="I241:K241"/>
    <mergeCell ref="M241:N241"/>
    <mergeCell ref="I242:K242"/>
    <mergeCell ref="M242:N242"/>
    <mergeCell ref="I243:K243"/>
    <mergeCell ref="M243:N243"/>
    <mergeCell ref="I238:K238"/>
    <mergeCell ref="M238:N238"/>
    <mergeCell ref="I239:K239"/>
    <mergeCell ref="M239:N239"/>
    <mergeCell ref="I240:K240"/>
    <mergeCell ref="M240:N240"/>
    <mergeCell ref="I235:K235"/>
    <mergeCell ref="M235:N235"/>
    <mergeCell ref="I236:K236"/>
    <mergeCell ref="M236:N236"/>
    <mergeCell ref="I237:K237"/>
    <mergeCell ref="M237:N237"/>
    <mergeCell ref="I232:K232"/>
    <mergeCell ref="M232:N232"/>
    <mergeCell ref="I233:K233"/>
    <mergeCell ref="M233:N233"/>
    <mergeCell ref="I234:K234"/>
    <mergeCell ref="M234:N234"/>
    <mergeCell ref="M228:N228"/>
    <mergeCell ref="I229:K229"/>
    <mergeCell ref="M229:N229"/>
    <mergeCell ref="I230:K230"/>
    <mergeCell ref="M230:N230"/>
    <mergeCell ref="I231:K231"/>
    <mergeCell ref="M231:N231"/>
    <mergeCell ref="I225:K225"/>
    <mergeCell ref="M225:N225"/>
    <mergeCell ref="I226:K226"/>
    <mergeCell ref="M226:N226"/>
    <mergeCell ref="I227:K227"/>
    <mergeCell ref="M227:N227"/>
    <mergeCell ref="I224:K224"/>
    <mergeCell ref="M224:N224"/>
    <mergeCell ref="V212:X212"/>
    <mergeCell ref="V213:X213"/>
    <mergeCell ref="I221:K221"/>
    <mergeCell ref="M221:N221"/>
    <mergeCell ref="I222:K222"/>
    <mergeCell ref="M222:N222"/>
    <mergeCell ref="I223:K223"/>
    <mergeCell ref="M223:N223"/>
    <mergeCell ref="I218:K218"/>
    <mergeCell ref="M218:N218"/>
    <mergeCell ref="I219:K219"/>
    <mergeCell ref="M219:N219"/>
    <mergeCell ref="I220:K220"/>
    <mergeCell ref="M220:N220"/>
    <mergeCell ref="I215:K215"/>
    <mergeCell ref="M215:N215"/>
    <mergeCell ref="I216:K216"/>
    <mergeCell ref="M216:N216"/>
    <mergeCell ref="I217:K217"/>
    <mergeCell ref="M217:N217"/>
    <mergeCell ref="I212:K212"/>
    <mergeCell ref="M212:N212"/>
    <mergeCell ref="V214:X214"/>
    <mergeCell ref="I207:K207"/>
    <mergeCell ref="M207:N207"/>
    <mergeCell ref="I208:K208"/>
    <mergeCell ref="M208:N208"/>
    <mergeCell ref="I204:K204"/>
    <mergeCell ref="M204:N204"/>
    <mergeCell ref="I205:K205"/>
    <mergeCell ref="M205:N205"/>
    <mergeCell ref="I206:K206"/>
    <mergeCell ref="M206:N206"/>
    <mergeCell ref="I213:K213"/>
    <mergeCell ref="M213:N213"/>
    <mergeCell ref="I214:K214"/>
    <mergeCell ref="M214:N214"/>
    <mergeCell ref="I209:K209"/>
    <mergeCell ref="M209:N209"/>
    <mergeCell ref="I210:K210"/>
    <mergeCell ref="M210:N210"/>
    <mergeCell ref="I211:K211"/>
    <mergeCell ref="M211:N211"/>
    <mergeCell ref="I201:K201"/>
    <mergeCell ref="M201:N201"/>
    <mergeCell ref="I202:K202"/>
    <mergeCell ref="M202:N202"/>
    <mergeCell ref="I203:K203"/>
    <mergeCell ref="M203:N203"/>
    <mergeCell ref="I198:K198"/>
    <mergeCell ref="M198:N198"/>
    <mergeCell ref="I199:K199"/>
    <mergeCell ref="M199:N199"/>
    <mergeCell ref="I200:K200"/>
    <mergeCell ref="M200:N200"/>
    <mergeCell ref="I195:K195"/>
    <mergeCell ref="M195:N195"/>
    <mergeCell ref="I196:K196"/>
    <mergeCell ref="M196:N196"/>
    <mergeCell ref="I197:K197"/>
    <mergeCell ref="M197:N197"/>
    <mergeCell ref="I192:K192"/>
    <mergeCell ref="M192:N192"/>
    <mergeCell ref="I193:K193"/>
    <mergeCell ref="M193:N193"/>
    <mergeCell ref="I194:K194"/>
    <mergeCell ref="M194:N194"/>
    <mergeCell ref="I189:K189"/>
    <mergeCell ref="M189:N189"/>
    <mergeCell ref="I190:K190"/>
    <mergeCell ref="M190:N190"/>
    <mergeCell ref="I191:K191"/>
    <mergeCell ref="M191:N191"/>
    <mergeCell ref="I186:K186"/>
    <mergeCell ref="M186:N186"/>
    <mergeCell ref="I187:K187"/>
    <mergeCell ref="M187:N187"/>
    <mergeCell ref="I188:K188"/>
    <mergeCell ref="M188:N188"/>
    <mergeCell ref="I183:K183"/>
    <mergeCell ref="M183:N183"/>
    <mergeCell ref="I184:K184"/>
    <mergeCell ref="M184:N184"/>
    <mergeCell ref="I185:K185"/>
    <mergeCell ref="M185:N185"/>
    <mergeCell ref="I180:K180"/>
    <mergeCell ref="M180:N180"/>
    <mergeCell ref="I181:K181"/>
    <mergeCell ref="M181:N181"/>
    <mergeCell ref="I182:K182"/>
    <mergeCell ref="M182:N182"/>
    <mergeCell ref="I177:K177"/>
    <mergeCell ref="M177:N177"/>
    <mergeCell ref="I178:K178"/>
    <mergeCell ref="M178:N178"/>
    <mergeCell ref="I179:K179"/>
    <mergeCell ref="M179:N179"/>
    <mergeCell ref="I174:K174"/>
    <mergeCell ref="M174:N174"/>
    <mergeCell ref="I175:K175"/>
    <mergeCell ref="M175:N175"/>
    <mergeCell ref="I176:K176"/>
    <mergeCell ref="M176:N176"/>
    <mergeCell ref="I171:K171"/>
    <mergeCell ref="M171:N171"/>
    <mergeCell ref="I172:K172"/>
    <mergeCell ref="M172:N172"/>
    <mergeCell ref="I173:K173"/>
    <mergeCell ref="M173:N173"/>
    <mergeCell ref="I168:K168"/>
    <mergeCell ref="M168:N168"/>
    <mergeCell ref="I169:K169"/>
    <mergeCell ref="M169:N169"/>
    <mergeCell ref="I170:K170"/>
    <mergeCell ref="M170:N170"/>
    <mergeCell ref="I165:K165"/>
    <mergeCell ref="M165:N165"/>
    <mergeCell ref="I166:K166"/>
    <mergeCell ref="M166:N166"/>
    <mergeCell ref="I167:K167"/>
    <mergeCell ref="M167:N167"/>
    <mergeCell ref="I162:K162"/>
    <mergeCell ref="M162:N162"/>
    <mergeCell ref="I163:K163"/>
    <mergeCell ref="M163:N163"/>
    <mergeCell ref="I164:K164"/>
    <mergeCell ref="M164:N164"/>
    <mergeCell ref="I160:K160"/>
    <mergeCell ref="M160:N160"/>
    <mergeCell ref="T160:V160"/>
    <mergeCell ref="I161:K161"/>
    <mergeCell ref="M161:N161"/>
    <mergeCell ref="R161:S161"/>
    <mergeCell ref="T161:V161"/>
    <mergeCell ref="I158:K158"/>
    <mergeCell ref="M158:N158"/>
    <mergeCell ref="T158:V158"/>
    <mergeCell ref="I159:K159"/>
    <mergeCell ref="M159:N159"/>
    <mergeCell ref="T159:V159"/>
    <mergeCell ref="I156:K156"/>
    <mergeCell ref="M156:N156"/>
    <mergeCell ref="T156:V156"/>
    <mergeCell ref="I157:K157"/>
    <mergeCell ref="M157:N157"/>
    <mergeCell ref="T157:V157"/>
    <mergeCell ref="I154:K154"/>
    <mergeCell ref="M154:N154"/>
    <mergeCell ref="T154:V154"/>
    <mergeCell ref="I155:K155"/>
    <mergeCell ref="M155:N155"/>
    <mergeCell ref="T155:V155"/>
    <mergeCell ref="T151:V151"/>
    <mergeCell ref="I152:K152"/>
    <mergeCell ref="M152:N152"/>
    <mergeCell ref="T152:V152"/>
    <mergeCell ref="I153:K153"/>
    <mergeCell ref="M153:N153"/>
    <mergeCell ref="T153:V153"/>
    <mergeCell ref="I149:K149"/>
    <mergeCell ref="M149:N149"/>
    <mergeCell ref="I150:K150"/>
    <mergeCell ref="M150:N150"/>
    <mergeCell ref="I151:K151"/>
    <mergeCell ref="M151:N151"/>
    <mergeCell ref="I146:K146"/>
    <mergeCell ref="M146:N146"/>
    <mergeCell ref="I147:K147"/>
    <mergeCell ref="M147:N147"/>
    <mergeCell ref="I148:K148"/>
    <mergeCell ref="M148:N148"/>
    <mergeCell ref="I143:K143"/>
    <mergeCell ref="M143:N143"/>
    <mergeCell ref="I144:K144"/>
    <mergeCell ref="M144:N144"/>
    <mergeCell ref="I145:K145"/>
    <mergeCell ref="M145:N145"/>
    <mergeCell ref="I140:K140"/>
    <mergeCell ref="M140:N140"/>
    <mergeCell ref="I141:K141"/>
    <mergeCell ref="M141:N141"/>
    <mergeCell ref="I142:K142"/>
    <mergeCell ref="M142:N142"/>
    <mergeCell ref="I137:K137"/>
    <mergeCell ref="M137:N137"/>
    <mergeCell ref="I138:K138"/>
    <mergeCell ref="M138:N138"/>
    <mergeCell ref="I139:K139"/>
    <mergeCell ref="M139:N139"/>
    <mergeCell ref="I134:K134"/>
    <mergeCell ref="M134:N134"/>
    <mergeCell ref="I135:K135"/>
    <mergeCell ref="M135:N135"/>
    <mergeCell ref="I136:K136"/>
    <mergeCell ref="M136:N136"/>
    <mergeCell ref="I131:K131"/>
    <mergeCell ref="M131:N131"/>
    <mergeCell ref="I132:K132"/>
    <mergeCell ref="M132:N132"/>
    <mergeCell ref="I133:K133"/>
    <mergeCell ref="M133:N133"/>
    <mergeCell ref="I128:K128"/>
    <mergeCell ref="M128:N128"/>
    <mergeCell ref="I129:K129"/>
    <mergeCell ref="M129:N129"/>
    <mergeCell ref="I130:K130"/>
    <mergeCell ref="M130:N130"/>
    <mergeCell ref="I125:K125"/>
    <mergeCell ref="M125:N125"/>
    <mergeCell ref="I126:K126"/>
    <mergeCell ref="M126:N126"/>
    <mergeCell ref="I127:K127"/>
    <mergeCell ref="M127:N127"/>
    <mergeCell ref="I122:K122"/>
    <mergeCell ref="M122:N122"/>
    <mergeCell ref="I123:K123"/>
    <mergeCell ref="M123:N123"/>
    <mergeCell ref="I124:K124"/>
    <mergeCell ref="M124:N124"/>
    <mergeCell ref="I119:K119"/>
    <mergeCell ref="M119:N119"/>
    <mergeCell ref="I120:K120"/>
    <mergeCell ref="M120:N120"/>
    <mergeCell ref="I121:K121"/>
    <mergeCell ref="M121:N121"/>
    <mergeCell ref="I116:K116"/>
    <mergeCell ref="M116:N116"/>
    <mergeCell ref="I117:K117"/>
    <mergeCell ref="M117:N117"/>
    <mergeCell ref="I118:K118"/>
    <mergeCell ref="M118:N118"/>
    <mergeCell ref="I113:K113"/>
    <mergeCell ref="M113:N113"/>
    <mergeCell ref="I114:K114"/>
    <mergeCell ref="M114:N114"/>
    <mergeCell ref="I115:K115"/>
    <mergeCell ref="M115:N115"/>
    <mergeCell ref="I110:K110"/>
    <mergeCell ref="M110:N110"/>
    <mergeCell ref="I111:K111"/>
    <mergeCell ref="M111:N111"/>
    <mergeCell ref="I112:K112"/>
    <mergeCell ref="M112:N112"/>
    <mergeCell ref="I107:K107"/>
    <mergeCell ref="M107:N107"/>
    <mergeCell ref="I108:K108"/>
    <mergeCell ref="M108:N108"/>
    <mergeCell ref="I109:K109"/>
    <mergeCell ref="M109:N109"/>
    <mergeCell ref="I104:K104"/>
    <mergeCell ref="M104:N104"/>
    <mergeCell ref="I105:K105"/>
    <mergeCell ref="M105:N105"/>
    <mergeCell ref="I106:K106"/>
    <mergeCell ref="M106:N106"/>
    <mergeCell ref="I101:K101"/>
    <mergeCell ref="M101:N101"/>
    <mergeCell ref="I102:K102"/>
    <mergeCell ref="M102:N102"/>
    <mergeCell ref="I103:K103"/>
    <mergeCell ref="M103:N103"/>
    <mergeCell ref="I98:K98"/>
    <mergeCell ref="M98:N98"/>
    <mergeCell ref="I99:K99"/>
    <mergeCell ref="M99:N99"/>
    <mergeCell ref="I100:K100"/>
    <mergeCell ref="M100:N100"/>
    <mergeCell ref="I95:K95"/>
    <mergeCell ref="M95:N95"/>
    <mergeCell ref="I96:K96"/>
    <mergeCell ref="M96:N96"/>
    <mergeCell ref="I97:K97"/>
    <mergeCell ref="M97:N97"/>
    <mergeCell ref="I92:K92"/>
    <mergeCell ref="M92:N92"/>
    <mergeCell ref="I93:K93"/>
    <mergeCell ref="M93:N93"/>
    <mergeCell ref="I94:K94"/>
    <mergeCell ref="M94:N94"/>
    <mergeCell ref="I89:K89"/>
    <mergeCell ref="M89:N89"/>
    <mergeCell ref="I90:K90"/>
    <mergeCell ref="M90:N90"/>
    <mergeCell ref="I91:K91"/>
    <mergeCell ref="M91:N91"/>
    <mergeCell ref="I86:K86"/>
    <mergeCell ref="M86:N86"/>
    <mergeCell ref="I87:K87"/>
    <mergeCell ref="M87:N87"/>
    <mergeCell ref="I88:K88"/>
    <mergeCell ref="M88:N88"/>
    <mergeCell ref="I83:K83"/>
    <mergeCell ref="M83:N83"/>
    <mergeCell ref="I84:K84"/>
    <mergeCell ref="M84:N84"/>
    <mergeCell ref="I85:K85"/>
    <mergeCell ref="M85:N85"/>
    <mergeCell ref="I80:K80"/>
    <mergeCell ref="M80:N80"/>
    <mergeCell ref="I81:K81"/>
    <mergeCell ref="M81:N81"/>
    <mergeCell ref="I82:K82"/>
    <mergeCell ref="M82:N82"/>
    <mergeCell ref="I77:K77"/>
    <mergeCell ref="M77:N77"/>
    <mergeCell ref="I78:K78"/>
    <mergeCell ref="M78:N78"/>
    <mergeCell ref="I79:K79"/>
    <mergeCell ref="M79:N79"/>
    <mergeCell ref="I74:K74"/>
    <mergeCell ref="M74:N74"/>
    <mergeCell ref="I75:K75"/>
    <mergeCell ref="M75:N75"/>
    <mergeCell ref="I76:K76"/>
    <mergeCell ref="M76:N76"/>
    <mergeCell ref="I71:K71"/>
    <mergeCell ref="M71:N71"/>
    <mergeCell ref="I72:K72"/>
    <mergeCell ref="M72:N72"/>
    <mergeCell ref="I73:K73"/>
    <mergeCell ref="M73:N73"/>
    <mergeCell ref="I68:K68"/>
    <mergeCell ref="M68:N68"/>
    <mergeCell ref="I69:K69"/>
    <mergeCell ref="M69:N69"/>
    <mergeCell ref="I70:K70"/>
    <mergeCell ref="M70:N70"/>
    <mergeCell ref="I65:K65"/>
    <mergeCell ref="M65:N65"/>
    <mergeCell ref="I66:K66"/>
    <mergeCell ref="M66:N66"/>
    <mergeCell ref="I67:K67"/>
    <mergeCell ref="M67:N67"/>
    <mergeCell ref="I62:K62"/>
    <mergeCell ref="M62:N62"/>
    <mergeCell ref="I63:K63"/>
    <mergeCell ref="M63:N63"/>
    <mergeCell ref="I64:K64"/>
    <mergeCell ref="M64:N64"/>
    <mergeCell ref="I59:K59"/>
    <mergeCell ref="M59:N59"/>
    <mergeCell ref="I60:K60"/>
    <mergeCell ref="M60:N60"/>
    <mergeCell ref="I61:K61"/>
    <mergeCell ref="M61:N61"/>
    <mergeCell ref="I56:K56"/>
    <mergeCell ref="M56:N56"/>
    <mergeCell ref="I57:K57"/>
    <mergeCell ref="M57:N57"/>
    <mergeCell ref="I58:K58"/>
    <mergeCell ref="M58:N58"/>
    <mergeCell ref="I53:K53"/>
    <mergeCell ref="M53:N53"/>
    <mergeCell ref="I54:K54"/>
    <mergeCell ref="M54:N54"/>
    <mergeCell ref="I55:K55"/>
    <mergeCell ref="M55:N55"/>
    <mergeCell ref="I50:K50"/>
    <mergeCell ref="M50:N50"/>
    <mergeCell ref="I51:K51"/>
    <mergeCell ref="M51:N51"/>
    <mergeCell ref="I52:K52"/>
    <mergeCell ref="M52:N52"/>
    <mergeCell ref="I47:K47"/>
    <mergeCell ref="M47:N47"/>
    <mergeCell ref="I48:K48"/>
    <mergeCell ref="M48:N48"/>
    <mergeCell ref="I49:K49"/>
    <mergeCell ref="M49:N49"/>
    <mergeCell ref="I44:K44"/>
    <mergeCell ref="M44:N44"/>
    <mergeCell ref="I45:K45"/>
    <mergeCell ref="M45:N45"/>
    <mergeCell ref="I46:K46"/>
    <mergeCell ref="M46:N46"/>
    <mergeCell ref="I41:K41"/>
    <mergeCell ref="M41:N41"/>
    <mergeCell ref="I42:K42"/>
    <mergeCell ref="M42:N42"/>
    <mergeCell ref="I43:K43"/>
    <mergeCell ref="M43:N43"/>
    <mergeCell ref="I38:K38"/>
    <mergeCell ref="M38:N38"/>
    <mergeCell ref="I39:K39"/>
    <mergeCell ref="M39:N39"/>
    <mergeCell ref="I40:K40"/>
    <mergeCell ref="M40:N40"/>
    <mergeCell ref="I34:K34"/>
    <mergeCell ref="M34:N34"/>
    <mergeCell ref="M35:N35"/>
    <mergeCell ref="I36:K36"/>
    <mergeCell ref="M36:N36"/>
    <mergeCell ref="I37:K37"/>
    <mergeCell ref="M37:N37"/>
    <mergeCell ref="I31:K31"/>
    <mergeCell ref="M31:N31"/>
    <mergeCell ref="I32:K32"/>
    <mergeCell ref="M32:N32"/>
    <mergeCell ref="I33:K33"/>
    <mergeCell ref="M33:N33"/>
    <mergeCell ref="I28:K28"/>
    <mergeCell ref="M28:N28"/>
    <mergeCell ref="I29:K29"/>
    <mergeCell ref="M29:N29"/>
    <mergeCell ref="I30:K30"/>
    <mergeCell ref="M30:N30"/>
    <mergeCell ref="I25:K25"/>
    <mergeCell ref="M25:N25"/>
    <mergeCell ref="I26:K26"/>
    <mergeCell ref="M26:N26"/>
    <mergeCell ref="I27:K27"/>
    <mergeCell ref="M27:N27"/>
    <mergeCell ref="I22:K22"/>
    <mergeCell ref="M22:N22"/>
    <mergeCell ref="I23:K23"/>
    <mergeCell ref="M23:N23"/>
    <mergeCell ref="I24:K24"/>
    <mergeCell ref="M24:N24"/>
    <mergeCell ref="I19:K19"/>
    <mergeCell ref="M19:N19"/>
    <mergeCell ref="I20:K20"/>
    <mergeCell ref="M20:N20"/>
    <mergeCell ref="I21:K21"/>
    <mergeCell ref="M21:N21"/>
    <mergeCell ref="I16:K16"/>
    <mergeCell ref="M16:N16"/>
    <mergeCell ref="I17:K17"/>
    <mergeCell ref="M17:N17"/>
    <mergeCell ref="I18:K18"/>
    <mergeCell ref="M18:N18"/>
    <mergeCell ref="I13:K13"/>
    <mergeCell ref="M13:N13"/>
    <mergeCell ref="I14:K14"/>
    <mergeCell ref="M14:N14"/>
    <mergeCell ref="I15:K15"/>
    <mergeCell ref="M15:N15"/>
    <mergeCell ref="I10:K10"/>
    <mergeCell ref="M10:N10"/>
    <mergeCell ref="I11:K11"/>
    <mergeCell ref="M11:N11"/>
    <mergeCell ref="I12:K12"/>
    <mergeCell ref="M12:N12"/>
    <mergeCell ref="I7:K7"/>
    <mergeCell ref="M7:N7"/>
    <mergeCell ref="I8:K8"/>
    <mergeCell ref="M8:N8"/>
    <mergeCell ref="I9:K9"/>
    <mergeCell ref="M9:N9"/>
    <mergeCell ref="C3:N3"/>
    <mergeCell ref="I4:K4"/>
    <mergeCell ref="M4:N4"/>
    <mergeCell ref="I5:K5"/>
    <mergeCell ref="M5:N5"/>
    <mergeCell ref="I6:K6"/>
    <mergeCell ref="M6:N6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0" orientation="landscape" r:id="rId1"/>
  <rowBreaks count="5" manualBreakCount="5">
    <brk id="35" min="2" max="13" man="1"/>
    <brk id="68" min="2" max="13" man="1"/>
    <brk id="108" min="2" max="13" man="1"/>
    <brk id="148" min="2" max="13" man="1"/>
    <brk id="188" min="2" max="13" man="1"/>
  </rowBreaks>
  <colBreaks count="1" manualBreakCount="1">
    <brk id="2" max="2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4"/>
  <sheetViews>
    <sheetView topLeftCell="A10" workbookViewId="0">
      <selection activeCell="O95" sqref="O95"/>
    </sheetView>
  </sheetViews>
  <sheetFormatPr defaultRowHeight="15" x14ac:dyDescent="0.25"/>
  <cols>
    <col min="3" max="3" width="10.42578125" bestFit="1" customWidth="1"/>
    <col min="12" max="12" width="12.42578125" customWidth="1"/>
    <col min="13" max="13" width="19.140625" customWidth="1"/>
    <col min="14" max="14" width="12" customWidth="1"/>
    <col min="17" max="17" width="8.5703125" bestFit="1" customWidth="1"/>
    <col min="18" max="18" width="16" customWidth="1"/>
  </cols>
  <sheetData>
    <row r="1" spans="2:18" ht="60" x14ac:dyDescent="0.25">
      <c r="K1" s="35" t="s">
        <v>262</v>
      </c>
      <c r="L1" s="28" t="s">
        <v>263</v>
      </c>
      <c r="M1" s="28" t="s">
        <v>258</v>
      </c>
      <c r="N1" s="29" t="s">
        <v>259</v>
      </c>
      <c r="O1" s="29" t="s">
        <v>260</v>
      </c>
      <c r="P1" s="28" t="s">
        <v>271</v>
      </c>
      <c r="Q1" s="100" t="s">
        <v>878</v>
      </c>
    </row>
    <row r="2" spans="2:18" x14ac:dyDescent="0.25">
      <c r="K2" s="13">
        <v>63</v>
      </c>
      <c r="L2" s="13">
        <v>23136</v>
      </c>
      <c r="M2" s="15">
        <f>+D19</f>
        <v>14800</v>
      </c>
      <c r="N2" s="15">
        <f>+'LAULI POKHATAKHAM'!G195</f>
        <v>16953</v>
      </c>
      <c r="O2" s="15">
        <f>+M2-N2</f>
        <v>-2153</v>
      </c>
      <c r="P2" s="16"/>
      <c r="Q2" s="101" t="s">
        <v>879</v>
      </c>
      <c r="R2" s="102"/>
    </row>
    <row r="3" spans="2:18" x14ac:dyDescent="0.25">
      <c r="K3" s="13">
        <v>75</v>
      </c>
      <c r="L3" s="13">
        <v>198</v>
      </c>
      <c r="M3" s="15">
        <f>+D33</f>
        <v>400</v>
      </c>
      <c r="N3" s="15">
        <f>+'LAULI POKHATAKHAM'!H195</f>
        <v>198</v>
      </c>
      <c r="O3" s="15">
        <f t="shared" ref="O3:O6" si="0">+M3-N3</f>
        <v>202</v>
      </c>
      <c r="P3" s="16"/>
    </row>
    <row r="4" spans="2:18" ht="15.75" x14ac:dyDescent="0.25">
      <c r="B4" s="173" t="s">
        <v>70</v>
      </c>
      <c r="C4" s="173"/>
      <c r="D4" s="25" t="s">
        <v>5</v>
      </c>
      <c r="E4" s="26"/>
      <c r="F4" s="26"/>
      <c r="G4" s="76"/>
      <c r="K4" s="13">
        <v>90</v>
      </c>
      <c r="L4" s="13">
        <v>1057</v>
      </c>
      <c r="M4" s="15">
        <f>+D46</f>
        <v>1100</v>
      </c>
      <c r="N4" s="15">
        <f>+'LAULI POKHATAKHAM'!I195</f>
        <v>1053</v>
      </c>
      <c r="O4" s="15">
        <f t="shared" si="0"/>
        <v>47</v>
      </c>
      <c r="P4" s="16"/>
    </row>
    <row r="5" spans="2:18" ht="15.75" x14ac:dyDescent="0.25">
      <c r="B5" s="173" t="s">
        <v>71</v>
      </c>
      <c r="C5" s="173"/>
      <c r="D5" s="25" t="s">
        <v>272</v>
      </c>
      <c r="E5" s="26"/>
      <c r="F5" s="26"/>
      <c r="G5" s="76"/>
      <c r="H5" s="73"/>
      <c r="I5" s="73"/>
      <c r="K5" s="13">
        <v>110</v>
      </c>
      <c r="L5" s="13">
        <v>691</v>
      </c>
      <c r="M5" s="15">
        <f>+D58</f>
        <v>700</v>
      </c>
      <c r="N5" s="15">
        <f>+'LAULI POKHATAKHAM'!J195</f>
        <v>685</v>
      </c>
      <c r="O5" s="15">
        <f t="shared" si="0"/>
        <v>15</v>
      </c>
      <c r="P5" s="16"/>
    </row>
    <row r="6" spans="2:18" ht="15.75" x14ac:dyDescent="0.25">
      <c r="B6" s="177" t="s">
        <v>255</v>
      </c>
      <c r="C6" s="177"/>
      <c r="D6" s="202" t="s">
        <v>256</v>
      </c>
      <c r="E6" s="203"/>
      <c r="F6" s="203"/>
      <c r="G6" s="204"/>
      <c r="H6" s="44"/>
      <c r="I6" s="73"/>
      <c r="K6" s="13">
        <v>140</v>
      </c>
      <c r="L6" s="13">
        <v>369</v>
      </c>
      <c r="M6" s="15">
        <f>+D69</f>
        <v>372</v>
      </c>
      <c r="N6" s="15">
        <f>+'LAULI POKHATAKHAM'!K195</f>
        <v>350</v>
      </c>
      <c r="O6" s="15">
        <f t="shared" si="0"/>
        <v>22</v>
      </c>
      <c r="P6" s="16"/>
    </row>
    <row r="7" spans="2:18" ht="18.75" x14ac:dyDescent="0.25">
      <c r="B7" s="174" t="s">
        <v>257</v>
      </c>
      <c r="C7" s="175"/>
      <c r="D7" s="175"/>
      <c r="E7" s="175"/>
      <c r="F7" s="175"/>
      <c r="G7" s="175"/>
      <c r="H7" s="73"/>
      <c r="I7" s="73"/>
    </row>
    <row r="8" spans="2:18" ht="60" x14ac:dyDescent="0.25">
      <c r="B8" s="28" t="s">
        <v>77</v>
      </c>
      <c r="C8" s="28" t="s">
        <v>78</v>
      </c>
      <c r="D8" s="28" t="s">
        <v>258</v>
      </c>
      <c r="E8" s="29" t="s">
        <v>259</v>
      </c>
      <c r="F8" s="29" t="s">
        <v>260</v>
      </c>
      <c r="G8" s="28" t="s">
        <v>261</v>
      </c>
      <c r="K8" s="163"/>
      <c r="L8" s="165"/>
      <c r="M8" s="16"/>
      <c r="N8" s="16"/>
      <c r="O8" s="16"/>
      <c r="P8" s="16"/>
      <c r="Q8" s="16"/>
      <c r="R8" s="16"/>
    </row>
    <row r="9" spans="2:18" ht="45" x14ac:dyDescent="0.25">
      <c r="B9" s="30">
        <v>1</v>
      </c>
      <c r="C9" s="31">
        <v>45049</v>
      </c>
      <c r="D9" s="15">
        <v>3000</v>
      </c>
      <c r="E9" s="15"/>
      <c r="F9" s="15"/>
      <c r="G9" s="15">
        <v>1079</v>
      </c>
      <c r="K9" s="172" t="s">
        <v>273</v>
      </c>
      <c r="L9" s="172"/>
      <c r="M9" s="45" t="s">
        <v>274</v>
      </c>
      <c r="N9" s="46" t="s">
        <v>275</v>
      </c>
      <c r="O9" s="46" t="s">
        <v>276</v>
      </c>
      <c r="P9" s="46" t="s">
        <v>277</v>
      </c>
      <c r="Q9" s="47" t="s">
        <v>15</v>
      </c>
      <c r="R9" s="47" t="s">
        <v>278</v>
      </c>
    </row>
    <row r="10" spans="2:18" x14ac:dyDescent="0.25">
      <c r="B10" s="32">
        <f>+B9+1</f>
        <v>2</v>
      </c>
      <c r="C10" s="37">
        <v>45060</v>
      </c>
      <c r="D10" s="32">
        <v>400</v>
      </c>
      <c r="E10" s="32"/>
      <c r="F10" s="32"/>
      <c r="G10" s="30">
        <v>1085</v>
      </c>
      <c r="K10" s="166" t="s">
        <v>279</v>
      </c>
      <c r="L10" s="166"/>
      <c r="M10" s="48" t="s">
        <v>16</v>
      </c>
      <c r="N10" s="15">
        <f>15+25+15</f>
        <v>55</v>
      </c>
      <c r="O10" s="16"/>
      <c r="P10" s="16"/>
      <c r="Q10" s="16"/>
      <c r="R10" s="13" t="s">
        <v>280</v>
      </c>
    </row>
    <row r="11" spans="2:18" x14ac:dyDescent="0.25">
      <c r="B11" s="30">
        <f>1+B10</f>
        <v>3</v>
      </c>
      <c r="C11" s="33">
        <v>45065</v>
      </c>
      <c r="D11" s="13">
        <v>3100</v>
      </c>
      <c r="E11" s="16"/>
      <c r="F11" s="16"/>
      <c r="G11" s="13">
        <v>1086</v>
      </c>
      <c r="K11" s="166"/>
      <c r="L11" s="166"/>
      <c r="M11" s="48" t="s">
        <v>17</v>
      </c>
      <c r="N11" s="16"/>
      <c r="O11" s="16"/>
      <c r="P11" s="16"/>
      <c r="Q11" s="16"/>
      <c r="R11" s="13"/>
    </row>
    <row r="12" spans="2:18" x14ac:dyDescent="0.25">
      <c r="B12" s="30">
        <f>1+B11</f>
        <v>4</v>
      </c>
      <c r="C12" s="34">
        <v>45070</v>
      </c>
      <c r="D12" s="30">
        <v>6000</v>
      </c>
      <c r="E12" s="30"/>
      <c r="F12" s="30"/>
      <c r="G12" s="30">
        <v>1087</v>
      </c>
      <c r="K12" s="166"/>
      <c r="L12" s="166"/>
      <c r="M12" s="48" t="s">
        <v>18</v>
      </c>
      <c r="N12" s="15"/>
      <c r="O12" s="16"/>
      <c r="P12" s="16"/>
      <c r="Q12" s="16"/>
      <c r="R12" s="13"/>
    </row>
    <row r="13" spans="2:18" x14ac:dyDescent="0.25">
      <c r="B13" s="30">
        <f>1+B12</f>
        <v>5</v>
      </c>
      <c r="C13" s="34">
        <v>45098</v>
      </c>
      <c r="D13" s="30">
        <v>2300</v>
      </c>
      <c r="E13" s="30"/>
      <c r="F13" s="30"/>
      <c r="G13" s="30">
        <v>7902</v>
      </c>
      <c r="K13" s="166"/>
      <c r="L13" s="166"/>
      <c r="M13" s="48" t="s">
        <v>281</v>
      </c>
      <c r="N13" s="13">
        <v>4</v>
      </c>
      <c r="O13" s="16"/>
      <c r="P13" s="16"/>
      <c r="Q13" s="16"/>
      <c r="R13" s="13">
        <v>1087</v>
      </c>
    </row>
    <row r="14" spans="2:18" x14ac:dyDescent="0.25">
      <c r="B14" s="30"/>
      <c r="C14" s="34"/>
      <c r="D14" s="30"/>
      <c r="E14" s="30"/>
      <c r="F14" s="30"/>
      <c r="G14" s="30"/>
      <c r="K14" s="166"/>
      <c r="L14" s="166"/>
      <c r="M14" s="48" t="s">
        <v>282</v>
      </c>
      <c r="N14" s="16"/>
      <c r="O14" s="16"/>
      <c r="P14" s="16"/>
      <c r="Q14" s="16"/>
      <c r="R14" s="13"/>
    </row>
    <row r="15" spans="2:18" x14ac:dyDescent="0.25">
      <c r="B15" s="30"/>
      <c r="C15" s="34"/>
      <c r="D15" s="30"/>
      <c r="E15" s="30"/>
      <c r="F15" s="30"/>
      <c r="G15" s="36"/>
      <c r="K15" s="166"/>
      <c r="L15" s="166"/>
      <c r="M15" s="48" t="s">
        <v>79</v>
      </c>
      <c r="N15" s="16"/>
      <c r="O15" s="16"/>
      <c r="P15" s="16"/>
      <c r="Q15" s="16"/>
      <c r="R15" s="13"/>
    </row>
    <row r="16" spans="2:18" x14ac:dyDescent="0.25">
      <c r="B16" s="30"/>
      <c r="C16" s="34"/>
      <c r="D16" s="30"/>
      <c r="E16" s="30"/>
      <c r="F16" s="30"/>
      <c r="G16" s="36"/>
      <c r="K16" s="166"/>
      <c r="L16" s="166"/>
      <c r="M16" s="48" t="s">
        <v>283</v>
      </c>
      <c r="N16" s="16"/>
      <c r="O16" s="16"/>
      <c r="P16" s="16"/>
      <c r="Q16" s="16"/>
      <c r="R16" s="13"/>
    </row>
    <row r="17" spans="2:18" x14ac:dyDescent="0.25">
      <c r="B17" s="30"/>
      <c r="C17" s="34"/>
      <c r="D17" s="30"/>
      <c r="E17" s="30"/>
      <c r="F17" s="30"/>
      <c r="G17" s="36"/>
      <c r="K17" s="166"/>
      <c r="L17" s="166"/>
      <c r="M17" s="48" t="s">
        <v>284</v>
      </c>
      <c r="N17" s="16"/>
      <c r="O17" s="16"/>
      <c r="P17" s="16"/>
      <c r="Q17" s="16"/>
      <c r="R17" s="13"/>
    </row>
    <row r="18" spans="2:18" x14ac:dyDescent="0.25">
      <c r="B18" s="30"/>
      <c r="C18" s="34"/>
      <c r="D18" s="30"/>
      <c r="E18" s="30"/>
      <c r="F18" s="30"/>
      <c r="G18" s="36"/>
      <c r="K18" s="166"/>
      <c r="L18" s="166"/>
      <c r="M18" s="48" t="s">
        <v>285</v>
      </c>
      <c r="N18" s="16"/>
      <c r="O18" s="16"/>
      <c r="P18" s="16"/>
      <c r="Q18" s="16"/>
      <c r="R18" s="13"/>
    </row>
    <row r="19" spans="2:18" x14ac:dyDescent="0.25">
      <c r="B19" s="30"/>
      <c r="C19" s="34" t="s">
        <v>264</v>
      </c>
      <c r="D19" s="30">
        <f>SUM(D9:D18)</f>
        <v>14800</v>
      </c>
      <c r="E19" s="30"/>
      <c r="F19" s="30"/>
      <c r="G19" s="36"/>
      <c r="K19" s="166" t="s">
        <v>286</v>
      </c>
      <c r="L19" s="166"/>
      <c r="M19" s="48" t="s">
        <v>287</v>
      </c>
      <c r="N19" s="16"/>
      <c r="O19" s="16"/>
      <c r="P19" s="16"/>
      <c r="Q19" s="16"/>
      <c r="R19" s="13"/>
    </row>
    <row r="20" spans="2:18" ht="18.75" x14ac:dyDescent="0.25">
      <c r="B20" s="174" t="s">
        <v>265</v>
      </c>
      <c r="C20" s="175"/>
      <c r="D20" s="175"/>
      <c r="E20" s="175"/>
      <c r="F20" s="175"/>
      <c r="G20" s="176"/>
      <c r="K20" s="166"/>
      <c r="L20" s="166"/>
      <c r="M20" s="48" t="s">
        <v>288</v>
      </c>
      <c r="N20" s="16"/>
      <c r="O20" s="16"/>
      <c r="P20" s="16"/>
      <c r="Q20" s="16"/>
      <c r="R20" s="13"/>
    </row>
    <row r="21" spans="2:18" ht="60" x14ac:dyDescent="0.25">
      <c r="B21" s="28" t="s">
        <v>77</v>
      </c>
      <c r="C21" s="28" t="s">
        <v>78</v>
      </c>
      <c r="D21" s="28" t="s">
        <v>258</v>
      </c>
      <c r="E21" s="29" t="s">
        <v>259</v>
      </c>
      <c r="F21" s="29" t="s">
        <v>260</v>
      </c>
      <c r="G21" s="28" t="s">
        <v>15</v>
      </c>
      <c r="K21" s="166"/>
      <c r="L21" s="166"/>
      <c r="M21" s="48" t="s">
        <v>289</v>
      </c>
      <c r="N21" s="16"/>
      <c r="O21" s="16"/>
      <c r="P21" s="16"/>
      <c r="Q21" s="16"/>
      <c r="R21" s="13"/>
    </row>
    <row r="22" spans="2:18" x14ac:dyDescent="0.25">
      <c r="B22" s="30">
        <v>1</v>
      </c>
      <c r="C22" s="31">
        <v>45065</v>
      </c>
      <c r="D22" s="15">
        <v>400</v>
      </c>
      <c r="E22" s="15"/>
      <c r="F22" s="15"/>
      <c r="G22" s="13">
        <v>1086</v>
      </c>
      <c r="K22" s="166"/>
      <c r="L22" s="166"/>
      <c r="M22" s="48" t="s">
        <v>290</v>
      </c>
      <c r="N22" s="16"/>
      <c r="O22" s="16"/>
      <c r="P22" s="16"/>
      <c r="Q22" s="16"/>
      <c r="R22" s="13"/>
    </row>
    <row r="23" spans="2:18" x14ac:dyDescent="0.25">
      <c r="B23" s="32">
        <f>+B22+1</f>
        <v>2</v>
      </c>
      <c r="C23" s="37"/>
      <c r="D23" s="32"/>
      <c r="E23" s="32"/>
      <c r="F23" s="32"/>
      <c r="G23" s="30"/>
      <c r="K23" s="166"/>
      <c r="L23" s="166"/>
      <c r="M23" s="48" t="s">
        <v>291</v>
      </c>
      <c r="N23" s="16"/>
      <c r="O23" s="16"/>
      <c r="P23" s="16"/>
      <c r="Q23" s="16"/>
      <c r="R23" s="13"/>
    </row>
    <row r="24" spans="2:18" x14ac:dyDescent="0.25">
      <c r="B24" s="30">
        <v>3</v>
      </c>
      <c r="C24" s="34"/>
      <c r="D24" s="30"/>
      <c r="E24" s="30"/>
      <c r="F24" s="30"/>
      <c r="G24" s="30"/>
      <c r="K24" s="166"/>
      <c r="L24" s="166"/>
      <c r="M24" s="48" t="s">
        <v>292</v>
      </c>
      <c r="N24" s="16"/>
      <c r="O24" s="16"/>
      <c r="P24" s="16"/>
      <c r="Q24" s="16"/>
      <c r="R24" s="13"/>
    </row>
    <row r="25" spans="2:18" x14ac:dyDescent="0.25">
      <c r="B25" s="30">
        <v>3</v>
      </c>
      <c r="C25" s="34"/>
      <c r="D25" s="30"/>
      <c r="E25" s="30"/>
      <c r="F25" s="30"/>
      <c r="G25" s="30"/>
      <c r="K25" s="166"/>
      <c r="L25" s="166"/>
      <c r="M25" s="48" t="s">
        <v>293</v>
      </c>
      <c r="N25" s="16"/>
      <c r="O25" s="16"/>
      <c r="P25" s="16"/>
      <c r="Q25" s="16"/>
      <c r="R25" s="13"/>
    </row>
    <row r="26" spans="2:18" x14ac:dyDescent="0.25">
      <c r="B26" s="30"/>
      <c r="C26" s="34"/>
      <c r="D26" s="30"/>
      <c r="E26" s="30"/>
      <c r="F26" s="30"/>
      <c r="G26" s="30"/>
      <c r="K26" s="166"/>
      <c r="L26" s="166"/>
      <c r="M26" s="48" t="s">
        <v>294</v>
      </c>
      <c r="N26" s="15"/>
      <c r="O26" s="15"/>
      <c r="P26" s="15"/>
      <c r="Q26" s="15"/>
      <c r="R26" s="13"/>
    </row>
    <row r="27" spans="2:18" x14ac:dyDescent="0.25">
      <c r="B27" s="30"/>
      <c r="C27" s="34"/>
      <c r="D27" s="30"/>
      <c r="E27" s="30"/>
      <c r="F27" s="30"/>
      <c r="G27" s="30"/>
      <c r="K27" s="166"/>
      <c r="L27" s="166"/>
      <c r="M27" s="48" t="s">
        <v>295</v>
      </c>
      <c r="N27" s="13">
        <v>3</v>
      </c>
      <c r="O27" s="16"/>
      <c r="P27" s="16"/>
      <c r="Q27" s="16"/>
      <c r="R27" s="13">
        <v>1087</v>
      </c>
    </row>
    <row r="28" spans="2:18" x14ac:dyDescent="0.25">
      <c r="B28" s="30"/>
      <c r="C28" s="34"/>
      <c r="D28" s="30"/>
      <c r="E28" s="30"/>
      <c r="F28" s="30"/>
      <c r="G28" s="30"/>
      <c r="K28" s="166"/>
      <c r="L28" s="166"/>
      <c r="M28" s="48" t="s">
        <v>296</v>
      </c>
      <c r="N28" s="16"/>
      <c r="O28" s="16"/>
      <c r="P28" s="16"/>
      <c r="Q28" s="16"/>
      <c r="R28" s="13"/>
    </row>
    <row r="29" spans="2:18" x14ac:dyDescent="0.25">
      <c r="B29" s="30"/>
      <c r="C29" s="34"/>
      <c r="D29" s="30"/>
      <c r="E29" s="30"/>
      <c r="F29" s="30"/>
      <c r="G29" s="30"/>
      <c r="K29" s="166"/>
      <c r="L29" s="166"/>
      <c r="M29" s="48" t="s">
        <v>297</v>
      </c>
      <c r="N29" s="16"/>
      <c r="O29" s="16"/>
      <c r="P29" s="16"/>
      <c r="Q29" s="16"/>
      <c r="R29" s="13"/>
    </row>
    <row r="30" spans="2:18" x14ac:dyDescent="0.25">
      <c r="B30" s="30"/>
      <c r="C30" s="34"/>
      <c r="D30" s="30"/>
      <c r="E30" s="30"/>
      <c r="F30" s="30"/>
      <c r="G30" s="30"/>
      <c r="K30" s="166"/>
      <c r="L30" s="166"/>
      <c r="M30" s="48" t="s">
        <v>298</v>
      </c>
      <c r="N30" s="13"/>
      <c r="O30" s="16"/>
      <c r="P30" s="16"/>
      <c r="Q30" s="16"/>
      <c r="R30" s="13"/>
    </row>
    <row r="31" spans="2:18" x14ac:dyDescent="0.25">
      <c r="B31" s="30"/>
      <c r="C31" s="34"/>
      <c r="D31" s="30"/>
      <c r="E31" s="30"/>
      <c r="F31" s="30"/>
      <c r="G31" s="30"/>
      <c r="K31" s="166"/>
      <c r="L31" s="166"/>
      <c r="M31" s="48" t="s">
        <v>299</v>
      </c>
      <c r="N31" s="16"/>
      <c r="O31" s="16"/>
      <c r="P31" s="16"/>
      <c r="Q31" s="16"/>
      <c r="R31" s="13"/>
    </row>
    <row r="32" spans="2:18" x14ac:dyDescent="0.25">
      <c r="B32" s="30"/>
      <c r="C32" s="34"/>
      <c r="D32" s="30"/>
      <c r="E32" s="30"/>
      <c r="F32" s="30"/>
      <c r="G32" s="36"/>
      <c r="K32" s="166"/>
      <c r="L32" s="166"/>
      <c r="M32" s="48" t="s">
        <v>300</v>
      </c>
      <c r="N32" s="16"/>
      <c r="O32" s="16"/>
      <c r="P32" s="16"/>
      <c r="Q32" s="16"/>
      <c r="R32" s="13"/>
    </row>
    <row r="33" spans="2:18" x14ac:dyDescent="0.25">
      <c r="B33" s="30"/>
      <c r="C33" s="34" t="s">
        <v>264</v>
      </c>
      <c r="D33" s="30">
        <f>SUM(D22:D32)</f>
        <v>400</v>
      </c>
      <c r="E33" s="30"/>
      <c r="F33" s="30"/>
      <c r="G33" s="36"/>
      <c r="K33" s="166"/>
      <c r="L33" s="166"/>
      <c r="M33" s="48" t="s">
        <v>301</v>
      </c>
      <c r="N33" s="16"/>
      <c r="O33" s="16"/>
      <c r="P33" s="16"/>
      <c r="Q33" s="16"/>
      <c r="R33" s="13"/>
    </row>
    <row r="34" spans="2:18" ht="18.75" x14ac:dyDescent="0.25">
      <c r="B34" s="174" t="s">
        <v>266</v>
      </c>
      <c r="C34" s="175"/>
      <c r="D34" s="175"/>
      <c r="E34" s="175"/>
      <c r="F34" s="175"/>
      <c r="G34" s="176"/>
      <c r="K34" s="166"/>
      <c r="L34" s="166"/>
      <c r="M34" s="48" t="s">
        <v>302</v>
      </c>
      <c r="N34" s="16"/>
      <c r="O34" s="16"/>
      <c r="P34" s="16"/>
      <c r="Q34" s="16"/>
      <c r="R34" s="13"/>
    </row>
    <row r="35" spans="2:18" ht="60" x14ac:dyDescent="0.25">
      <c r="B35" s="28" t="s">
        <v>77</v>
      </c>
      <c r="C35" s="28" t="s">
        <v>78</v>
      </c>
      <c r="D35" s="28" t="s">
        <v>258</v>
      </c>
      <c r="E35" s="29" t="s">
        <v>259</v>
      </c>
      <c r="F35" s="29" t="s">
        <v>260</v>
      </c>
      <c r="G35" s="28" t="s">
        <v>15</v>
      </c>
      <c r="K35" s="166"/>
      <c r="L35" s="166"/>
      <c r="M35" s="48" t="s">
        <v>303</v>
      </c>
      <c r="N35" s="16"/>
      <c r="O35" s="16"/>
      <c r="P35" s="16"/>
      <c r="Q35" s="16"/>
      <c r="R35" s="13"/>
    </row>
    <row r="36" spans="2:18" x14ac:dyDescent="0.25">
      <c r="B36" s="32">
        <v>1</v>
      </c>
      <c r="C36" s="31">
        <v>45060</v>
      </c>
      <c r="D36" s="15">
        <v>800</v>
      </c>
      <c r="E36" s="15"/>
      <c r="F36" s="15"/>
      <c r="G36" s="13">
        <v>1085</v>
      </c>
      <c r="K36" s="166"/>
      <c r="L36" s="166"/>
      <c r="M36" s="48" t="s">
        <v>304</v>
      </c>
      <c r="N36" s="16"/>
      <c r="O36" s="16"/>
      <c r="P36" s="16"/>
      <c r="Q36" s="16"/>
      <c r="R36" s="13"/>
    </row>
    <row r="37" spans="2:18" x14ac:dyDescent="0.25">
      <c r="B37" s="32">
        <f>+B36+1</f>
        <v>2</v>
      </c>
      <c r="C37" s="31">
        <v>45065</v>
      </c>
      <c r="D37" s="15">
        <v>300</v>
      </c>
      <c r="E37" s="15"/>
      <c r="F37" s="15"/>
      <c r="G37" s="13">
        <v>1086</v>
      </c>
      <c r="K37" s="166"/>
      <c r="L37" s="166"/>
      <c r="M37" s="48" t="s">
        <v>305</v>
      </c>
      <c r="N37" s="16"/>
      <c r="O37" s="16"/>
      <c r="P37" s="16"/>
      <c r="Q37" s="16"/>
      <c r="R37" s="13"/>
    </row>
    <row r="38" spans="2:18" x14ac:dyDescent="0.25">
      <c r="B38" s="30"/>
      <c r="C38" s="34"/>
      <c r="D38" s="30"/>
      <c r="E38" s="30"/>
      <c r="F38" s="30"/>
      <c r="G38" s="30"/>
      <c r="K38" s="166"/>
      <c r="L38" s="166"/>
      <c r="M38" s="48" t="s">
        <v>306</v>
      </c>
      <c r="N38" s="13"/>
      <c r="O38" s="16"/>
      <c r="P38" s="16"/>
      <c r="Q38" s="16"/>
      <c r="R38" s="13"/>
    </row>
    <row r="39" spans="2:18" x14ac:dyDescent="0.25">
      <c r="B39" s="30"/>
      <c r="C39" s="34"/>
      <c r="D39" s="30"/>
      <c r="E39" s="30"/>
      <c r="F39" s="30"/>
      <c r="G39" s="30"/>
      <c r="K39" s="166"/>
      <c r="L39" s="166"/>
      <c r="M39" s="48" t="s">
        <v>307</v>
      </c>
      <c r="N39" s="16"/>
      <c r="O39" s="16"/>
      <c r="P39" s="16"/>
      <c r="Q39" s="16"/>
      <c r="R39" s="13"/>
    </row>
    <row r="40" spans="2:18" x14ac:dyDescent="0.25">
      <c r="B40" s="30"/>
      <c r="C40" s="34"/>
      <c r="D40" s="30"/>
      <c r="E40" s="30"/>
      <c r="F40" s="30"/>
      <c r="G40" s="30"/>
      <c r="K40" s="166"/>
      <c r="L40" s="166"/>
      <c r="M40" s="48" t="s">
        <v>308</v>
      </c>
      <c r="N40" s="16"/>
      <c r="O40" s="16"/>
      <c r="P40" s="16"/>
      <c r="Q40" s="16"/>
      <c r="R40" s="13"/>
    </row>
    <row r="41" spans="2:18" x14ac:dyDescent="0.25">
      <c r="B41" s="32"/>
      <c r="C41" s="37"/>
      <c r="D41" s="32"/>
      <c r="E41" s="32"/>
      <c r="F41" s="32"/>
      <c r="G41" s="30"/>
      <c r="K41" s="166"/>
      <c r="L41" s="166"/>
      <c r="M41" s="48" t="s">
        <v>309</v>
      </c>
      <c r="N41" s="16"/>
      <c r="O41" s="16"/>
      <c r="P41" s="16"/>
      <c r="Q41" s="16"/>
      <c r="R41" s="13"/>
    </row>
    <row r="42" spans="2:18" x14ac:dyDescent="0.25">
      <c r="B42" s="32"/>
      <c r="C42" s="37"/>
      <c r="D42" s="38"/>
      <c r="E42" s="32"/>
      <c r="F42" s="32"/>
      <c r="G42" s="30"/>
      <c r="K42" s="166"/>
      <c r="L42" s="166"/>
      <c r="M42" s="48" t="s">
        <v>310</v>
      </c>
      <c r="N42" s="16"/>
      <c r="O42" s="16"/>
      <c r="P42" s="16"/>
      <c r="Q42" s="16"/>
      <c r="R42" s="13"/>
    </row>
    <row r="43" spans="2:18" x14ac:dyDescent="0.25">
      <c r="B43" s="32"/>
      <c r="C43" s="37"/>
      <c r="D43" s="38"/>
      <c r="E43" s="32"/>
      <c r="F43" s="32"/>
      <c r="G43" s="30"/>
      <c r="K43" s="166"/>
      <c r="L43" s="166"/>
      <c r="M43" s="48" t="s">
        <v>311</v>
      </c>
      <c r="N43" s="16"/>
      <c r="O43" s="16"/>
      <c r="P43" s="16"/>
      <c r="Q43" s="16"/>
      <c r="R43" s="13"/>
    </row>
    <row r="44" spans="2:18" x14ac:dyDescent="0.25">
      <c r="B44" s="32"/>
      <c r="C44" s="37"/>
      <c r="D44" s="38"/>
      <c r="E44" s="32"/>
      <c r="F44" s="32"/>
      <c r="G44" s="36"/>
      <c r="K44" s="166"/>
      <c r="L44" s="166"/>
      <c r="M44" s="48" t="s">
        <v>312</v>
      </c>
      <c r="N44" s="16"/>
      <c r="O44" s="16"/>
      <c r="P44" s="16"/>
      <c r="Q44" s="16"/>
      <c r="R44" s="13"/>
    </row>
    <row r="45" spans="2:18" x14ac:dyDescent="0.25">
      <c r="B45" s="32"/>
      <c r="C45" s="37"/>
      <c r="D45" s="38"/>
      <c r="E45" s="32"/>
      <c r="F45" s="32"/>
      <c r="G45" s="36"/>
      <c r="K45" s="166"/>
      <c r="L45" s="166"/>
      <c r="M45" s="48" t="s">
        <v>313</v>
      </c>
      <c r="N45" s="16"/>
      <c r="O45" s="16"/>
      <c r="P45" s="16"/>
      <c r="Q45" s="16"/>
      <c r="R45" s="13"/>
    </row>
    <row r="46" spans="2:18" x14ac:dyDescent="0.25">
      <c r="B46" s="32"/>
      <c r="C46" s="34" t="s">
        <v>264</v>
      </c>
      <c r="D46" s="30">
        <f>SUM(D36:D45)</f>
        <v>1100</v>
      </c>
      <c r="E46" s="32"/>
      <c r="F46" s="32"/>
      <c r="G46" s="36"/>
      <c r="K46" s="166"/>
      <c r="L46" s="166"/>
      <c r="M46" s="48" t="s">
        <v>314</v>
      </c>
      <c r="N46" s="16"/>
      <c r="O46" s="16"/>
      <c r="P46" s="16"/>
      <c r="Q46" s="16"/>
      <c r="R46" s="13"/>
    </row>
    <row r="47" spans="2:18" ht="18.75" x14ac:dyDescent="0.25">
      <c r="B47" s="174" t="s">
        <v>267</v>
      </c>
      <c r="C47" s="175"/>
      <c r="D47" s="175"/>
      <c r="E47" s="175"/>
      <c r="F47" s="175"/>
      <c r="G47" s="176"/>
      <c r="K47" s="166"/>
      <c r="L47" s="166"/>
      <c r="M47" s="48" t="s">
        <v>315</v>
      </c>
      <c r="N47" s="16"/>
      <c r="O47" s="16"/>
      <c r="P47" s="16"/>
      <c r="Q47" s="16"/>
      <c r="R47" s="13"/>
    </row>
    <row r="48" spans="2:18" ht="60" x14ac:dyDescent="0.25">
      <c r="B48" s="28" t="s">
        <v>77</v>
      </c>
      <c r="C48" s="28" t="s">
        <v>78</v>
      </c>
      <c r="D48" s="28" t="s">
        <v>258</v>
      </c>
      <c r="E48" s="29" t="s">
        <v>259</v>
      </c>
      <c r="F48" s="29" t="s">
        <v>260</v>
      </c>
      <c r="G48" s="28" t="s">
        <v>15</v>
      </c>
      <c r="K48" s="166"/>
      <c r="L48" s="166"/>
      <c r="M48" s="48" t="s">
        <v>316</v>
      </c>
      <c r="N48" s="16"/>
      <c r="O48" s="16"/>
      <c r="P48" s="16"/>
      <c r="Q48" s="16"/>
      <c r="R48" s="13"/>
    </row>
    <row r="49" spans="2:18" x14ac:dyDescent="0.25">
      <c r="B49" s="30">
        <v>1</v>
      </c>
      <c r="C49" s="31">
        <v>45060</v>
      </c>
      <c r="D49" s="15">
        <v>400</v>
      </c>
      <c r="E49" s="15"/>
      <c r="F49" s="15"/>
      <c r="G49" s="13">
        <v>1085</v>
      </c>
      <c r="K49" s="166"/>
      <c r="L49" s="166"/>
      <c r="M49" s="48" t="s">
        <v>317</v>
      </c>
      <c r="N49" s="16"/>
      <c r="O49" s="16"/>
      <c r="P49" s="16"/>
      <c r="Q49" s="16"/>
      <c r="R49" s="13"/>
    </row>
    <row r="50" spans="2:18" x14ac:dyDescent="0.25">
      <c r="B50" s="30">
        <v>2</v>
      </c>
      <c r="C50" s="49">
        <v>45098</v>
      </c>
      <c r="D50" s="13">
        <v>300</v>
      </c>
      <c r="E50" s="13"/>
      <c r="F50" s="13"/>
      <c r="G50" s="13">
        <v>7902</v>
      </c>
      <c r="K50" s="166"/>
      <c r="L50" s="166"/>
      <c r="M50" s="48" t="s">
        <v>318</v>
      </c>
      <c r="N50" s="16"/>
      <c r="O50" s="16"/>
      <c r="P50" s="16"/>
      <c r="Q50" s="16"/>
      <c r="R50" s="13"/>
    </row>
    <row r="51" spans="2:18" x14ac:dyDescent="0.25">
      <c r="B51" s="30">
        <v>3</v>
      </c>
      <c r="C51" s="39"/>
      <c r="D51" s="40"/>
      <c r="E51" s="40"/>
      <c r="F51" s="40"/>
      <c r="G51" s="40"/>
      <c r="K51" s="166"/>
      <c r="L51" s="166"/>
      <c r="M51" s="48" t="s">
        <v>319</v>
      </c>
      <c r="N51" s="16"/>
      <c r="O51" s="16"/>
      <c r="P51" s="16"/>
      <c r="Q51" s="16"/>
      <c r="R51" s="13"/>
    </row>
    <row r="52" spans="2:18" x14ac:dyDescent="0.25">
      <c r="B52" s="30">
        <v>4</v>
      </c>
      <c r="C52" s="39"/>
      <c r="D52" s="30"/>
      <c r="E52" s="30"/>
      <c r="F52" s="30"/>
      <c r="G52" s="30"/>
      <c r="K52" s="166"/>
      <c r="L52" s="166"/>
      <c r="M52" s="48" t="s">
        <v>320</v>
      </c>
      <c r="N52" s="16"/>
      <c r="O52" s="16"/>
      <c r="P52" s="16"/>
      <c r="Q52" s="16"/>
      <c r="R52" s="13"/>
    </row>
    <row r="53" spans="2:18" x14ac:dyDescent="0.25">
      <c r="B53" s="30">
        <v>5</v>
      </c>
      <c r="C53" s="34"/>
      <c r="D53" s="30"/>
      <c r="E53" s="30"/>
      <c r="F53" s="30"/>
      <c r="G53" s="30"/>
      <c r="K53" s="166"/>
      <c r="L53" s="166"/>
      <c r="M53" s="48" t="s">
        <v>321</v>
      </c>
      <c r="N53" s="16"/>
      <c r="O53" s="16"/>
      <c r="P53" s="16"/>
      <c r="Q53" s="16"/>
      <c r="R53" s="13"/>
    </row>
    <row r="54" spans="2:18" x14ac:dyDescent="0.25">
      <c r="B54" s="30">
        <v>6</v>
      </c>
      <c r="C54" s="34"/>
      <c r="D54" s="30"/>
      <c r="E54" s="30"/>
      <c r="F54" s="30"/>
      <c r="G54" s="30"/>
      <c r="K54" s="166"/>
      <c r="L54" s="166"/>
      <c r="M54" s="48" t="s">
        <v>322</v>
      </c>
      <c r="N54" s="16"/>
      <c r="O54" s="16"/>
      <c r="P54" s="16"/>
      <c r="Q54" s="16"/>
      <c r="R54" s="13"/>
    </row>
    <row r="55" spans="2:18" x14ac:dyDescent="0.25">
      <c r="B55" s="30">
        <v>7</v>
      </c>
      <c r="C55" s="34"/>
      <c r="D55" s="30"/>
      <c r="E55" s="30"/>
      <c r="F55" s="30"/>
      <c r="G55" s="30"/>
      <c r="K55" s="166"/>
      <c r="L55" s="166"/>
      <c r="M55" s="48" t="s">
        <v>323</v>
      </c>
      <c r="N55" s="16"/>
      <c r="O55" s="16"/>
      <c r="P55" s="16"/>
      <c r="Q55" s="16"/>
      <c r="R55" s="13"/>
    </row>
    <row r="56" spans="2:18" x14ac:dyDescent="0.25">
      <c r="B56" s="30">
        <f>+B55+1</f>
        <v>8</v>
      </c>
      <c r="C56" s="34"/>
      <c r="D56" s="30"/>
      <c r="E56" s="30"/>
      <c r="F56" s="30"/>
      <c r="G56" s="36"/>
      <c r="K56" s="166"/>
      <c r="L56" s="166"/>
      <c r="M56" s="48" t="s">
        <v>324</v>
      </c>
      <c r="N56" s="16"/>
      <c r="O56" s="16"/>
      <c r="P56" s="16"/>
      <c r="Q56" s="16"/>
      <c r="R56" s="13"/>
    </row>
    <row r="57" spans="2:18" x14ac:dyDescent="0.25">
      <c r="B57" s="30"/>
      <c r="C57" s="34"/>
      <c r="D57" s="30"/>
      <c r="E57" s="30"/>
      <c r="F57" s="30"/>
      <c r="G57" s="36"/>
      <c r="K57" s="166"/>
      <c r="L57" s="166"/>
      <c r="M57" s="48" t="s">
        <v>325</v>
      </c>
      <c r="N57" s="16"/>
      <c r="O57" s="16"/>
      <c r="P57" s="16"/>
      <c r="Q57" s="16"/>
      <c r="R57" s="13"/>
    </row>
    <row r="58" spans="2:18" x14ac:dyDescent="0.25">
      <c r="B58" s="30"/>
      <c r="C58" s="34" t="s">
        <v>264</v>
      </c>
      <c r="D58" s="30">
        <f>SUM(D48:D57)</f>
        <v>700</v>
      </c>
      <c r="E58" s="30"/>
      <c r="F58" s="30"/>
      <c r="G58" s="36"/>
      <c r="K58" s="166"/>
      <c r="L58" s="166"/>
      <c r="M58" s="48" t="s">
        <v>326</v>
      </c>
      <c r="N58" s="16"/>
      <c r="O58" s="16"/>
      <c r="P58" s="16"/>
      <c r="Q58" s="16"/>
      <c r="R58" s="13"/>
    </row>
    <row r="59" spans="2:18" x14ac:dyDescent="0.25">
      <c r="B59" s="41"/>
      <c r="C59" s="42"/>
      <c r="D59" s="43"/>
      <c r="E59" s="43"/>
      <c r="F59" s="43"/>
      <c r="G59" s="36"/>
      <c r="K59" s="166"/>
      <c r="L59" s="166"/>
      <c r="M59" s="48" t="s">
        <v>327</v>
      </c>
      <c r="N59" s="16"/>
      <c r="O59" s="16"/>
      <c r="P59" s="16"/>
      <c r="Q59" s="16"/>
      <c r="R59" s="13"/>
    </row>
    <row r="60" spans="2:18" ht="18.75" x14ac:dyDescent="0.25">
      <c r="B60" s="174" t="s">
        <v>269</v>
      </c>
      <c r="C60" s="175"/>
      <c r="D60" s="175"/>
      <c r="E60" s="175"/>
      <c r="F60" s="175"/>
      <c r="G60" s="176"/>
      <c r="K60" s="166" t="s">
        <v>328</v>
      </c>
      <c r="L60" s="166"/>
      <c r="M60" s="48" t="s">
        <v>16</v>
      </c>
      <c r="N60" s="16"/>
      <c r="O60" s="16"/>
      <c r="P60" s="16"/>
      <c r="Q60" s="16"/>
      <c r="R60" s="13"/>
    </row>
    <row r="61" spans="2:18" ht="60" x14ac:dyDescent="0.25">
      <c r="B61" s="28" t="s">
        <v>77</v>
      </c>
      <c r="C61" s="28" t="s">
        <v>78</v>
      </c>
      <c r="D61" s="28" t="s">
        <v>258</v>
      </c>
      <c r="E61" s="29" t="s">
        <v>259</v>
      </c>
      <c r="F61" s="29" t="s">
        <v>260</v>
      </c>
      <c r="G61" s="28" t="s">
        <v>15</v>
      </c>
      <c r="K61" s="166"/>
      <c r="L61" s="166"/>
      <c r="M61" s="48" t="s">
        <v>17</v>
      </c>
      <c r="N61" s="16"/>
      <c r="O61" s="16"/>
      <c r="P61" s="16"/>
      <c r="Q61" s="16"/>
      <c r="R61" s="13"/>
    </row>
    <row r="62" spans="2:18" x14ac:dyDescent="0.25">
      <c r="B62" s="30">
        <v>1</v>
      </c>
      <c r="C62" s="34">
        <v>45080</v>
      </c>
      <c r="D62" s="30">
        <v>372</v>
      </c>
      <c r="E62" s="30"/>
      <c r="F62" s="30"/>
      <c r="G62" s="30" t="s">
        <v>329</v>
      </c>
      <c r="K62" s="166"/>
      <c r="L62" s="166"/>
      <c r="M62" s="48" t="s">
        <v>18</v>
      </c>
      <c r="N62" s="16"/>
      <c r="O62" s="16"/>
      <c r="P62" s="16"/>
      <c r="Q62" s="16"/>
      <c r="R62" s="13"/>
    </row>
    <row r="63" spans="2:18" x14ac:dyDescent="0.25">
      <c r="B63" s="30"/>
      <c r="C63" s="34"/>
      <c r="D63" s="30"/>
      <c r="E63" s="30"/>
      <c r="F63" s="30"/>
      <c r="G63" s="30"/>
      <c r="K63" s="166"/>
      <c r="L63" s="166"/>
      <c r="M63" s="48" t="s">
        <v>281</v>
      </c>
      <c r="N63" s="16"/>
      <c r="O63" s="16"/>
      <c r="P63" s="16"/>
      <c r="Q63" s="16"/>
      <c r="R63" s="13"/>
    </row>
    <row r="64" spans="2:18" x14ac:dyDescent="0.25">
      <c r="B64" s="30"/>
      <c r="C64" s="34"/>
      <c r="D64" s="30"/>
      <c r="E64" s="30"/>
      <c r="F64" s="30"/>
      <c r="G64" s="30"/>
      <c r="K64" s="166"/>
      <c r="L64" s="166"/>
      <c r="M64" s="48" t="s">
        <v>282</v>
      </c>
      <c r="N64" s="16"/>
      <c r="O64" s="16"/>
      <c r="P64" s="16"/>
      <c r="Q64" s="16"/>
      <c r="R64" s="13"/>
    </row>
    <row r="65" spans="2:18" x14ac:dyDescent="0.25">
      <c r="B65" s="30"/>
      <c r="C65" s="34"/>
      <c r="D65" s="30"/>
      <c r="E65" s="30"/>
      <c r="F65" s="30"/>
      <c r="G65" s="30"/>
      <c r="K65" s="166"/>
      <c r="L65" s="166"/>
      <c r="M65" s="48" t="s">
        <v>79</v>
      </c>
      <c r="N65" s="13"/>
      <c r="O65" s="16"/>
      <c r="P65" s="16"/>
      <c r="Q65" s="16"/>
      <c r="R65" s="13"/>
    </row>
    <row r="66" spans="2:18" x14ac:dyDescent="0.25">
      <c r="B66" s="30"/>
      <c r="C66" s="34"/>
      <c r="D66" s="30"/>
      <c r="E66" s="30"/>
      <c r="F66" s="30"/>
      <c r="G66" s="30"/>
      <c r="K66" s="166"/>
      <c r="L66" s="166"/>
      <c r="M66" s="48" t="s">
        <v>283</v>
      </c>
      <c r="N66" s="13"/>
      <c r="O66" s="16"/>
      <c r="P66" s="16"/>
      <c r="Q66" s="16"/>
      <c r="R66" s="13"/>
    </row>
    <row r="67" spans="2:18" x14ac:dyDescent="0.25">
      <c r="B67" s="30"/>
      <c r="C67" s="34"/>
      <c r="D67" s="30"/>
      <c r="E67" s="30"/>
      <c r="F67" s="30"/>
      <c r="G67" s="30"/>
      <c r="K67" s="166"/>
      <c r="L67" s="166"/>
      <c r="M67" s="48" t="s">
        <v>284</v>
      </c>
      <c r="N67" s="16"/>
      <c r="O67" s="16"/>
      <c r="P67" s="16"/>
      <c r="Q67" s="16"/>
      <c r="R67" s="13"/>
    </row>
    <row r="68" spans="2:18" x14ac:dyDescent="0.25">
      <c r="B68" s="30"/>
      <c r="C68" s="34"/>
      <c r="D68" s="30"/>
      <c r="E68" s="30"/>
      <c r="F68" s="30"/>
      <c r="G68" s="30"/>
      <c r="K68" s="166"/>
      <c r="L68" s="166"/>
      <c r="M68" s="48" t="s">
        <v>285</v>
      </c>
      <c r="N68" s="16"/>
      <c r="O68" s="16"/>
      <c r="P68" s="16"/>
      <c r="Q68" s="16"/>
      <c r="R68" s="13"/>
    </row>
    <row r="69" spans="2:18" x14ac:dyDescent="0.25">
      <c r="B69" s="30"/>
      <c r="C69" s="34" t="s">
        <v>264</v>
      </c>
      <c r="D69" s="30">
        <f>+SUM(D62:D68)</f>
        <v>372</v>
      </c>
      <c r="E69" s="30"/>
      <c r="F69" s="30"/>
      <c r="G69" s="30"/>
      <c r="K69" s="166" t="s">
        <v>330</v>
      </c>
      <c r="L69" s="166"/>
      <c r="M69" s="48" t="s">
        <v>331</v>
      </c>
      <c r="N69" s="15"/>
      <c r="O69" s="16"/>
      <c r="P69" s="16"/>
      <c r="Q69" s="16"/>
      <c r="R69" s="13"/>
    </row>
    <row r="70" spans="2:18" x14ac:dyDescent="0.25">
      <c r="K70" s="166"/>
      <c r="L70" s="166"/>
      <c r="M70" s="48" t="s">
        <v>332</v>
      </c>
      <c r="N70" s="13"/>
      <c r="O70" s="16"/>
      <c r="P70" s="16"/>
      <c r="Q70" s="16"/>
      <c r="R70" s="13"/>
    </row>
    <row r="71" spans="2:18" x14ac:dyDescent="0.25">
      <c r="K71" s="166"/>
      <c r="L71" s="166"/>
      <c r="M71" s="48" t="s">
        <v>333</v>
      </c>
      <c r="N71" s="13"/>
      <c r="O71" s="16"/>
      <c r="P71" s="16"/>
      <c r="Q71" s="16"/>
      <c r="R71" s="13"/>
    </row>
    <row r="72" spans="2:18" x14ac:dyDescent="0.25">
      <c r="K72" s="166"/>
      <c r="L72" s="166"/>
      <c r="M72" s="48" t="s">
        <v>334</v>
      </c>
      <c r="N72" s="13"/>
      <c r="O72" s="16"/>
      <c r="P72" s="16"/>
      <c r="Q72" s="16"/>
      <c r="R72" s="13"/>
    </row>
    <row r="73" spans="2:18" x14ac:dyDescent="0.25">
      <c r="K73" s="166"/>
      <c r="L73" s="166"/>
      <c r="M73" s="48" t="s">
        <v>335</v>
      </c>
      <c r="N73" s="13"/>
      <c r="O73" s="16"/>
      <c r="P73" s="16"/>
      <c r="Q73" s="16"/>
      <c r="R73" s="13"/>
    </row>
    <row r="74" spans="2:18" x14ac:dyDescent="0.25">
      <c r="K74" s="166"/>
      <c r="L74" s="166"/>
      <c r="M74" s="48" t="s">
        <v>336</v>
      </c>
      <c r="N74" s="13"/>
      <c r="O74" s="16"/>
      <c r="P74" s="16"/>
      <c r="Q74" s="16"/>
      <c r="R74" s="13"/>
    </row>
    <row r="75" spans="2:18" x14ac:dyDescent="0.25">
      <c r="K75" s="166"/>
      <c r="L75" s="166"/>
      <c r="M75" s="48" t="s">
        <v>337</v>
      </c>
      <c r="N75" s="16"/>
      <c r="O75" s="16"/>
      <c r="P75" s="16"/>
      <c r="Q75" s="16"/>
      <c r="R75" s="13"/>
    </row>
    <row r="76" spans="2:18" x14ac:dyDescent="0.25">
      <c r="K76" s="166"/>
      <c r="L76" s="166"/>
      <c r="M76" s="48" t="s">
        <v>338</v>
      </c>
      <c r="N76" s="16"/>
      <c r="O76" s="16"/>
      <c r="P76" s="16"/>
      <c r="Q76" s="16"/>
      <c r="R76" s="13"/>
    </row>
    <row r="77" spans="2:18" x14ac:dyDescent="0.25">
      <c r="K77" s="166"/>
      <c r="L77" s="166"/>
      <c r="M77" s="48" t="s">
        <v>339</v>
      </c>
      <c r="N77" s="16"/>
      <c r="O77" s="16"/>
      <c r="P77" s="16"/>
      <c r="Q77" s="16"/>
      <c r="R77" s="13"/>
    </row>
    <row r="78" spans="2:18" x14ac:dyDescent="0.25">
      <c r="K78" s="166"/>
      <c r="L78" s="166"/>
      <c r="M78" s="48" t="s">
        <v>340</v>
      </c>
      <c r="N78" s="16"/>
      <c r="O78" s="16"/>
      <c r="P78" s="16"/>
      <c r="Q78" s="16"/>
      <c r="R78" s="13"/>
    </row>
    <row r="79" spans="2:18" x14ac:dyDescent="0.25">
      <c r="K79" s="166"/>
      <c r="L79" s="166"/>
      <c r="M79" s="48" t="s">
        <v>304</v>
      </c>
      <c r="N79" s="16"/>
      <c r="O79" s="16"/>
      <c r="P79" s="16"/>
      <c r="Q79" s="16"/>
      <c r="R79" s="13"/>
    </row>
    <row r="80" spans="2:18" x14ac:dyDescent="0.25">
      <c r="K80" s="166"/>
      <c r="L80" s="166"/>
      <c r="M80" s="48" t="s">
        <v>305</v>
      </c>
      <c r="N80" s="16"/>
      <c r="O80" s="16"/>
      <c r="P80" s="16"/>
      <c r="Q80" s="16"/>
      <c r="R80" s="13"/>
    </row>
    <row r="81" spans="11:18" x14ac:dyDescent="0.25">
      <c r="K81" s="166"/>
      <c r="L81" s="166"/>
      <c r="M81" s="48" t="s">
        <v>306</v>
      </c>
      <c r="N81" s="16"/>
      <c r="O81" s="16"/>
      <c r="P81" s="16"/>
      <c r="Q81" s="16"/>
      <c r="R81" s="13"/>
    </row>
    <row r="82" spans="11:18" x14ac:dyDescent="0.25">
      <c r="K82" s="166"/>
      <c r="L82" s="166"/>
      <c r="M82" s="48" t="s">
        <v>307</v>
      </c>
      <c r="N82" s="16"/>
      <c r="O82" s="16"/>
      <c r="P82" s="16"/>
      <c r="Q82" s="16"/>
      <c r="R82" s="13"/>
    </row>
    <row r="83" spans="11:18" x14ac:dyDescent="0.25">
      <c r="K83" s="166"/>
      <c r="L83" s="166"/>
      <c r="M83" s="48" t="s">
        <v>341</v>
      </c>
      <c r="N83" s="16"/>
      <c r="O83" s="16"/>
      <c r="P83" s="16"/>
      <c r="Q83" s="16"/>
      <c r="R83" s="13"/>
    </row>
    <row r="84" spans="11:18" x14ac:dyDescent="0.25">
      <c r="K84" s="166"/>
      <c r="L84" s="166"/>
      <c r="M84" s="48" t="s">
        <v>309</v>
      </c>
      <c r="N84" s="16"/>
      <c r="O84" s="16"/>
      <c r="P84" s="16"/>
      <c r="Q84" s="16"/>
      <c r="R84" s="13"/>
    </row>
    <row r="85" spans="11:18" x14ac:dyDescent="0.25">
      <c r="K85" s="166"/>
      <c r="L85" s="166"/>
      <c r="M85" s="48" t="s">
        <v>310</v>
      </c>
      <c r="N85" s="16"/>
      <c r="O85" s="16"/>
      <c r="P85" s="16"/>
      <c r="Q85" s="16"/>
      <c r="R85" s="13"/>
    </row>
    <row r="86" spans="11:18" x14ac:dyDescent="0.25">
      <c r="K86" s="166"/>
      <c r="L86" s="166"/>
      <c r="M86" s="48" t="s">
        <v>311</v>
      </c>
      <c r="N86" s="16"/>
      <c r="O86" s="16"/>
      <c r="P86" s="16"/>
      <c r="Q86" s="16"/>
      <c r="R86" s="13"/>
    </row>
    <row r="87" spans="11:18" x14ac:dyDescent="0.25">
      <c r="K87" s="166"/>
      <c r="L87" s="166"/>
      <c r="M87" s="48" t="s">
        <v>342</v>
      </c>
      <c r="N87" s="16"/>
      <c r="O87" s="16"/>
      <c r="P87" s="16"/>
      <c r="Q87" s="16"/>
      <c r="R87" s="13"/>
    </row>
    <row r="88" spans="11:18" x14ac:dyDescent="0.25">
      <c r="K88" s="166"/>
      <c r="L88" s="166"/>
      <c r="M88" s="48" t="s">
        <v>343</v>
      </c>
      <c r="N88" s="16"/>
      <c r="O88" s="16"/>
      <c r="P88" s="16"/>
      <c r="Q88" s="16"/>
      <c r="R88" s="13"/>
    </row>
    <row r="89" spans="11:18" x14ac:dyDescent="0.25">
      <c r="K89" s="166"/>
      <c r="L89" s="166"/>
      <c r="M89" s="48" t="s">
        <v>344</v>
      </c>
      <c r="N89" s="16"/>
      <c r="O89" s="16"/>
      <c r="P89" s="16"/>
      <c r="Q89" s="16"/>
      <c r="R89" s="13"/>
    </row>
    <row r="90" spans="11:18" x14ac:dyDescent="0.25">
      <c r="K90" s="166"/>
      <c r="L90" s="166"/>
      <c r="M90" s="48" t="s">
        <v>345</v>
      </c>
      <c r="N90" s="16"/>
      <c r="O90" s="16"/>
      <c r="P90" s="16"/>
      <c r="Q90" s="16"/>
      <c r="R90" s="13"/>
    </row>
    <row r="91" spans="11:18" x14ac:dyDescent="0.25">
      <c r="K91" s="166"/>
      <c r="L91" s="166"/>
      <c r="M91" s="48" t="s">
        <v>346</v>
      </c>
      <c r="N91" s="16"/>
      <c r="O91" s="16"/>
      <c r="P91" s="16"/>
      <c r="Q91" s="16"/>
      <c r="R91" s="13"/>
    </row>
    <row r="92" spans="11:18" x14ac:dyDescent="0.25">
      <c r="K92" s="166"/>
      <c r="L92" s="166"/>
      <c r="M92" s="48" t="s">
        <v>347</v>
      </c>
      <c r="N92" s="16"/>
      <c r="O92" s="16"/>
      <c r="P92" s="16"/>
      <c r="Q92" s="16"/>
      <c r="R92" s="13"/>
    </row>
    <row r="93" spans="11:18" x14ac:dyDescent="0.25">
      <c r="K93" s="166"/>
      <c r="L93" s="166"/>
      <c r="M93" s="48" t="s">
        <v>348</v>
      </c>
      <c r="N93" s="16"/>
      <c r="O93" s="16"/>
      <c r="P93" s="16"/>
      <c r="Q93" s="16"/>
      <c r="R93" s="13"/>
    </row>
    <row r="94" spans="11:18" x14ac:dyDescent="0.25">
      <c r="K94" s="166"/>
      <c r="L94" s="166"/>
      <c r="M94" s="48" t="s">
        <v>349</v>
      </c>
      <c r="N94" s="16"/>
      <c r="O94" s="16"/>
      <c r="P94" s="16"/>
      <c r="Q94" s="16"/>
      <c r="R94" s="13"/>
    </row>
    <row r="95" spans="11:18" x14ac:dyDescent="0.25">
      <c r="K95" s="166"/>
      <c r="L95" s="166"/>
      <c r="M95" s="48" t="s">
        <v>350</v>
      </c>
      <c r="N95" s="16"/>
      <c r="O95" s="16"/>
      <c r="P95" s="16"/>
      <c r="Q95" s="16"/>
      <c r="R95" s="13"/>
    </row>
    <row r="96" spans="11:18" x14ac:dyDescent="0.25">
      <c r="K96" s="166"/>
      <c r="L96" s="166"/>
      <c r="M96" s="48" t="s">
        <v>351</v>
      </c>
      <c r="N96" s="16"/>
      <c r="O96" s="16"/>
      <c r="P96" s="16"/>
      <c r="Q96" s="16"/>
      <c r="R96" s="13"/>
    </row>
    <row r="97" spans="11:18" x14ac:dyDescent="0.25">
      <c r="K97" s="166"/>
      <c r="L97" s="166"/>
      <c r="M97" s="48" t="s">
        <v>352</v>
      </c>
      <c r="N97" s="16"/>
      <c r="O97" s="16"/>
      <c r="P97" s="16"/>
      <c r="Q97" s="16"/>
      <c r="R97" s="13"/>
    </row>
    <row r="98" spans="11:18" x14ac:dyDescent="0.25">
      <c r="K98" s="166"/>
      <c r="L98" s="166"/>
      <c r="M98" s="48" t="s">
        <v>353</v>
      </c>
      <c r="N98" s="16"/>
      <c r="O98" s="16"/>
      <c r="P98" s="16"/>
      <c r="Q98" s="16"/>
      <c r="R98" s="13"/>
    </row>
    <row r="99" spans="11:18" x14ac:dyDescent="0.25">
      <c r="K99" s="166"/>
      <c r="L99" s="166"/>
      <c r="M99" s="48" t="s">
        <v>354</v>
      </c>
      <c r="N99" s="16"/>
      <c r="O99" s="16"/>
      <c r="P99" s="16"/>
      <c r="Q99" s="16"/>
      <c r="R99" s="13"/>
    </row>
    <row r="100" spans="11:18" x14ac:dyDescent="0.25">
      <c r="K100" s="166"/>
      <c r="L100" s="166"/>
      <c r="M100" s="48" t="s">
        <v>355</v>
      </c>
      <c r="N100" s="16"/>
      <c r="O100" s="16"/>
      <c r="P100" s="16"/>
      <c r="Q100" s="16"/>
      <c r="R100" s="13"/>
    </row>
    <row r="101" spans="11:18" x14ac:dyDescent="0.25">
      <c r="K101" s="166"/>
      <c r="L101" s="166"/>
      <c r="M101" s="48" t="s">
        <v>356</v>
      </c>
      <c r="N101" s="16"/>
      <c r="O101" s="16"/>
      <c r="P101" s="16"/>
      <c r="Q101" s="16"/>
      <c r="R101" s="13"/>
    </row>
    <row r="102" spans="11:18" x14ac:dyDescent="0.25">
      <c r="K102" s="166"/>
      <c r="L102" s="166"/>
      <c r="M102" s="48" t="s">
        <v>357</v>
      </c>
      <c r="N102" s="16"/>
      <c r="O102" s="16"/>
      <c r="P102" s="16"/>
      <c r="Q102" s="16"/>
      <c r="R102" s="13"/>
    </row>
    <row r="103" spans="11:18" x14ac:dyDescent="0.25">
      <c r="K103" s="166" t="s">
        <v>358</v>
      </c>
      <c r="L103" s="166"/>
      <c r="M103" s="48" t="s">
        <v>16</v>
      </c>
      <c r="N103" s="16">
        <v>15</v>
      </c>
      <c r="O103" s="16"/>
      <c r="P103" s="16"/>
      <c r="Q103" s="16"/>
      <c r="R103" s="13">
        <v>1087</v>
      </c>
    </row>
    <row r="104" spans="11:18" x14ac:dyDescent="0.25">
      <c r="K104" s="166"/>
      <c r="L104" s="166"/>
      <c r="M104" s="48" t="s">
        <v>17</v>
      </c>
      <c r="N104" s="16"/>
      <c r="O104" s="16"/>
      <c r="P104" s="16"/>
      <c r="Q104" s="16"/>
      <c r="R104" s="13"/>
    </row>
    <row r="105" spans="11:18" x14ac:dyDescent="0.25">
      <c r="K105" s="166"/>
      <c r="L105" s="166"/>
      <c r="M105" s="48" t="s">
        <v>18</v>
      </c>
      <c r="N105" s="16"/>
      <c r="O105" s="16"/>
      <c r="P105" s="16"/>
      <c r="Q105" s="16"/>
      <c r="R105" s="13"/>
    </row>
    <row r="106" spans="11:18" x14ac:dyDescent="0.25">
      <c r="K106" s="166"/>
      <c r="L106" s="166"/>
      <c r="M106" s="48" t="s">
        <v>281</v>
      </c>
      <c r="N106" s="16"/>
      <c r="O106" s="16"/>
      <c r="P106" s="16"/>
      <c r="Q106" s="16"/>
      <c r="R106" s="13"/>
    </row>
    <row r="107" spans="11:18" x14ac:dyDescent="0.25">
      <c r="K107" s="166"/>
      <c r="L107" s="166"/>
      <c r="M107" s="48" t="s">
        <v>282</v>
      </c>
      <c r="N107" s="16"/>
      <c r="O107" s="16"/>
      <c r="P107" s="16"/>
      <c r="Q107" s="16"/>
      <c r="R107" s="13"/>
    </row>
    <row r="108" spans="11:18" x14ac:dyDescent="0.25">
      <c r="K108" s="166"/>
      <c r="L108" s="166"/>
      <c r="M108" s="48" t="s">
        <v>79</v>
      </c>
      <c r="N108" s="16"/>
      <c r="O108" s="16"/>
      <c r="P108" s="16"/>
      <c r="Q108" s="16"/>
      <c r="R108" s="13"/>
    </row>
    <row r="109" spans="11:18" x14ac:dyDescent="0.25">
      <c r="K109" s="166"/>
      <c r="L109" s="166"/>
      <c r="M109" s="48" t="s">
        <v>283</v>
      </c>
      <c r="N109" s="16"/>
      <c r="O109" s="16"/>
      <c r="P109" s="16"/>
      <c r="Q109" s="16"/>
      <c r="R109" s="13"/>
    </row>
    <row r="110" spans="11:18" x14ac:dyDescent="0.25">
      <c r="K110" s="166" t="s">
        <v>359</v>
      </c>
      <c r="L110" s="166" t="s">
        <v>16</v>
      </c>
      <c r="M110" s="48" t="s">
        <v>360</v>
      </c>
      <c r="N110" s="16"/>
      <c r="O110" s="16"/>
      <c r="P110" s="16"/>
      <c r="Q110" s="16"/>
      <c r="R110" s="13"/>
    </row>
    <row r="111" spans="11:18" x14ac:dyDescent="0.25">
      <c r="K111" s="166"/>
      <c r="L111" s="166"/>
      <c r="M111" s="48" t="s">
        <v>361</v>
      </c>
      <c r="N111" s="16"/>
      <c r="O111" s="16"/>
      <c r="P111" s="16"/>
      <c r="Q111" s="16"/>
      <c r="R111" s="13"/>
    </row>
    <row r="112" spans="11:18" x14ac:dyDescent="0.25">
      <c r="K112" s="166"/>
      <c r="L112" s="166" t="s">
        <v>17</v>
      </c>
      <c r="M112" s="48" t="s">
        <v>360</v>
      </c>
      <c r="N112" s="16"/>
      <c r="O112" s="16"/>
      <c r="P112" s="16"/>
      <c r="Q112" s="16"/>
      <c r="R112" s="13"/>
    </row>
    <row r="113" spans="11:18" x14ac:dyDescent="0.25">
      <c r="K113" s="166"/>
      <c r="L113" s="166"/>
      <c r="M113" s="48" t="s">
        <v>361</v>
      </c>
      <c r="N113" s="16"/>
      <c r="O113" s="16"/>
      <c r="P113" s="16"/>
      <c r="Q113" s="16"/>
      <c r="R113" s="13"/>
    </row>
    <row r="114" spans="11:18" x14ac:dyDescent="0.25">
      <c r="K114" s="166"/>
      <c r="L114" s="166" t="s">
        <v>18</v>
      </c>
      <c r="M114" s="48" t="s">
        <v>360</v>
      </c>
      <c r="N114" s="16"/>
      <c r="O114" s="16"/>
      <c r="P114" s="16"/>
      <c r="Q114" s="16"/>
      <c r="R114" s="13"/>
    </row>
    <row r="115" spans="11:18" x14ac:dyDescent="0.25">
      <c r="K115" s="166"/>
      <c r="L115" s="166"/>
      <c r="M115" s="48" t="s">
        <v>361</v>
      </c>
      <c r="N115" s="16"/>
      <c r="O115" s="16"/>
      <c r="P115" s="16"/>
      <c r="Q115" s="16"/>
      <c r="R115" s="13"/>
    </row>
    <row r="116" spans="11:18" x14ac:dyDescent="0.25">
      <c r="K116" s="166"/>
      <c r="L116" s="166" t="s">
        <v>281</v>
      </c>
      <c r="M116" s="48" t="s">
        <v>360</v>
      </c>
      <c r="N116" s="16"/>
      <c r="O116" s="16"/>
      <c r="P116" s="16"/>
      <c r="Q116" s="16"/>
      <c r="R116" s="13"/>
    </row>
    <row r="117" spans="11:18" x14ac:dyDescent="0.25">
      <c r="K117" s="166"/>
      <c r="L117" s="166"/>
      <c r="M117" s="48" t="s">
        <v>361</v>
      </c>
      <c r="N117" s="16"/>
      <c r="O117" s="16"/>
      <c r="P117" s="16"/>
      <c r="Q117" s="16"/>
      <c r="R117" s="13"/>
    </row>
    <row r="118" spans="11:18" x14ac:dyDescent="0.25">
      <c r="K118" s="166"/>
      <c r="L118" s="166" t="s">
        <v>282</v>
      </c>
      <c r="M118" s="48" t="s">
        <v>360</v>
      </c>
      <c r="N118" s="16"/>
      <c r="O118" s="16"/>
      <c r="P118" s="16"/>
      <c r="Q118" s="16"/>
      <c r="R118" s="13"/>
    </row>
    <row r="119" spans="11:18" x14ac:dyDescent="0.25">
      <c r="K119" s="166"/>
      <c r="L119" s="166"/>
      <c r="M119" s="48" t="s">
        <v>361</v>
      </c>
      <c r="N119" s="16"/>
      <c r="O119" s="16"/>
      <c r="P119" s="16"/>
      <c r="Q119" s="16"/>
      <c r="R119" s="13"/>
    </row>
    <row r="120" spans="11:18" x14ac:dyDescent="0.25">
      <c r="K120" s="166"/>
      <c r="L120" s="166" t="s">
        <v>79</v>
      </c>
      <c r="M120" s="48" t="s">
        <v>360</v>
      </c>
      <c r="N120" s="16"/>
      <c r="O120" s="16"/>
      <c r="P120" s="16"/>
      <c r="Q120" s="16"/>
      <c r="R120" s="13"/>
    </row>
    <row r="121" spans="11:18" x14ac:dyDescent="0.25">
      <c r="K121" s="166"/>
      <c r="L121" s="166"/>
      <c r="M121" s="48" t="s">
        <v>361</v>
      </c>
      <c r="N121" s="16"/>
      <c r="O121" s="16"/>
      <c r="P121" s="16"/>
      <c r="Q121" s="16"/>
      <c r="R121" s="13"/>
    </row>
    <row r="122" spans="11:18" x14ac:dyDescent="0.25">
      <c r="K122" s="166"/>
      <c r="L122" s="166" t="s">
        <v>283</v>
      </c>
      <c r="M122" s="48" t="s">
        <v>360</v>
      </c>
      <c r="N122" s="16"/>
      <c r="O122" s="16"/>
      <c r="P122" s="16"/>
      <c r="Q122" s="16"/>
      <c r="R122" s="13"/>
    </row>
    <row r="123" spans="11:18" x14ac:dyDescent="0.25">
      <c r="K123" s="166"/>
      <c r="L123" s="166"/>
      <c r="M123" s="48" t="s">
        <v>361</v>
      </c>
      <c r="N123" s="16"/>
      <c r="O123" s="16"/>
      <c r="P123" s="16"/>
      <c r="Q123" s="16"/>
      <c r="R123" s="13"/>
    </row>
    <row r="124" spans="11:18" x14ac:dyDescent="0.25">
      <c r="K124" s="166"/>
      <c r="L124" s="166" t="s">
        <v>284</v>
      </c>
      <c r="M124" s="48" t="s">
        <v>360</v>
      </c>
      <c r="N124" s="16"/>
      <c r="O124" s="16"/>
      <c r="P124" s="16"/>
      <c r="Q124" s="16"/>
      <c r="R124" s="13"/>
    </row>
    <row r="125" spans="11:18" x14ac:dyDescent="0.25">
      <c r="K125" s="166"/>
      <c r="L125" s="166"/>
      <c r="M125" s="48" t="s">
        <v>361</v>
      </c>
      <c r="N125" s="16"/>
      <c r="O125" s="16"/>
      <c r="P125" s="16"/>
      <c r="Q125" s="16"/>
      <c r="R125" s="13"/>
    </row>
    <row r="126" spans="11:18" x14ac:dyDescent="0.25">
      <c r="K126" s="166"/>
      <c r="L126" s="166" t="s">
        <v>285</v>
      </c>
      <c r="M126" s="48" t="s">
        <v>360</v>
      </c>
      <c r="N126" s="16"/>
      <c r="O126" s="16"/>
      <c r="P126" s="16"/>
      <c r="Q126" s="16"/>
      <c r="R126" s="13"/>
    </row>
    <row r="127" spans="11:18" x14ac:dyDescent="0.25">
      <c r="K127" s="166"/>
      <c r="L127" s="166"/>
      <c r="M127" s="48" t="s">
        <v>361</v>
      </c>
      <c r="N127" s="16"/>
      <c r="O127" s="16"/>
      <c r="P127" s="16"/>
      <c r="Q127" s="16"/>
      <c r="R127" s="13"/>
    </row>
    <row r="128" spans="11:18" x14ac:dyDescent="0.25">
      <c r="K128" s="166" t="s">
        <v>362</v>
      </c>
      <c r="L128" s="166"/>
      <c r="M128" s="48" t="s">
        <v>363</v>
      </c>
      <c r="N128" s="16"/>
      <c r="O128" s="16"/>
      <c r="P128" s="16"/>
      <c r="Q128" s="16"/>
      <c r="R128" s="13"/>
    </row>
    <row r="129" spans="11:18" x14ac:dyDescent="0.25">
      <c r="K129" s="166"/>
      <c r="L129" s="166"/>
      <c r="M129" s="48" t="s">
        <v>16</v>
      </c>
      <c r="N129" s="16"/>
      <c r="O129" s="16"/>
      <c r="P129" s="16"/>
      <c r="Q129" s="16"/>
      <c r="R129" s="13"/>
    </row>
    <row r="130" spans="11:18" x14ac:dyDescent="0.25">
      <c r="K130" s="166"/>
      <c r="L130" s="166"/>
      <c r="M130" s="48" t="s">
        <v>17</v>
      </c>
      <c r="N130" s="16"/>
      <c r="O130" s="16"/>
      <c r="P130" s="16"/>
      <c r="Q130" s="16"/>
      <c r="R130" s="13"/>
    </row>
    <row r="131" spans="11:18" x14ac:dyDescent="0.25">
      <c r="K131" s="166"/>
      <c r="L131" s="166"/>
      <c r="M131" s="48" t="s">
        <v>18</v>
      </c>
      <c r="N131" s="16"/>
      <c r="O131" s="16"/>
      <c r="P131" s="16"/>
      <c r="Q131" s="16"/>
      <c r="R131" s="13"/>
    </row>
    <row r="132" spans="11:18" x14ac:dyDescent="0.25">
      <c r="K132" s="166"/>
      <c r="L132" s="166"/>
      <c r="M132" s="48" t="s">
        <v>281</v>
      </c>
      <c r="N132" s="16"/>
      <c r="O132" s="16"/>
      <c r="P132" s="16"/>
      <c r="Q132" s="16"/>
      <c r="R132" s="13"/>
    </row>
    <row r="133" spans="11:18" x14ac:dyDescent="0.25">
      <c r="K133" s="166"/>
      <c r="L133" s="166"/>
      <c r="M133" s="48" t="s">
        <v>282</v>
      </c>
      <c r="N133" s="16"/>
      <c r="O133" s="16"/>
      <c r="P133" s="16"/>
      <c r="Q133" s="16"/>
      <c r="R133" s="13"/>
    </row>
    <row r="134" spans="11:18" x14ac:dyDescent="0.25">
      <c r="K134" s="166"/>
      <c r="L134" s="166"/>
      <c r="M134" s="48" t="s">
        <v>79</v>
      </c>
      <c r="N134" s="16"/>
      <c r="O134" s="16"/>
      <c r="P134" s="16"/>
      <c r="Q134" s="16"/>
      <c r="R134" s="13"/>
    </row>
    <row r="135" spans="11:18" x14ac:dyDescent="0.25">
      <c r="K135" s="166"/>
      <c r="L135" s="166"/>
      <c r="M135" s="48" t="s">
        <v>283</v>
      </c>
      <c r="N135" s="16"/>
      <c r="O135" s="16"/>
      <c r="P135" s="16"/>
      <c r="Q135" s="16"/>
      <c r="R135" s="13"/>
    </row>
    <row r="136" spans="11:18" x14ac:dyDescent="0.25">
      <c r="K136" s="166"/>
      <c r="L136" s="166"/>
      <c r="M136" s="48" t="s">
        <v>284</v>
      </c>
      <c r="N136" s="16"/>
      <c r="O136" s="16"/>
      <c r="P136" s="16"/>
      <c r="Q136" s="16"/>
      <c r="R136" s="13"/>
    </row>
    <row r="137" spans="11:18" x14ac:dyDescent="0.25">
      <c r="K137" s="166" t="s">
        <v>364</v>
      </c>
      <c r="L137" s="166"/>
      <c r="M137" s="48" t="s">
        <v>363</v>
      </c>
      <c r="N137" s="16"/>
      <c r="O137" s="16"/>
      <c r="P137" s="16"/>
      <c r="Q137" s="16"/>
      <c r="R137" s="13"/>
    </row>
    <row r="138" spans="11:18" x14ac:dyDescent="0.25">
      <c r="K138" s="166"/>
      <c r="L138" s="166"/>
      <c r="M138" s="48" t="s">
        <v>16</v>
      </c>
      <c r="N138" s="16"/>
      <c r="O138" s="16"/>
      <c r="P138" s="16"/>
      <c r="Q138" s="16"/>
      <c r="R138" s="13"/>
    </row>
    <row r="139" spans="11:18" x14ac:dyDescent="0.25">
      <c r="K139" s="166"/>
      <c r="L139" s="166"/>
      <c r="M139" s="48" t="s">
        <v>17</v>
      </c>
      <c r="N139" s="16"/>
      <c r="O139" s="16"/>
      <c r="P139" s="16"/>
      <c r="Q139" s="16"/>
      <c r="R139" s="13"/>
    </row>
    <row r="140" spans="11:18" x14ac:dyDescent="0.25">
      <c r="K140" s="166"/>
      <c r="L140" s="166"/>
      <c r="M140" s="48" t="s">
        <v>18</v>
      </c>
      <c r="N140" s="16"/>
      <c r="O140" s="16"/>
      <c r="P140" s="16"/>
      <c r="Q140" s="16"/>
      <c r="R140" s="13"/>
    </row>
    <row r="141" spans="11:18" x14ac:dyDescent="0.25">
      <c r="K141" s="166"/>
      <c r="L141" s="166"/>
      <c r="M141" s="48" t="s">
        <v>281</v>
      </c>
      <c r="N141" s="16"/>
      <c r="O141" s="16"/>
      <c r="P141" s="16"/>
      <c r="Q141" s="16"/>
      <c r="R141" s="13"/>
    </row>
    <row r="142" spans="11:18" x14ac:dyDescent="0.25">
      <c r="K142" s="166"/>
      <c r="L142" s="166"/>
      <c r="M142" s="48" t="s">
        <v>282</v>
      </c>
      <c r="N142" s="16"/>
      <c r="O142" s="16"/>
      <c r="P142" s="16"/>
      <c r="Q142" s="16"/>
      <c r="R142" s="13"/>
    </row>
    <row r="143" spans="11:18" x14ac:dyDescent="0.25">
      <c r="K143" s="166"/>
      <c r="L143" s="166"/>
      <c r="M143" s="48" t="s">
        <v>79</v>
      </c>
      <c r="N143" s="16"/>
      <c r="O143" s="16"/>
      <c r="P143" s="16"/>
      <c r="Q143" s="16"/>
      <c r="R143" s="13"/>
    </row>
    <row r="144" spans="11:18" x14ac:dyDescent="0.25">
      <c r="K144" s="166"/>
      <c r="L144" s="166"/>
      <c r="M144" s="48" t="s">
        <v>283</v>
      </c>
      <c r="N144" s="16"/>
      <c r="O144" s="16"/>
      <c r="P144" s="16"/>
      <c r="Q144" s="16"/>
      <c r="R144" s="13"/>
    </row>
    <row r="145" spans="11:18" x14ac:dyDescent="0.25">
      <c r="K145" s="166"/>
      <c r="L145" s="166"/>
      <c r="M145" s="48" t="s">
        <v>284</v>
      </c>
      <c r="N145" s="16"/>
      <c r="O145" s="16"/>
      <c r="P145" s="16"/>
      <c r="Q145" s="16"/>
      <c r="R145" s="13"/>
    </row>
    <row r="146" spans="11:18" x14ac:dyDescent="0.25">
      <c r="K146" s="171" t="s">
        <v>365</v>
      </c>
      <c r="L146" s="171"/>
      <c r="M146" s="50" t="s">
        <v>16</v>
      </c>
      <c r="N146" s="16"/>
      <c r="O146" s="16"/>
      <c r="P146" s="16"/>
      <c r="Q146" s="16"/>
      <c r="R146" s="13"/>
    </row>
    <row r="147" spans="11:18" x14ac:dyDescent="0.25">
      <c r="K147" s="171"/>
      <c r="L147" s="171"/>
      <c r="M147" s="50" t="s">
        <v>17</v>
      </c>
      <c r="N147" s="16"/>
      <c r="O147" s="16"/>
      <c r="P147" s="16"/>
      <c r="Q147" s="16"/>
      <c r="R147" s="13"/>
    </row>
    <row r="148" spans="11:18" x14ac:dyDescent="0.25">
      <c r="K148" s="171"/>
      <c r="L148" s="171"/>
      <c r="M148" s="50" t="s">
        <v>18</v>
      </c>
      <c r="N148" s="16"/>
      <c r="O148" s="16"/>
      <c r="P148" s="16"/>
      <c r="Q148" s="16"/>
      <c r="R148" s="13"/>
    </row>
    <row r="149" spans="11:18" x14ac:dyDescent="0.25">
      <c r="K149" s="171"/>
      <c r="L149" s="171"/>
      <c r="M149" s="50" t="s">
        <v>281</v>
      </c>
      <c r="N149" s="16"/>
      <c r="O149" s="16"/>
      <c r="P149" s="16"/>
      <c r="Q149" s="16"/>
      <c r="R149" s="13"/>
    </row>
    <row r="150" spans="11:18" x14ac:dyDescent="0.25">
      <c r="K150" s="171"/>
      <c r="L150" s="171"/>
      <c r="M150" s="50" t="s">
        <v>282</v>
      </c>
      <c r="N150" s="16"/>
      <c r="O150" s="16"/>
      <c r="P150" s="16"/>
      <c r="Q150" s="16"/>
      <c r="R150" s="13"/>
    </row>
    <row r="151" spans="11:18" x14ac:dyDescent="0.25">
      <c r="K151" s="171"/>
      <c r="L151" s="171"/>
      <c r="M151" s="50" t="s">
        <v>79</v>
      </c>
      <c r="N151" s="16"/>
      <c r="O151" s="16"/>
      <c r="P151" s="16"/>
      <c r="Q151" s="16"/>
      <c r="R151" s="13"/>
    </row>
    <row r="152" spans="11:18" x14ac:dyDescent="0.25">
      <c r="K152" s="171"/>
      <c r="L152" s="171"/>
      <c r="M152" s="50" t="s">
        <v>283</v>
      </c>
      <c r="N152" s="16"/>
      <c r="O152" s="16"/>
      <c r="P152" s="16"/>
      <c r="Q152" s="16"/>
      <c r="R152" s="13"/>
    </row>
    <row r="153" spans="11:18" x14ac:dyDescent="0.25">
      <c r="K153" s="171"/>
      <c r="L153" s="171"/>
      <c r="M153" s="50" t="s">
        <v>284</v>
      </c>
      <c r="N153" s="16"/>
      <c r="O153" s="16"/>
      <c r="P153" s="16"/>
      <c r="Q153" s="16"/>
      <c r="R153" s="13"/>
    </row>
    <row r="154" spans="11:18" x14ac:dyDescent="0.25">
      <c r="K154" s="171"/>
      <c r="L154" s="171"/>
      <c r="M154" s="50" t="s">
        <v>285</v>
      </c>
      <c r="N154" s="16"/>
      <c r="O154" s="16"/>
      <c r="P154" s="16"/>
      <c r="Q154" s="16"/>
      <c r="R154" s="13"/>
    </row>
    <row r="155" spans="11:18" x14ac:dyDescent="0.25">
      <c r="K155" s="171" t="s">
        <v>366</v>
      </c>
      <c r="L155" s="171"/>
      <c r="M155" s="50" t="s">
        <v>16</v>
      </c>
      <c r="N155" s="16"/>
      <c r="O155" s="16"/>
      <c r="P155" s="16"/>
      <c r="Q155" s="16"/>
      <c r="R155" s="13"/>
    </row>
    <row r="156" spans="11:18" x14ac:dyDescent="0.25">
      <c r="K156" s="171"/>
      <c r="L156" s="171"/>
      <c r="M156" s="50" t="s">
        <v>17</v>
      </c>
      <c r="N156" s="16"/>
      <c r="O156" s="16"/>
      <c r="P156" s="16"/>
      <c r="Q156" s="16"/>
      <c r="R156" s="13"/>
    </row>
    <row r="157" spans="11:18" x14ac:dyDescent="0.25">
      <c r="K157" s="171"/>
      <c r="L157" s="171"/>
      <c r="M157" s="50" t="s">
        <v>18</v>
      </c>
      <c r="N157" s="16"/>
      <c r="O157" s="16"/>
      <c r="P157" s="16"/>
      <c r="Q157" s="16"/>
      <c r="R157" s="13"/>
    </row>
    <row r="158" spans="11:18" x14ac:dyDescent="0.25">
      <c r="K158" s="171"/>
      <c r="L158" s="171"/>
      <c r="M158" s="50" t="s">
        <v>281</v>
      </c>
      <c r="N158" s="16"/>
      <c r="O158" s="16"/>
      <c r="P158" s="16"/>
      <c r="Q158" s="16"/>
      <c r="R158" s="13"/>
    </row>
    <row r="159" spans="11:18" x14ac:dyDescent="0.25">
      <c r="K159" s="171"/>
      <c r="L159" s="171"/>
      <c r="M159" s="50" t="s">
        <v>282</v>
      </c>
      <c r="N159" s="16"/>
      <c r="O159" s="16"/>
      <c r="P159" s="16"/>
      <c r="Q159" s="16"/>
      <c r="R159" s="13"/>
    </row>
    <row r="160" spans="11:18" x14ac:dyDescent="0.25">
      <c r="K160" s="171"/>
      <c r="L160" s="171"/>
      <c r="M160" s="50" t="s">
        <v>79</v>
      </c>
      <c r="N160" s="16"/>
      <c r="O160" s="16"/>
      <c r="P160" s="16"/>
      <c r="Q160" s="16"/>
      <c r="R160" s="13"/>
    </row>
    <row r="161" spans="11:18" x14ac:dyDescent="0.25">
      <c r="K161" s="171"/>
      <c r="L161" s="171"/>
      <c r="M161" s="50" t="s">
        <v>283</v>
      </c>
      <c r="N161" s="16"/>
      <c r="O161" s="16"/>
      <c r="P161" s="16"/>
      <c r="Q161" s="16"/>
      <c r="R161" s="13"/>
    </row>
    <row r="162" spans="11:18" x14ac:dyDescent="0.25">
      <c r="K162" s="171"/>
      <c r="L162" s="171"/>
      <c r="M162" s="50" t="s">
        <v>284</v>
      </c>
      <c r="N162" s="16"/>
      <c r="O162" s="16"/>
      <c r="P162" s="16"/>
      <c r="Q162" s="16"/>
      <c r="R162" s="13"/>
    </row>
    <row r="163" spans="11:18" x14ac:dyDescent="0.25">
      <c r="K163" s="171"/>
      <c r="L163" s="171"/>
      <c r="M163" s="50" t="s">
        <v>285</v>
      </c>
      <c r="N163" s="16"/>
      <c r="O163" s="16"/>
      <c r="P163" s="16"/>
      <c r="Q163" s="16"/>
      <c r="R163" s="13"/>
    </row>
    <row r="164" spans="11:18" x14ac:dyDescent="0.25">
      <c r="K164" s="171" t="s">
        <v>367</v>
      </c>
      <c r="L164" s="171"/>
      <c r="M164" s="50" t="s">
        <v>16</v>
      </c>
      <c r="N164" s="16"/>
      <c r="O164" s="16"/>
      <c r="P164" s="16"/>
      <c r="Q164" s="16"/>
      <c r="R164" s="13"/>
    </row>
    <row r="165" spans="11:18" x14ac:dyDescent="0.25">
      <c r="K165" s="171"/>
      <c r="L165" s="171"/>
      <c r="M165" s="50" t="s">
        <v>17</v>
      </c>
      <c r="N165" s="16"/>
      <c r="O165" s="16"/>
      <c r="P165" s="16"/>
      <c r="Q165" s="16"/>
      <c r="R165" s="13"/>
    </row>
    <row r="166" spans="11:18" x14ac:dyDescent="0.25">
      <c r="K166" s="171"/>
      <c r="L166" s="171"/>
      <c r="M166" s="50" t="s">
        <v>18</v>
      </c>
      <c r="N166" s="16"/>
      <c r="O166" s="16"/>
      <c r="P166" s="16"/>
      <c r="Q166" s="16"/>
      <c r="R166" s="13"/>
    </row>
    <row r="167" spans="11:18" x14ac:dyDescent="0.25">
      <c r="K167" s="171"/>
      <c r="L167" s="171"/>
      <c r="M167" s="50" t="s">
        <v>281</v>
      </c>
      <c r="N167" s="16"/>
      <c r="O167" s="16"/>
      <c r="P167" s="16"/>
      <c r="Q167" s="16"/>
      <c r="R167" s="13"/>
    </row>
    <row r="168" spans="11:18" x14ac:dyDescent="0.25">
      <c r="K168" s="171"/>
      <c r="L168" s="171"/>
      <c r="M168" s="50" t="s">
        <v>282</v>
      </c>
      <c r="N168" s="16"/>
      <c r="O168" s="16"/>
      <c r="P168" s="16"/>
      <c r="Q168" s="16"/>
      <c r="R168" s="13"/>
    </row>
    <row r="169" spans="11:18" x14ac:dyDescent="0.25">
      <c r="K169" s="171"/>
      <c r="L169" s="171"/>
      <c r="M169" s="50" t="s">
        <v>79</v>
      </c>
      <c r="N169" s="16"/>
      <c r="O169" s="16"/>
      <c r="P169" s="16"/>
      <c r="Q169" s="16"/>
      <c r="R169" s="13"/>
    </row>
    <row r="170" spans="11:18" x14ac:dyDescent="0.25">
      <c r="K170" s="171"/>
      <c r="L170" s="171"/>
      <c r="M170" s="50" t="s">
        <v>283</v>
      </c>
      <c r="N170" s="16"/>
      <c r="O170" s="16"/>
      <c r="P170" s="16"/>
      <c r="Q170" s="16"/>
      <c r="R170" s="13"/>
    </row>
    <row r="171" spans="11:18" x14ac:dyDescent="0.25">
      <c r="K171" s="171"/>
      <c r="L171" s="171"/>
      <c r="M171" s="50" t="s">
        <v>284</v>
      </c>
      <c r="N171" s="16"/>
      <c r="O171" s="16"/>
      <c r="P171" s="16"/>
      <c r="Q171" s="16"/>
      <c r="R171" s="13"/>
    </row>
    <row r="172" spans="11:18" ht="18.75" x14ac:dyDescent="0.25">
      <c r="K172" s="168" t="s">
        <v>368</v>
      </c>
      <c r="L172" s="169"/>
      <c r="M172" s="51"/>
      <c r="N172" s="16"/>
      <c r="O172" s="16"/>
      <c r="P172" s="16"/>
      <c r="Q172" s="16"/>
      <c r="R172" s="13"/>
    </row>
    <row r="173" spans="11:18" x14ac:dyDescent="0.25">
      <c r="K173" s="166" t="s">
        <v>369</v>
      </c>
      <c r="L173" s="166" t="s">
        <v>284</v>
      </c>
      <c r="M173" s="48" t="s">
        <v>360</v>
      </c>
      <c r="N173" s="16"/>
      <c r="O173" s="16"/>
      <c r="P173" s="16"/>
      <c r="Q173" s="16"/>
      <c r="R173" s="13"/>
    </row>
    <row r="174" spans="11:18" x14ac:dyDescent="0.25">
      <c r="K174" s="166"/>
      <c r="L174" s="166"/>
      <c r="M174" s="48" t="s">
        <v>361</v>
      </c>
      <c r="N174" s="16"/>
      <c r="O174" s="16"/>
      <c r="P174" s="16"/>
      <c r="Q174" s="16"/>
      <c r="R174" s="13"/>
    </row>
    <row r="175" spans="11:18" x14ac:dyDescent="0.25">
      <c r="K175" s="166"/>
      <c r="L175" s="166"/>
      <c r="M175" s="48" t="s">
        <v>370</v>
      </c>
      <c r="N175" s="16"/>
      <c r="O175" s="16"/>
      <c r="P175" s="16"/>
      <c r="Q175" s="16"/>
      <c r="R175" s="13"/>
    </row>
    <row r="176" spans="11:18" x14ac:dyDescent="0.25">
      <c r="K176" s="166"/>
      <c r="L176" s="166" t="s">
        <v>285</v>
      </c>
      <c r="M176" s="48" t="s">
        <v>360</v>
      </c>
      <c r="N176" s="16"/>
      <c r="O176" s="16"/>
      <c r="P176" s="16"/>
      <c r="Q176" s="16"/>
      <c r="R176" s="13"/>
    </row>
    <row r="177" spans="11:18" x14ac:dyDescent="0.25">
      <c r="K177" s="166"/>
      <c r="L177" s="166"/>
      <c r="M177" s="48" t="s">
        <v>361</v>
      </c>
      <c r="N177" s="16"/>
      <c r="O177" s="16"/>
      <c r="P177" s="16"/>
      <c r="Q177" s="16"/>
      <c r="R177" s="13"/>
    </row>
    <row r="178" spans="11:18" x14ac:dyDescent="0.25">
      <c r="K178" s="166"/>
      <c r="L178" s="166"/>
      <c r="M178" s="48" t="s">
        <v>370</v>
      </c>
      <c r="N178" s="16"/>
      <c r="O178" s="16"/>
      <c r="P178" s="16"/>
      <c r="Q178" s="16"/>
      <c r="R178" s="13"/>
    </row>
    <row r="179" spans="11:18" x14ac:dyDescent="0.25">
      <c r="K179" s="170" t="s">
        <v>371</v>
      </c>
      <c r="L179" s="170"/>
      <c r="M179" s="52" t="s">
        <v>372</v>
      </c>
      <c r="N179" s="16"/>
      <c r="O179" s="16"/>
      <c r="P179" s="16"/>
      <c r="Q179" s="16"/>
      <c r="R179" s="13"/>
    </row>
    <row r="180" spans="11:18" x14ac:dyDescent="0.25">
      <c r="K180" s="170"/>
      <c r="L180" s="170"/>
      <c r="M180" s="52" t="s">
        <v>373</v>
      </c>
      <c r="N180" s="16"/>
      <c r="O180" s="16"/>
      <c r="P180" s="16"/>
      <c r="Q180" s="16"/>
      <c r="R180" s="13"/>
    </row>
    <row r="181" spans="11:18" x14ac:dyDescent="0.25">
      <c r="K181" s="170"/>
      <c r="L181" s="170"/>
      <c r="M181" s="52" t="s">
        <v>374</v>
      </c>
      <c r="N181" s="16"/>
      <c r="O181" s="16"/>
      <c r="P181" s="16"/>
      <c r="Q181" s="16"/>
      <c r="R181" s="13"/>
    </row>
    <row r="182" spans="11:18" x14ac:dyDescent="0.25">
      <c r="K182" s="170"/>
      <c r="L182" s="170"/>
      <c r="M182" s="52" t="s">
        <v>375</v>
      </c>
      <c r="N182" s="16"/>
      <c r="O182" s="16"/>
      <c r="P182" s="16"/>
      <c r="Q182" s="16"/>
      <c r="R182" s="13"/>
    </row>
    <row r="183" spans="11:18" x14ac:dyDescent="0.25">
      <c r="K183" s="170"/>
      <c r="L183" s="170"/>
      <c r="M183" s="52" t="s">
        <v>376</v>
      </c>
      <c r="N183" s="16"/>
      <c r="O183" s="16"/>
      <c r="P183" s="16"/>
      <c r="Q183" s="16"/>
      <c r="R183" s="13"/>
    </row>
    <row r="184" spans="11:18" x14ac:dyDescent="0.25">
      <c r="K184" s="170"/>
      <c r="L184" s="170"/>
      <c r="M184" s="52" t="s">
        <v>377</v>
      </c>
      <c r="N184" s="16"/>
      <c r="O184" s="16"/>
      <c r="P184" s="16"/>
      <c r="Q184" s="16"/>
      <c r="R184" s="13"/>
    </row>
    <row r="185" spans="11:18" x14ac:dyDescent="0.25">
      <c r="K185" s="167" t="s">
        <v>378</v>
      </c>
      <c r="L185" s="167"/>
      <c r="M185" s="53" t="s">
        <v>372</v>
      </c>
      <c r="N185" s="16"/>
      <c r="O185" s="16"/>
      <c r="P185" s="16"/>
      <c r="Q185" s="16"/>
      <c r="R185" s="13"/>
    </row>
    <row r="186" spans="11:18" x14ac:dyDescent="0.25">
      <c r="K186" s="167"/>
      <c r="L186" s="167"/>
      <c r="M186" s="53" t="s">
        <v>373</v>
      </c>
      <c r="N186" s="16"/>
      <c r="O186" s="16"/>
      <c r="P186" s="16"/>
      <c r="Q186" s="16"/>
      <c r="R186" s="13"/>
    </row>
    <row r="187" spans="11:18" x14ac:dyDescent="0.25">
      <c r="K187" s="167"/>
      <c r="L187" s="167"/>
      <c r="M187" s="53" t="s">
        <v>374</v>
      </c>
      <c r="N187" s="16"/>
      <c r="O187" s="16"/>
      <c r="P187" s="16"/>
      <c r="Q187" s="16"/>
      <c r="R187" s="13"/>
    </row>
    <row r="188" spans="11:18" x14ac:dyDescent="0.25">
      <c r="K188" s="167" t="s">
        <v>379</v>
      </c>
      <c r="L188" s="167"/>
      <c r="M188" s="53" t="s">
        <v>380</v>
      </c>
      <c r="N188" s="16"/>
      <c r="O188" s="16"/>
      <c r="P188" s="16"/>
      <c r="Q188" s="16"/>
      <c r="R188" s="13"/>
    </row>
    <row r="189" spans="11:18" x14ac:dyDescent="0.25">
      <c r="K189" s="167"/>
      <c r="L189" s="167"/>
      <c r="M189" s="53" t="s">
        <v>373</v>
      </c>
      <c r="N189" s="16"/>
      <c r="O189" s="16"/>
      <c r="P189" s="16"/>
      <c r="Q189" s="16"/>
      <c r="R189" s="13"/>
    </row>
    <row r="190" spans="11:18" x14ac:dyDescent="0.25">
      <c r="K190" s="167"/>
      <c r="L190" s="167"/>
      <c r="M190" s="53" t="s">
        <v>374</v>
      </c>
      <c r="N190" s="16"/>
      <c r="O190" s="16"/>
      <c r="P190" s="16"/>
      <c r="Q190" s="16"/>
      <c r="R190" s="13"/>
    </row>
    <row r="191" spans="11:18" x14ac:dyDescent="0.25">
      <c r="K191" s="167"/>
      <c r="L191" s="167"/>
      <c r="M191" s="53" t="s">
        <v>376</v>
      </c>
      <c r="N191" s="16"/>
      <c r="O191" s="16"/>
      <c r="P191" s="16"/>
      <c r="Q191" s="16"/>
      <c r="R191" s="13"/>
    </row>
    <row r="192" spans="11:18" x14ac:dyDescent="0.25">
      <c r="K192" s="167"/>
      <c r="L192" s="167"/>
      <c r="M192" s="53" t="s">
        <v>377</v>
      </c>
      <c r="N192" s="16"/>
      <c r="O192" s="16"/>
      <c r="P192" s="16"/>
      <c r="Q192" s="16"/>
      <c r="R192" s="13"/>
    </row>
    <row r="193" spans="11:18" x14ac:dyDescent="0.25">
      <c r="K193" s="167" t="s">
        <v>381</v>
      </c>
      <c r="L193" s="167"/>
      <c r="M193" s="53" t="s">
        <v>284</v>
      </c>
      <c r="N193" s="16"/>
      <c r="O193" s="16"/>
      <c r="P193" s="16"/>
      <c r="Q193" s="16"/>
      <c r="R193" s="13"/>
    </row>
    <row r="194" spans="11:18" x14ac:dyDescent="0.25">
      <c r="K194" s="167" t="s">
        <v>382</v>
      </c>
      <c r="L194" s="167"/>
      <c r="M194" s="53" t="s">
        <v>383</v>
      </c>
      <c r="N194" s="16"/>
      <c r="O194" s="16"/>
      <c r="P194" s="16"/>
      <c r="Q194" s="16"/>
      <c r="R194" s="13"/>
    </row>
    <row r="195" spans="11:18" x14ac:dyDescent="0.25">
      <c r="K195" s="167"/>
      <c r="L195" s="167"/>
      <c r="M195" s="53" t="s">
        <v>384</v>
      </c>
      <c r="N195" s="16"/>
      <c r="O195" s="16"/>
      <c r="P195" s="16"/>
      <c r="Q195" s="16"/>
      <c r="R195" s="13"/>
    </row>
    <row r="196" spans="11:18" x14ac:dyDescent="0.25">
      <c r="K196" s="167"/>
      <c r="L196" s="167"/>
      <c r="M196" s="53" t="s">
        <v>385</v>
      </c>
      <c r="N196" s="16"/>
      <c r="O196" s="16"/>
      <c r="P196" s="16"/>
      <c r="Q196" s="16"/>
      <c r="R196" s="13"/>
    </row>
    <row r="197" spans="11:18" x14ac:dyDescent="0.25">
      <c r="K197" s="167"/>
      <c r="L197" s="167"/>
      <c r="M197" s="53" t="s">
        <v>284</v>
      </c>
      <c r="N197" s="16"/>
      <c r="O197" s="16"/>
      <c r="P197" s="16"/>
      <c r="Q197" s="16"/>
      <c r="R197" s="13"/>
    </row>
    <row r="198" spans="11:18" x14ac:dyDescent="0.25">
      <c r="K198" s="167"/>
      <c r="L198" s="167"/>
      <c r="M198" s="53" t="s">
        <v>285</v>
      </c>
      <c r="N198" s="16"/>
      <c r="O198" s="16"/>
      <c r="P198" s="16"/>
      <c r="Q198" s="16"/>
      <c r="R198" s="13"/>
    </row>
    <row r="199" spans="11:18" x14ac:dyDescent="0.25">
      <c r="K199" s="167" t="s">
        <v>386</v>
      </c>
      <c r="L199" s="167"/>
      <c r="M199" s="53" t="s">
        <v>387</v>
      </c>
      <c r="N199" s="16"/>
      <c r="O199" s="16"/>
      <c r="P199" s="16"/>
      <c r="Q199" s="16"/>
      <c r="R199" s="13"/>
    </row>
    <row r="200" spans="11:18" x14ac:dyDescent="0.25">
      <c r="K200" s="167"/>
      <c r="L200" s="167"/>
      <c r="M200" s="53" t="s">
        <v>285</v>
      </c>
      <c r="N200" s="16"/>
      <c r="O200" s="16"/>
      <c r="P200" s="16"/>
      <c r="Q200" s="16"/>
      <c r="R200" s="13"/>
    </row>
    <row r="201" spans="11:18" x14ac:dyDescent="0.25">
      <c r="K201" s="166" t="s">
        <v>388</v>
      </c>
      <c r="L201" s="166"/>
      <c r="M201" s="53" t="s">
        <v>387</v>
      </c>
      <c r="N201" s="16"/>
      <c r="O201" s="16"/>
      <c r="P201" s="16"/>
      <c r="Q201" s="16"/>
      <c r="R201" s="13"/>
    </row>
    <row r="202" spans="11:18" x14ac:dyDescent="0.25">
      <c r="K202" s="166"/>
      <c r="L202" s="166"/>
      <c r="M202" s="53" t="s">
        <v>285</v>
      </c>
      <c r="N202" s="16"/>
      <c r="O202" s="16"/>
      <c r="P202" s="16"/>
      <c r="Q202" s="16"/>
      <c r="R202" s="13"/>
    </row>
    <row r="203" spans="11:18" ht="30" x14ac:dyDescent="0.25">
      <c r="K203" s="166" t="s">
        <v>389</v>
      </c>
      <c r="L203" s="166"/>
      <c r="M203" s="54" t="s">
        <v>390</v>
      </c>
      <c r="N203" s="16"/>
      <c r="O203" s="16"/>
      <c r="P203" s="16"/>
      <c r="Q203" s="16"/>
      <c r="R203" s="13"/>
    </row>
    <row r="204" spans="11:18" x14ac:dyDescent="0.25">
      <c r="K204" s="166" t="s">
        <v>391</v>
      </c>
      <c r="L204" s="166"/>
      <c r="M204" s="52" t="s">
        <v>392</v>
      </c>
      <c r="N204" s="16"/>
      <c r="O204" s="16"/>
      <c r="P204" s="16"/>
      <c r="Q204" s="16"/>
      <c r="R204" s="13"/>
    </row>
  </sheetData>
  <mergeCells count="44">
    <mergeCell ref="K201:L202"/>
    <mergeCell ref="K203:L203"/>
    <mergeCell ref="K204:L204"/>
    <mergeCell ref="K179:L184"/>
    <mergeCell ref="K185:L187"/>
    <mergeCell ref="K188:L192"/>
    <mergeCell ref="K193:L193"/>
    <mergeCell ref="K194:L198"/>
    <mergeCell ref="K199:L200"/>
    <mergeCell ref="K146:L154"/>
    <mergeCell ref="K155:L163"/>
    <mergeCell ref="K164:L171"/>
    <mergeCell ref="K172:L172"/>
    <mergeCell ref="K173:K178"/>
    <mergeCell ref="L173:L175"/>
    <mergeCell ref="L176:L178"/>
    <mergeCell ref="K137:L145"/>
    <mergeCell ref="B60:G60"/>
    <mergeCell ref="K60:L68"/>
    <mergeCell ref="K69:L102"/>
    <mergeCell ref="K103:L109"/>
    <mergeCell ref="K110:K127"/>
    <mergeCell ref="L110:L111"/>
    <mergeCell ref="L112:L113"/>
    <mergeCell ref="L114:L115"/>
    <mergeCell ref="L116:L117"/>
    <mergeCell ref="L118:L119"/>
    <mergeCell ref="L120:L121"/>
    <mergeCell ref="L122:L123"/>
    <mergeCell ref="L124:L125"/>
    <mergeCell ref="L126:L127"/>
    <mergeCell ref="K128:L136"/>
    <mergeCell ref="K9:L9"/>
    <mergeCell ref="K10:L18"/>
    <mergeCell ref="K19:L59"/>
    <mergeCell ref="B20:G20"/>
    <mergeCell ref="B34:G34"/>
    <mergeCell ref="B47:G47"/>
    <mergeCell ref="K8:L8"/>
    <mergeCell ref="B4:C4"/>
    <mergeCell ref="B5:C5"/>
    <mergeCell ref="B6:C6"/>
    <mergeCell ref="D6:G6"/>
    <mergeCell ref="B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85" workbookViewId="0">
      <selection activeCell="G157" sqref="G157:J188"/>
    </sheetView>
  </sheetViews>
  <sheetFormatPr defaultColWidth="9" defaultRowHeight="15" x14ac:dyDescent="0.25"/>
  <cols>
    <col min="2" max="2" width="16.28515625" customWidth="1"/>
    <col min="3" max="3" width="17.28515625" customWidth="1"/>
    <col min="4" max="4" width="19.5703125" customWidth="1"/>
    <col min="5" max="5" width="12.85546875" customWidth="1"/>
    <col min="10" max="10" width="10.5703125" customWidth="1"/>
    <col min="11" max="11" width="11.28515625" customWidth="1"/>
    <col min="14" max="14" width="11.85546875" customWidth="1"/>
    <col min="15" max="15" width="19" customWidth="1"/>
  </cols>
  <sheetData>
    <row r="1" spans="1:18" ht="18.75" x14ac:dyDescent="0.25">
      <c r="A1" s="205" t="s">
        <v>70</v>
      </c>
      <c r="B1" s="205"/>
      <c r="C1" s="206" t="s">
        <v>5</v>
      </c>
      <c r="D1" s="206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8" ht="18.75" x14ac:dyDescent="0.25">
      <c r="A2" s="205" t="s">
        <v>71</v>
      </c>
      <c r="B2" s="205"/>
      <c r="C2" s="206" t="s">
        <v>72</v>
      </c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</row>
    <row r="3" spans="1:18" ht="18.75" x14ac:dyDescent="0.25">
      <c r="A3" s="205" t="s">
        <v>73</v>
      </c>
      <c r="B3" s="205"/>
      <c r="C3" s="206">
        <v>25451</v>
      </c>
      <c r="D3" s="206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8" ht="18.75" x14ac:dyDescent="0.25">
      <c r="A4" s="11" t="s">
        <v>74</v>
      </c>
      <c r="B4" s="11"/>
      <c r="C4" s="206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18" ht="18.75" x14ac:dyDescent="0.25">
      <c r="A5" s="209" t="s">
        <v>75</v>
      </c>
      <c r="B5" s="209"/>
      <c r="C5" s="210" t="s">
        <v>76</v>
      </c>
      <c r="D5" s="210"/>
      <c r="E5" s="210"/>
      <c r="F5" s="210"/>
      <c r="G5" s="211"/>
      <c r="H5" s="211"/>
      <c r="I5" s="211"/>
      <c r="J5" s="211"/>
      <c r="K5" s="211"/>
      <c r="L5" s="210"/>
      <c r="M5" s="210"/>
      <c r="N5" s="210"/>
      <c r="O5" s="210"/>
      <c r="P5" s="210"/>
    </row>
    <row r="6" spans="1:18" ht="18" x14ac:dyDescent="0.25">
      <c r="A6" s="212" t="s">
        <v>77</v>
      </c>
      <c r="B6" s="212" t="s">
        <v>78</v>
      </c>
      <c r="C6" s="208" t="s">
        <v>0</v>
      </c>
      <c r="D6" s="208" t="s">
        <v>1</v>
      </c>
      <c r="E6" s="208" t="s">
        <v>2</v>
      </c>
      <c r="F6" s="208" t="s">
        <v>10</v>
      </c>
      <c r="G6" s="213" t="s">
        <v>3</v>
      </c>
      <c r="H6" s="213"/>
      <c r="I6" s="213"/>
      <c r="J6" s="213"/>
      <c r="K6" s="213"/>
      <c r="L6" s="208" t="s">
        <v>11</v>
      </c>
      <c r="M6" s="208" t="s">
        <v>12</v>
      </c>
      <c r="N6" s="208" t="s">
        <v>13</v>
      </c>
      <c r="O6" s="208" t="s">
        <v>14</v>
      </c>
      <c r="P6" s="208" t="s">
        <v>15</v>
      </c>
    </row>
    <row r="7" spans="1:18" ht="18" x14ac:dyDescent="0.25">
      <c r="A7" s="212"/>
      <c r="B7" s="212"/>
      <c r="C7" s="208"/>
      <c r="D7" s="208"/>
      <c r="E7" s="208"/>
      <c r="F7" s="208"/>
      <c r="G7" s="12" t="s">
        <v>16</v>
      </c>
      <c r="H7" s="12" t="s">
        <v>17</v>
      </c>
      <c r="I7" s="12" t="s">
        <v>18</v>
      </c>
      <c r="J7" s="12" t="s">
        <v>19</v>
      </c>
      <c r="K7" s="12" t="s">
        <v>79</v>
      </c>
      <c r="L7" s="208"/>
      <c r="M7" s="208"/>
      <c r="N7" s="208"/>
      <c r="O7" s="208"/>
      <c r="P7" s="208"/>
    </row>
    <row r="8" spans="1:18" x14ac:dyDescent="0.25">
      <c r="A8" s="13">
        <v>1</v>
      </c>
      <c r="B8" s="14">
        <v>45051</v>
      </c>
      <c r="C8" s="13" t="s">
        <v>80</v>
      </c>
      <c r="D8" s="13" t="s">
        <v>81</v>
      </c>
      <c r="E8" s="13" t="s">
        <v>82</v>
      </c>
      <c r="F8" s="15" t="s">
        <v>23</v>
      </c>
      <c r="G8" s="13">
        <v>280</v>
      </c>
      <c r="H8" s="15"/>
      <c r="I8" s="15"/>
      <c r="J8" s="15"/>
      <c r="K8" s="15"/>
      <c r="L8" s="15">
        <f>+G8</f>
        <v>280</v>
      </c>
      <c r="M8" s="15" t="s">
        <v>83</v>
      </c>
      <c r="N8" s="15">
        <v>1.5</v>
      </c>
      <c r="O8" s="15" t="s">
        <v>84</v>
      </c>
      <c r="P8" s="16"/>
    </row>
    <row r="9" spans="1:18" x14ac:dyDescent="0.25">
      <c r="A9" s="13">
        <f>1+A8</f>
        <v>2</v>
      </c>
      <c r="B9" s="14">
        <v>45052</v>
      </c>
      <c r="C9" s="13" t="s">
        <v>80</v>
      </c>
      <c r="D9" s="13" t="s">
        <v>81</v>
      </c>
      <c r="E9" s="13" t="s">
        <v>82</v>
      </c>
      <c r="F9" s="15" t="s">
        <v>23</v>
      </c>
      <c r="G9" s="13">
        <v>152</v>
      </c>
      <c r="H9" s="16"/>
      <c r="I9" s="16"/>
      <c r="J9" s="16"/>
      <c r="K9" s="16"/>
      <c r="L9" s="15">
        <f>L8+G9+H9+I9+J9+K9</f>
        <v>432</v>
      </c>
      <c r="M9" s="15" t="s">
        <v>83</v>
      </c>
      <c r="N9" s="15">
        <v>1.5</v>
      </c>
      <c r="O9" s="15" t="s">
        <v>84</v>
      </c>
      <c r="P9" s="16"/>
    </row>
    <row r="10" spans="1:18" x14ac:dyDescent="0.25">
      <c r="A10" s="13">
        <f t="shared" ref="A10:A73" si="0">1+A9</f>
        <v>3</v>
      </c>
      <c r="B10" s="14">
        <v>45052</v>
      </c>
      <c r="C10" s="13" t="s">
        <v>85</v>
      </c>
      <c r="D10" s="13" t="s">
        <v>86</v>
      </c>
      <c r="E10" s="13" t="s">
        <v>82</v>
      </c>
      <c r="F10" s="15" t="s">
        <v>23</v>
      </c>
      <c r="G10" s="13">
        <v>200</v>
      </c>
      <c r="H10" s="16"/>
      <c r="I10" s="16"/>
      <c r="J10" s="16"/>
      <c r="K10" s="16"/>
      <c r="L10" s="15">
        <f t="shared" ref="L10:L73" si="1">L9+G10+H10+I10+J10+K10</f>
        <v>632</v>
      </c>
      <c r="M10" s="15" t="s">
        <v>83</v>
      </c>
      <c r="N10" s="15">
        <v>1.5</v>
      </c>
      <c r="O10" s="15" t="s">
        <v>84</v>
      </c>
      <c r="P10" s="16"/>
    </row>
    <row r="11" spans="1:18" x14ac:dyDescent="0.25">
      <c r="A11" s="13">
        <f t="shared" si="0"/>
        <v>4</v>
      </c>
      <c r="B11" s="14">
        <v>45053</v>
      </c>
      <c r="C11" s="13" t="s">
        <v>85</v>
      </c>
      <c r="D11" s="13" t="s">
        <v>86</v>
      </c>
      <c r="E11" s="13" t="s">
        <v>82</v>
      </c>
      <c r="F11" s="15" t="s">
        <v>23</v>
      </c>
      <c r="G11" s="13">
        <v>65</v>
      </c>
      <c r="H11" s="16"/>
      <c r="I11" s="16"/>
      <c r="J11" s="16"/>
      <c r="K11" s="16"/>
      <c r="L11" s="15">
        <f t="shared" si="1"/>
        <v>697</v>
      </c>
      <c r="M11" s="15" t="s">
        <v>83</v>
      </c>
      <c r="N11" s="15">
        <v>1.5</v>
      </c>
      <c r="O11" s="15" t="s">
        <v>84</v>
      </c>
      <c r="P11" s="16"/>
    </row>
    <row r="12" spans="1:18" x14ac:dyDescent="0.25">
      <c r="A12" s="13">
        <f t="shared" si="0"/>
        <v>5</v>
      </c>
      <c r="B12" s="14">
        <v>45053</v>
      </c>
      <c r="C12" s="13" t="s">
        <v>87</v>
      </c>
      <c r="D12" s="13" t="s">
        <v>38</v>
      </c>
      <c r="E12" s="13" t="s">
        <v>82</v>
      </c>
      <c r="F12" s="15" t="s">
        <v>23</v>
      </c>
      <c r="G12" s="13">
        <v>93</v>
      </c>
      <c r="H12" s="16"/>
      <c r="I12" s="16"/>
      <c r="J12" s="16"/>
      <c r="K12" s="16"/>
      <c r="L12" s="15">
        <f t="shared" si="1"/>
        <v>790</v>
      </c>
      <c r="M12" s="15" t="s">
        <v>83</v>
      </c>
      <c r="N12" s="15">
        <v>1.5</v>
      </c>
      <c r="O12" s="15" t="s">
        <v>84</v>
      </c>
      <c r="P12" s="16"/>
      <c r="R12">
        <f>11944+130</f>
        <v>12074</v>
      </c>
    </row>
    <row r="13" spans="1:18" x14ac:dyDescent="0.25">
      <c r="A13" s="13">
        <f t="shared" si="0"/>
        <v>6</v>
      </c>
      <c r="B13" s="14">
        <v>45053</v>
      </c>
      <c r="C13" s="13" t="s">
        <v>38</v>
      </c>
      <c r="D13" s="13" t="s">
        <v>88</v>
      </c>
      <c r="E13" s="13" t="s">
        <v>82</v>
      </c>
      <c r="F13" s="15" t="s">
        <v>23</v>
      </c>
      <c r="G13" s="13">
        <v>35</v>
      </c>
      <c r="H13" s="16"/>
      <c r="I13" s="16"/>
      <c r="J13" s="16"/>
      <c r="K13" s="16"/>
      <c r="L13" s="15">
        <f t="shared" si="1"/>
        <v>825</v>
      </c>
      <c r="M13" s="15" t="s">
        <v>83</v>
      </c>
      <c r="N13" s="15">
        <v>1.5</v>
      </c>
      <c r="O13" s="15" t="s">
        <v>84</v>
      </c>
      <c r="P13" s="16"/>
    </row>
    <row r="14" spans="1:18" x14ac:dyDescent="0.25">
      <c r="A14" s="13">
        <f t="shared" si="0"/>
        <v>7</v>
      </c>
      <c r="B14" s="14">
        <v>45053</v>
      </c>
      <c r="C14" s="13" t="s">
        <v>88</v>
      </c>
      <c r="D14" s="13" t="s">
        <v>89</v>
      </c>
      <c r="E14" s="13" t="s">
        <v>82</v>
      </c>
      <c r="F14" s="15" t="s">
        <v>23</v>
      </c>
      <c r="G14" s="13">
        <v>200</v>
      </c>
      <c r="H14" s="16"/>
      <c r="I14" s="16"/>
      <c r="J14" s="16"/>
      <c r="K14" s="16"/>
      <c r="L14" s="15">
        <f t="shared" si="1"/>
        <v>1025</v>
      </c>
      <c r="M14" s="15" t="s">
        <v>83</v>
      </c>
      <c r="N14" s="15">
        <v>1.5</v>
      </c>
      <c r="O14" s="15" t="s">
        <v>84</v>
      </c>
      <c r="P14" s="16"/>
    </row>
    <row r="15" spans="1:18" x14ac:dyDescent="0.25">
      <c r="A15" s="13">
        <f t="shared" si="0"/>
        <v>8</v>
      </c>
      <c r="B15" s="14">
        <v>45054</v>
      </c>
      <c r="C15" s="13" t="s">
        <v>88</v>
      </c>
      <c r="D15" s="13" t="s">
        <v>89</v>
      </c>
      <c r="E15" s="13" t="s">
        <v>82</v>
      </c>
      <c r="F15" s="15" t="s">
        <v>23</v>
      </c>
      <c r="G15" s="13">
        <v>150</v>
      </c>
      <c r="H15" s="16"/>
      <c r="I15" s="16"/>
      <c r="J15" s="16"/>
      <c r="K15" s="16"/>
      <c r="L15" s="15">
        <f t="shared" si="1"/>
        <v>1175</v>
      </c>
      <c r="M15" s="15" t="s">
        <v>83</v>
      </c>
      <c r="N15" s="15">
        <v>1.5</v>
      </c>
      <c r="O15" s="15" t="s">
        <v>84</v>
      </c>
      <c r="P15" s="16"/>
    </row>
    <row r="16" spans="1:18" x14ac:dyDescent="0.25">
      <c r="A16" s="13">
        <f t="shared" si="0"/>
        <v>9</v>
      </c>
      <c r="B16" s="14">
        <v>45055</v>
      </c>
      <c r="C16" s="13" t="s">
        <v>88</v>
      </c>
      <c r="D16" s="13" t="s">
        <v>89</v>
      </c>
      <c r="E16" s="13" t="s">
        <v>82</v>
      </c>
      <c r="F16" s="15" t="s">
        <v>23</v>
      </c>
      <c r="G16" s="13">
        <v>60</v>
      </c>
      <c r="H16" s="16"/>
      <c r="I16" s="16"/>
      <c r="J16" s="16"/>
      <c r="K16" s="16"/>
      <c r="L16" s="15">
        <f t="shared" si="1"/>
        <v>1235</v>
      </c>
      <c r="M16" s="15" t="s">
        <v>83</v>
      </c>
      <c r="N16" s="15">
        <v>1.5</v>
      </c>
      <c r="O16" s="15" t="s">
        <v>84</v>
      </c>
      <c r="P16" s="16"/>
    </row>
    <row r="17" spans="1:16" x14ac:dyDescent="0.25">
      <c r="A17" s="13">
        <f t="shared" si="0"/>
        <v>10</v>
      </c>
      <c r="B17" s="14">
        <v>45055</v>
      </c>
      <c r="C17" s="13" t="s">
        <v>40</v>
      </c>
      <c r="D17" s="13" t="s">
        <v>90</v>
      </c>
      <c r="E17" s="13" t="s">
        <v>82</v>
      </c>
      <c r="F17" s="15" t="s">
        <v>23</v>
      </c>
      <c r="G17" s="13">
        <v>200</v>
      </c>
      <c r="H17" s="16"/>
      <c r="I17" s="16"/>
      <c r="J17" s="16"/>
      <c r="K17" s="16"/>
      <c r="L17" s="15">
        <f t="shared" si="1"/>
        <v>1435</v>
      </c>
      <c r="M17" s="15" t="s">
        <v>83</v>
      </c>
      <c r="N17" s="15">
        <v>1.5</v>
      </c>
      <c r="O17" s="15" t="s">
        <v>84</v>
      </c>
      <c r="P17" s="16"/>
    </row>
    <row r="18" spans="1:16" x14ac:dyDescent="0.25">
      <c r="A18" s="13">
        <f t="shared" si="0"/>
        <v>11</v>
      </c>
      <c r="B18" s="14">
        <v>45057</v>
      </c>
      <c r="C18" s="13" t="s">
        <v>91</v>
      </c>
      <c r="D18" s="13" t="s">
        <v>92</v>
      </c>
      <c r="E18" s="13" t="s">
        <v>82</v>
      </c>
      <c r="F18" s="15" t="s">
        <v>23</v>
      </c>
      <c r="G18" s="15">
        <v>106</v>
      </c>
      <c r="H18" s="16"/>
      <c r="I18" s="16"/>
      <c r="J18" s="16"/>
      <c r="K18" s="16"/>
      <c r="L18" s="15">
        <f t="shared" si="1"/>
        <v>1541</v>
      </c>
      <c r="M18" s="15" t="s">
        <v>83</v>
      </c>
      <c r="N18" s="15">
        <v>1.5</v>
      </c>
      <c r="O18" s="15" t="s">
        <v>84</v>
      </c>
      <c r="P18" s="16"/>
    </row>
    <row r="19" spans="1:16" x14ac:dyDescent="0.25">
      <c r="A19" s="13">
        <f t="shared" si="0"/>
        <v>12</v>
      </c>
      <c r="B19" s="14">
        <v>45057</v>
      </c>
      <c r="C19" s="13" t="s">
        <v>92</v>
      </c>
      <c r="D19" s="13" t="s">
        <v>93</v>
      </c>
      <c r="E19" s="13" t="s">
        <v>82</v>
      </c>
      <c r="F19" s="15" t="s">
        <v>23</v>
      </c>
      <c r="G19" s="15">
        <v>38</v>
      </c>
      <c r="H19" s="16"/>
      <c r="I19" s="16"/>
      <c r="J19" s="16"/>
      <c r="K19" s="16"/>
      <c r="L19" s="15">
        <f t="shared" si="1"/>
        <v>1579</v>
      </c>
      <c r="M19" s="15" t="s">
        <v>83</v>
      </c>
      <c r="N19" s="15">
        <v>1.5</v>
      </c>
      <c r="O19" s="15" t="s">
        <v>84</v>
      </c>
      <c r="P19" s="16"/>
    </row>
    <row r="20" spans="1:16" x14ac:dyDescent="0.25">
      <c r="A20" s="13">
        <f t="shared" si="0"/>
        <v>13</v>
      </c>
      <c r="B20" s="14">
        <v>45057</v>
      </c>
      <c r="C20" s="13" t="s">
        <v>93</v>
      </c>
      <c r="D20" s="13" t="s">
        <v>94</v>
      </c>
      <c r="E20" s="13" t="s">
        <v>82</v>
      </c>
      <c r="F20" s="15" t="s">
        <v>23</v>
      </c>
      <c r="G20" s="15">
        <v>195</v>
      </c>
      <c r="H20" s="16"/>
      <c r="I20" s="16"/>
      <c r="J20" s="16"/>
      <c r="K20" s="16"/>
      <c r="L20" s="15">
        <f t="shared" si="1"/>
        <v>1774</v>
      </c>
      <c r="M20" s="15" t="s">
        <v>83</v>
      </c>
      <c r="N20" s="15">
        <v>1.5</v>
      </c>
      <c r="O20" s="15" t="s">
        <v>84</v>
      </c>
      <c r="P20" s="16"/>
    </row>
    <row r="21" spans="1:16" x14ac:dyDescent="0.25">
      <c r="A21" s="13">
        <f t="shared" si="0"/>
        <v>14</v>
      </c>
      <c r="B21" s="14">
        <v>45058</v>
      </c>
      <c r="C21" s="13" t="s">
        <v>37</v>
      </c>
      <c r="D21" s="13" t="s">
        <v>95</v>
      </c>
      <c r="E21" s="13" t="s">
        <v>82</v>
      </c>
      <c r="F21" s="15" t="s">
        <v>23</v>
      </c>
      <c r="G21" s="13">
        <v>109</v>
      </c>
      <c r="H21" s="16"/>
      <c r="I21" s="16"/>
      <c r="J21" s="16"/>
      <c r="K21" s="16"/>
      <c r="L21" s="15">
        <f t="shared" si="1"/>
        <v>1883</v>
      </c>
      <c r="M21" s="15" t="s">
        <v>83</v>
      </c>
      <c r="N21" s="15">
        <v>1.5</v>
      </c>
      <c r="O21" s="15" t="s">
        <v>84</v>
      </c>
      <c r="P21" s="16"/>
    </row>
    <row r="22" spans="1:16" x14ac:dyDescent="0.25">
      <c r="A22" s="13">
        <f t="shared" si="0"/>
        <v>15</v>
      </c>
      <c r="B22" s="14">
        <v>45058</v>
      </c>
      <c r="C22" s="13" t="s">
        <v>95</v>
      </c>
      <c r="D22" s="13" t="s">
        <v>96</v>
      </c>
      <c r="E22" s="13" t="s">
        <v>82</v>
      </c>
      <c r="F22" s="15" t="s">
        <v>23</v>
      </c>
      <c r="G22" s="13">
        <v>164</v>
      </c>
      <c r="H22" s="16"/>
      <c r="I22" s="16"/>
      <c r="J22" s="16"/>
      <c r="K22" s="16"/>
      <c r="L22" s="15">
        <f t="shared" si="1"/>
        <v>2047</v>
      </c>
      <c r="M22" s="15" t="s">
        <v>83</v>
      </c>
      <c r="N22" s="15">
        <v>1.5</v>
      </c>
      <c r="O22" s="15" t="s">
        <v>84</v>
      </c>
      <c r="P22" s="16"/>
    </row>
    <row r="23" spans="1:16" x14ac:dyDescent="0.25">
      <c r="A23" s="13">
        <f t="shared" si="0"/>
        <v>16</v>
      </c>
      <c r="B23" s="14">
        <v>45058</v>
      </c>
      <c r="C23" s="13" t="s">
        <v>96</v>
      </c>
      <c r="D23" s="13" t="s">
        <v>97</v>
      </c>
      <c r="E23" s="13" t="s">
        <v>82</v>
      </c>
      <c r="F23" s="15" t="s">
        <v>23</v>
      </c>
      <c r="G23" s="13">
        <v>41</v>
      </c>
      <c r="H23" s="16"/>
      <c r="I23" s="16"/>
      <c r="J23" s="16"/>
      <c r="K23" s="16"/>
      <c r="L23" s="15">
        <f t="shared" si="1"/>
        <v>2088</v>
      </c>
      <c r="M23" s="15" t="s">
        <v>83</v>
      </c>
      <c r="N23" s="15">
        <v>1.5</v>
      </c>
      <c r="O23" s="15" t="s">
        <v>84</v>
      </c>
      <c r="P23" s="16"/>
    </row>
    <row r="24" spans="1:16" x14ac:dyDescent="0.25">
      <c r="A24" s="13">
        <f t="shared" si="0"/>
        <v>17</v>
      </c>
      <c r="B24" s="14">
        <v>45059</v>
      </c>
      <c r="C24" s="13" t="s">
        <v>93</v>
      </c>
      <c r="D24" s="13" t="s">
        <v>98</v>
      </c>
      <c r="E24" s="13" t="s">
        <v>82</v>
      </c>
      <c r="F24" s="15" t="s">
        <v>23</v>
      </c>
      <c r="G24" s="15">
        <v>150</v>
      </c>
      <c r="H24" s="16"/>
      <c r="I24" s="16"/>
      <c r="J24" s="16"/>
      <c r="K24" s="16"/>
      <c r="L24" s="15">
        <f t="shared" si="1"/>
        <v>2238</v>
      </c>
      <c r="M24" s="15" t="s">
        <v>83</v>
      </c>
      <c r="N24" s="15">
        <v>1.5</v>
      </c>
      <c r="O24" s="15" t="s">
        <v>84</v>
      </c>
      <c r="P24" s="16"/>
    </row>
    <row r="25" spans="1:16" x14ac:dyDescent="0.25">
      <c r="A25" s="13">
        <f t="shared" si="0"/>
        <v>18</v>
      </c>
      <c r="B25" s="14">
        <v>45059</v>
      </c>
      <c r="C25" s="13" t="s">
        <v>37</v>
      </c>
      <c r="D25" s="13" t="s">
        <v>95</v>
      </c>
      <c r="E25" s="13" t="s">
        <v>82</v>
      </c>
      <c r="F25" s="15" t="s">
        <v>23</v>
      </c>
      <c r="G25" s="15">
        <v>100</v>
      </c>
      <c r="H25" s="16"/>
      <c r="I25" s="16"/>
      <c r="J25" s="16"/>
      <c r="K25" s="16"/>
      <c r="L25" s="15">
        <f t="shared" si="1"/>
        <v>2338</v>
      </c>
      <c r="M25" s="15" t="s">
        <v>83</v>
      </c>
      <c r="N25" s="15">
        <v>1.5</v>
      </c>
      <c r="O25" s="15" t="s">
        <v>84</v>
      </c>
      <c r="P25" s="16"/>
    </row>
    <row r="26" spans="1:16" x14ac:dyDescent="0.25">
      <c r="A26" s="13">
        <f t="shared" si="0"/>
        <v>19</v>
      </c>
      <c r="B26" s="14">
        <v>45059</v>
      </c>
      <c r="C26" s="13" t="s">
        <v>97</v>
      </c>
      <c r="D26" s="13" t="s">
        <v>99</v>
      </c>
      <c r="E26" s="13" t="s">
        <v>82</v>
      </c>
      <c r="F26" s="15" t="s">
        <v>23</v>
      </c>
      <c r="G26" s="15">
        <v>65</v>
      </c>
      <c r="H26" s="16"/>
      <c r="I26" s="16"/>
      <c r="J26" s="16"/>
      <c r="K26" s="16"/>
      <c r="L26" s="15">
        <f t="shared" si="1"/>
        <v>2403</v>
      </c>
      <c r="M26" s="15" t="s">
        <v>83</v>
      </c>
      <c r="N26" s="15">
        <v>1.5</v>
      </c>
      <c r="O26" s="15" t="s">
        <v>84</v>
      </c>
      <c r="P26" s="16"/>
    </row>
    <row r="27" spans="1:16" x14ac:dyDescent="0.25">
      <c r="A27" s="13">
        <f t="shared" si="0"/>
        <v>20</v>
      </c>
      <c r="B27" s="14">
        <v>45059</v>
      </c>
      <c r="C27" s="13" t="s">
        <v>99</v>
      </c>
      <c r="D27" s="13" t="s">
        <v>100</v>
      </c>
      <c r="E27" s="13" t="s">
        <v>82</v>
      </c>
      <c r="F27" s="15" t="s">
        <v>23</v>
      </c>
      <c r="G27" s="15">
        <v>35</v>
      </c>
      <c r="H27" s="16"/>
      <c r="I27" s="16"/>
      <c r="J27" s="16"/>
      <c r="K27" s="16"/>
      <c r="L27" s="15">
        <f t="shared" si="1"/>
        <v>2438</v>
      </c>
      <c r="M27" s="15" t="s">
        <v>83</v>
      </c>
      <c r="N27" s="15">
        <v>1.5</v>
      </c>
      <c r="O27" s="15" t="s">
        <v>84</v>
      </c>
      <c r="P27" s="16"/>
    </row>
    <row r="28" spans="1:16" x14ac:dyDescent="0.25">
      <c r="A28" s="13">
        <f t="shared" si="0"/>
        <v>21</v>
      </c>
      <c r="B28" s="14">
        <v>45060</v>
      </c>
      <c r="C28" s="13" t="s">
        <v>101</v>
      </c>
      <c r="D28" s="13" t="s">
        <v>102</v>
      </c>
      <c r="E28" s="13" t="s">
        <v>82</v>
      </c>
      <c r="F28" s="15" t="s">
        <v>23</v>
      </c>
      <c r="G28" s="13">
        <v>140</v>
      </c>
      <c r="H28" s="16"/>
      <c r="I28" s="16"/>
      <c r="J28" s="16"/>
      <c r="K28" s="16"/>
      <c r="L28" s="15">
        <f t="shared" si="1"/>
        <v>2578</v>
      </c>
      <c r="M28" s="15" t="s">
        <v>83</v>
      </c>
      <c r="N28" s="15">
        <v>2</v>
      </c>
      <c r="O28" s="15" t="s">
        <v>84</v>
      </c>
      <c r="P28" s="16"/>
    </row>
    <row r="29" spans="1:16" x14ac:dyDescent="0.25">
      <c r="A29" s="13">
        <f t="shared" si="0"/>
        <v>22</v>
      </c>
      <c r="B29" s="14">
        <v>45060</v>
      </c>
      <c r="C29" s="13" t="s">
        <v>102</v>
      </c>
      <c r="D29" s="13" t="s">
        <v>103</v>
      </c>
      <c r="E29" s="13" t="s">
        <v>82</v>
      </c>
      <c r="F29" s="15" t="s">
        <v>23</v>
      </c>
      <c r="G29" s="13">
        <v>125</v>
      </c>
      <c r="H29" s="16"/>
      <c r="I29" s="16"/>
      <c r="J29" s="16"/>
      <c r="K29" s="16"/>
      <c r="L29" s="15">
        <f t="shared" si="1"/>
        <v>2703</v>
      </c>
      <c r="M29" s="15" t="s">
        <v>83</v>
      </c>
      <c r="N29" s="15">
        <v>2</v>
      </c>
      <c r="O29" s="15" t="s">
        <v>84</v>
      </c>
      <c r="P29" s="16"/>
    </row>
    <row r="30" spans="1:16" x14ac:dyDescent="0.25">
      <c r="A30" s="13">
        <f t="shared" si="0"/>
        <v>23</v>
      </c>
      <c r="B30" s="14">
        <v>45060</v>
      </c>
      <c r="C30" s="13" t="s">
        <v>100</v>
      </c>
      <c r="D30" s="13" t="s">
        <v>20</v>
      </c>
      <c r="E30" s="13" t="s">
        <v>82</v>
      </c>
      <c r="F30" s="15" t="s">
        <v>23</v>
      </c>
      <c r="G30" s="13">
        <v>50</v>
      </c>
      <c r="H30" s="16"/>
      <c r="I30" s="16"/>
      <c r="J30" s="16"/>
      <c r="K30" s="16"/>
      <c r="L30" s="15">
        <f t="shared" si="1"/>
        <v>2753</v>
      </c>
      <c r="M30" s="15" t="s">
        <v>83</v>
      </c>
      <c r="N30" s="15">
        <v>2</v>
      </c>
      <c r="O30" s="15" t="s">
        <v>84</v>
      </c>
      <c r="P30" s="16"/>
    </row>
    <row r="31" spans="1:16" x14ac:dyDescent="0.25">
      <c r="A31" s="13">
        <f t="shared" si="0"/>
        <v>24</v>
      </c>
      <c r="B31" s="14">
        <v>45061</v>
      </c>
      <c r="C31" s="13" t="s">
        <v>103</v>
      </c>
      <c r="D31" s="13" t="s">
        <v>104</v>
      </c>
      <c r="E31" s="13" t="s">
        <v>82</v>
      </c>
      <c r="F31" s="15" t="s">
        <v>23</v>
      </c>
      <c r="G31" s="13">
        <v>345</v>
      </c>
      <c r="H31" s="16"/>
      <c r="I31" s="16"/>
      <c r="J31" s="13"/>
      <c r="K31" s="16"/>
      <c r="L31" s="15">
        <f t="shared" si="1"/>
        <v>3098</v>
      </c>
      <c r="M31" s="15" t="s">
        <v>83</v>
      </c>
      <c r="N31" s="15">
        <v>2</v>
      </c>
      <c r="O31" s="15" t="s">
        <v>84</v>
      </c>
      <c r="P31" s="16"/>
    </row>
    <row r="32" spans="1:16" x14ac:dyDescent="0.25">
      <c r="A32" s="13">
        <f t="shared" si="0"/>
        <v>25</v>
      </c>
      <c r="B32" s="14">
        <v>45062</v>
      </c>
      <c r="C32" s="13" t="s">
        <v>104</v>
      </c>
      <c r="D32" s="13" t="s">
        <v>105</v>
      </c>
      <c r="E32" s="13" t="s">
        <v>82</v>
      </c>
      <c r="F32" s="15" t="s">
        <v>23</v>
      </c>
      <c r="G32" s="13"/>
      <c r="H32" s="13"/>
      <c r="I32" s="13">
        <v>261</v>
      </c>
      <c r="J32" s="13"/>
      <c r="K32" s="16"/>
      <c r="L32" s="15">
        <f t="shared" si="1"/>
        <v>3359</v>
      </c>
      <c r="M32" s="15" t="s">
        <v>83</v>
      </c>
      <c r="N32" s="15">
        <v>2</v>
      </c>
      <c r="O32" s="15" t="s">
        <v>84</v>
      </c>
      <c r="P32" s="16"/>
    </row>
    <row r="33" spans="1:16" x14ac:dyDescent="0.25">
      <c r="A33" s="13">
        <f t="shared" si="0"/>
        <v>26</v>
      </c>
      <c r="B33" s="14">
        <v>45063</v>
      </c>
      <c r="C33" s="17" t="s">
        <v>96</v>
      </c>
      <c r="D33" s="17" t="s">
        <v>97</v>
      </c>
      <c r="E33" s="13" t="s">
        <v>82</v>
      </c>
      <c r="F33" s="15" t="s">
        <v>23</v>
      </c>
      <c r="G33" s="13">
        <v>150</v>
      </c>
      <c r="H33" s="13"/>
      <c r="I33" s="13"/>
      <c r="J33" s="13"/>
      <c r="K33" s="16"/>
      <c r="L33" s="15">
        <f t="shared" si="1"/>
        <v>3509</v>
      </c>
      <c r="M33" s="15" t="s">
        <v>83</v>
      </c>
      <c r="N33" s="15">
        <v>2</v>
      </c>
      <c r="O33" s="15" t="s">
        <v>84</v>
      </c>
      <c r="P33" s="16"/>
    </row>
    <row r="34" spans="1:16" x14ac:dyDescent="0.25">
      <c r="A34" s="13">
        <f t="shared" si="0"/>
        <v>27</v>
      </c>
      <c r="B34" s="14">
        <v>45064</v>
      </c>
      <c r="C34" s="15" t="s">
        <v>106</v>
      </c>
      <c r="D34" s="15" t="s">
        <v>107</v>
      </c>
      <c r="E34" s="13" t="s">
        <v>82</v>
      </c>
      <c r="F34" s="15" t="s">
        <v>23</v>
      </c>
      <c r="G34" s="13"/>
      <c r="H34" s="13"/>
      <c r="I34" s="13">
        <v>320</v>
      </c>
      <c r="J34" s="13"/>
      <c r="K34" s="16"/>
      <c r="L34" s="15">
        <f t="shared" si="1"/>
        <v>3829</v>
      </c>
      <c r="M34" s="15" t="s">
        <v>83</v>
      </c>
      <c r="N34" s="15">
        <v>2</v>
      </c>
      <c r="O34" s="15" t="s">
        <v>84</v>
      </c>
      <c r="P34" s="16"/>
    </row>
    <row r="35" spans="1:16" ht="15" customHeight="1" x14ac:dyDescent="0.25">
      <c r="A35" s="13">
        <f t="shared" si="0"/>
        <v>28</v>
      </c>
      <c r="B35" s="14">
        <v>45065</v>
      </c>
      <c r="C35" s="15" t="s">
        <v>106</v>
      </c>
      <c r="D35" s="15" t="s">
        <v>107</v>
      </c>
      <c r="E35" s="13" t="s">
        <v>82</v>
      </c>
      <c r="F35" s="15" t="s">
        <v>23</v>
      </c>
      <c r="G35" s="13"/>
      <c r="H35" s="13"/>
      <c r="I35" s="13">
        <v>176</v>
      </c>
      <c r="J35" s="13"/>
      <c r="K35" s="16"/>
      <c r="L35" s="15">
        <f t="shared" si="1"/>
        <v>4005</v>
      </c>
      <c r="M35" s="15" t="s">
        <v>83</v>
      </c>
      <c r="N35" s="15">
        <v>2</v>
      </c>
      <c r="O35" s="15" t="s">
        <v>84</v>
      </c>
      <c r="P35" s="16"/>
    </row>
    <row r="36" spans="1:16" ht="15" customHeight="1" x14ac:dyDescent="0.25">
      <c r="A36" s="13">
        <f t="shared" si="0"/>
        <v>29</v>
      </c>
      <c r="B36" s="14">
        <v>45065</v>
      </c>
      <c r="C36" s="13" t="s">
        <v>105</v>
      </c>
      <c r="D36" s="13" t="s">
        <v>108</v>
      </c>
      <c r="E36" s="13" t="s">
        <v>82</v>
      </c>
      <c r="F36" s="15" t="s">
        <v>23</v>
      </c>
      <c r="G36" s="13"/>
      <c r="H36" s="13"/>
      <c r="I36" s="13"/>
      <c r="J36" s="13">
        <v>300</v>
      </c>
      <c r="K36" s="16"/>
      <c r="L36" s="15">
        <f t="shared" si="1"/>
        <v>4305</v>
      </c>
      <c r="M36" s="15" t="s">
        <v>83</v>
      </c>
      <c r="N36" s="15">
        <v>2</v>
      </c>
      <c r="O36" s="15" t="s">
        <v>84</v>
      </c>
      <c r="P36" s="16"/>
    </row>
    <row r="37" spans="1:16" ht="15" customHeight="1" x14ac:dyDescent="0.25">
      <c r="A37" s="13">
        <f t="shared" si="0"/>
        <v>30</v>
      </c>
      <c r="B37" s="14">
        <v>45067</v>
      </c>
      <c r="C37" s="13" t="s">
        <v>106</v>
      </c>
      <c r="D37" s="13" t="s">
        <v>109</v>
      </c>
      <c r="E37" s="13" t="s">
        <v>82</v>
      </c>
      <c r="F37" s="15" t="s">
        <v>23</v>
      </c>
      <c r="G37" s="13"/>
      <c r="H37" s="13"/>
      <c r="I37" s="13">
        <f>300-37</f>
        <v>263</v>
      </c>
      <c r="J37" s="13"/>
      <c r="K37" s="16"/>
      <c r="L37" s="15">
        <f t="shared" si="1"/>
        <v>4568</v>
      </c>
      <c r="M37" s="15" t="s">
        <v>83</v>
      </c>
      <c r="N37" s="15">
        <v>2</v>
      </c>
      <c r="O37" s="15" t="s">
        <v>84</v>
      </c>
      <c r="P37" s="16"/>
    </row>
    <row r="38" spans="1:16" ht="15" customHeight="1" x14ac:dyDescent="0.25">
      <c r="A38" s="13">
        <f t="shared" si="0"/>
        <v>31</v>
      </c>
      <c r="B38" s="14">
        <v>45067</v>
      </c>
      <c r="C38" s="13" t="s">
        <v>109</v>
      </c>
      <c r="D38" s="13" t="s">
        <v>110</v>
      </c>
      <c r="E38" s="13" t="s">
        <v>82</v>
      </c>
      <c r="F38" s="15" t="s">
        <v>23</v>
      </c>
      <c r="G38" s="13">
        <v>50</v>
      </c>
      <c r="H38" s="13"/>
      <c r="I38" s="13"/>
      <c r="J38" s="13"/>
      <c r="K38" s="16"/>
      <c r="L38" s="15">
        <f t="shared" si="1"/>
        <v>4618</v>
      </c>
      <c r="M38" s="15" t="s">
        <v>83</v>
      </c>
      <c r="N38" s="15">
        <v>2</v>
      </c>
      <c r="O38" s="15" t="s">
        <v>84</v>
      </c>
      <c r="P38" s="16"/>
    </row>
    <row r="39" spans="1:16" ht="15" customHeight="1" x14ac:dyDescent="0.25">
      <c r="A39" s="13">
        <f t="shared" si="0"/>
        <v>32</v>
      </c>
      <c r="B39" s="14">
        <v>45068</v>
      </c>
      <c r="C39" s="13" t="s">
        <v>111</v>
      </c>
      <c r="D39" s="13" t="s">
        <v>112</v>
      </c>
      <c r="E39" s="13" t="s">
        <v>82</v>
      </c>
      <c r="F39" s="15" t="s">
        <v>23</v>
      </c>
      <c r="G39" s="13">
        <v>147</v>
      </c>
      <c r="H39" s="16"/>
      <c r="I39" s="16"/>
      <c r="J39" s="16"/>
      <c r="K39" s="16"/>
      <c r="L39" s="15">
        <f t="shared" si="1"/>
        <v>4765</v>
      </c>
      <c r="M39" s="15" t="s">
        <v>83</v>
      </c>
      <c r="N39" s="15">
        <v>2</v>
      </c>
      <c r="O39" s="15" t="s">
        <v>84</v>
      </c>
      <c r="P39" s="16"/>
    </row>
    <row r="40" spans="1:16" ht="15" customHeight="1" x14ac:dyDescent="0.25">
      <c r="A40" s="13">
        <f t="shared" si="0"/>
        <v>33</v>
      </c>
      <c r="B40" s="14">
        <v>45068</v>
      </c>
      <c r="C40" s="13" t="s">
        <v>109</v>
      </c>
      <c r="D40" s="13" t="s">
        <v>110</v>
      </c>
      <c r="E40" s="13" t="s">
        <v>82</v>
      </c>
      <c r="F40" s="15" t="s">
        <v>23</v>
      </c>
      <c r="G40" s="13">
        <v>238</v>
      </c>
      <c r="H40" s="16"/>
      <c r="I40" s="16"/>
      <c r="J40" s="16"/>
      <c r="K40" s="16"/>
      <c r="L40" s="15">
        <f t="shared" si="1"/>
        <v>5003</v>
      </c>
      <c r="M40" s="15" t="s">
        <v>83</v>
      </c>
      <c r="N40" s="15">
        <v>2</v>
      </c>
      <c r="O40" s="15" t="s">
        <v>84</v>
      </c>
      <c r="P40" s="16"/>
    </row>
    <row r="41" spans="1:16" ht="15" customHeight="1" x14ac:dyDescent="0.25">
      <c r="A41" s="13">
        <f t="shared" si="0"/>
        <v>34</v>
      </c>
      <c r="B41" s="14">
        <v>45070</v>
      </c>
      <c r="C41" s="13" t="s">
        <v>107</v>
      </c>
      <c r="D41" s="13" t="s">
        <v>113</v>
      </c>
      <c r="E41" s="13" t="s">
        <v>82</v>
      </c>
      <c r="F41" s="15" t="s">
        <v>23</v>
      </c>
      <c r="G41" s="13">
        <v>67</v>
      </c>
      <c r="H41" s="16"/>
      <c r="I41" s="16"/>
      <c r="J41" s="16"/>
      <c r="K41" s="16"/>
      <c r="L41" s="15">
        <f t="shared" si="1"/>
        <v>5070</v>
      </c>
      <c r="M41" s="15" t="s">
        <v>83</v>
      </c>
      <c r="N41" s="15">
        <v>2</v>
      </c>
      <c r="O41" s="15" t="s">
        <v>84</v>
      </c>
      <c r="P41" s="16"/>
    </row>
    <row r="42" spans="1:16" ht="15" customHeight="1" x14ac:dyDescent="0.25">
      <c r="A42" s="13">
        <f t="shared" si="0"/>
        <v>35</v>
      </c>
      <c r="B42" s="14">
        <v>45070</v>
      </c>
      <c r="C42" s="13" t="s">
        <v>113</v>
      </c>
      <c r="D42" s="13" t="s">
        <v>114</v>
      </c>
      <c r="E42" s="13" t="s">
        <v>82</v>
      </c>
      <c r="F42" s="15" t="s">
        <v>23</v>
      </c>
      <c r="G42" s="13">
        <v>428</v>
      </c>
      <c r="H42" s="16"/>
      <c r="I42" s="16"/>
      <c r="J42" s="16"/>
      <c r="K42" s="16"/>
      <c r="L42" s="15">
        <f t="shared" si="1"/>
        <v>5498</v>
      </c>
      <c r="M42" s="15" t="s">
        <v>83</v>
      </c>
      <c r="N42" s="15">
        <v>2</v>
      </c>
      <c r="O42" s="15" t="s">
        <v>84</v>
      </c>
      <c r="P42" s="16"/>
    </row>
    <row r="43" spans="1:16" ht="15" customHeight="1" x14ac:dyDescent="0.25">
      <c r="A43" s="13">
        <f t="shared" si="0"/>
        <v>36</v>
      </c>
      <c r="B43" s="14">
        <v>45070</v>
      </c>
      <c r="C43" s="13" t="s">
        <v>110</v>
      </c>
      <c r="D43" s="13" t="s">
        <v>115</v>
      </c>
      <c r="E43" s="13" t="s">
        <v>82</v>
      </c>
      <c r="F43" s="15" t="s">
        <v>23</v>
      </c>
      <c r="G43" s="13">
        <v>209</v>
      </c>
      <c r="H43" s="16"/>
      <c r="I43" s="16"/>
      <c r="J43" s="16"/>
      <c r="K43" s="16"/>
      <c r="L43" s="15">
        <f t="shared" si="1"/>
        <v>5707</v>
      </c>
      <c r="M43" s="15" t="s">
        <v>83</v>
      </c>
      <c r="N43" s="15">
        <v>2</v>
      </c>
      <c r="O43" s="15" t="s">
        <v>84</v>
      </c>
      <c r="P43" s="16"/>
    </row>
    <row r="44" spans="1:16" ht="15" customHeight="1" x14ac:dyDescent="0.25">
      <c r="A44" s="13">
        <f t="shared" si="0"/>
        <v>37</v>
      </c>
      <c r="B44" s="14">
        <v>45070</v>
      </c>
      <c r="C44" s="13" t="s">
        <v>116</v>
      </c>
      <c r="D44" s="13" t="s">
        <v>117</v>
      </c>
      <c r="E44" s="13" t="s">
        <v>82</v>
      </c>
      <c r="F44" s="15" t="s">
        <v>23</v>
      </c>
      <c r="G44" s="13">
        <v>150</v>
      </c>
      <c r="H44" s="16"/>
      <c r="I44" s="16"/>
      <c r="J44" s="16"/>
      <c r="K44" s="16"/>
      <c r="L44" s="15">
        <f t="shared" si="1"/>
        <v>5857</v>
      </c>
      <c r="M44" s="15" t="s">
        <v>83</v>
      </c>
      <c r="N44" s="15">
        <v>2</v>
      </c>
      <c r="O44" s="15" t="s">
        <v>84</v>
      </c>
      <c r="P44" s="16"/>
    </row>
    <row r="45" spans="1:16" ht="15" customHeight="1" x14ac:dyDescent="0.25">
      <c r="A45" s="13">
        <f t="shared" si="0"/>
        <v>38</v>
      </c>
      <c r="B45" s="14">
        <v>45070</v>
      </c>
      <c r="C45" s="13" t="s">
        <v>109</v>
      </c>
      <c r="D45" s="13" t="s">
        <v>118</v>
      </c>
      <c r="E45" s="13" t="s">
        <v>82</v>
      </c>
      <c r="F45" s="15" t="s">
        <v>23</v>
      </c>
      <c r="G45" s="13">
        <v>426</v>
      </c>
      <c r="H45" s="16"/>
      <c r="I45" s="16"/>
      <c r="J45" s="16"/>
      <c r="K45" s="16"/>
      <c r="L45" s="15">
        <f t="shared" si="1"/>
        <v>6283</v>
      </c>
      <c r="M45" s="15" t="s">
        <v>83</v>
      </c>
      <c r="N45" s="15">
        <v>2</v>
      </c>
      <c r="O45" s="15" t="s">
        <v>84</v>
      </c>
      <c r="P45" s="16"/>
    </row>
    <row r="46" spans="1:16" ht="15" customHeight="1" x14ac:dyDescent="0.25">
      <c r="A46" s="13">
        <f t="shared" si="0"/>
        <v>39</v>
      </c>
      <c r="B46" s="14">
        <v>45070</v>
      </c>
      <c r="C46" s="13" t="s">
        <v>118</v>
      </c>
      <c r="D46" s="13" t="s">
        <v>119</v>
      </c>
      <c r="E46" s="13" t="s">
        <v>82</v>
      </c>
      <c r="F46" s="15" t="s">
        <v>23</v>
      </c>
      <c r="G46" s="13">
        <v>75</v>
      </c>
      <c r="H46" s="16"/>
      <c r="I46" s="16"/>
      <c r="J46" s="16"/>
      <c r="K46" s="16"/>
      <c r="L46" s="15">
        <f t="shared" si="1"/>
        <v>6358</v>
      </c>
      <c r="M46" s="15" t="s">
        <v>83</v>
      </c>
      <c r="N46" s="15">
        <v>2</v>
      </c>
      <c r="O46" s="15" t="s">
        <v>84</v>
      </c>
      <c r="P46" s="16"/>
    </row>
    <row r="47" spans="1:16" ht="15" customHeight="1" x14ac:dyDescent="0.25">
      <c r="A47" s="13">
        <f t="shared" si="0"/>
        <v>40</v>
      </c>
      <c r="B47" s="14">
        <v>45071</v>
      </c>
      <c r="C47" s="13" t="s">
        <v>120</v>
      </c>
      <c r="D47" s="13" t="s">
        <v>121</v>
      </c>
      <c r="E47" s="13" t="s">
        <v>82</v>
      </c>
      <c r="F47" s="15" t="s">
        <v>23</v>
      </c>
      <c r="G47" s="13">
        <v>180</v>
      </c>
      <c r="H47" s="16"/>
      <c r="I47" s="16"/>
      <c r="J47" s="16"/>
      <c r="K47" s="16"/>
      <c r="L47" s="15">
        <f t="shared" si="1"/>
        <v>6538</v>
      </c>
      <c r="M47" s="15" t="s">
        <v>83</v>
      </c>
      <c r="N47" s="15">
        <v>2</v>
      </c>
      <c r="O47" s="15" t="s">
        <v>84</v>
      </c>
      <c r="P47" s="16"/>
    </row>
    <row r="48" spans="1:16" ht="15" customHeight="1" x14ac:dyDescent="0.25">
      <c r="A48" s="13">
        <f t="shared" si="0"/>
        <v>41</v>
      </c>
      <c r="B48" s="14">
        <v>45071</v>
      </c>
      <c r="C48" s="13" t="s">
        <v>121</v>
      </c>
      <c r="D48" s="13" t="s">
        <v>122</v>
      </c>
      <c r="E48" s="13" t="s">
        <v>82</v>
      </c>
      <c r="F48" s="15" t="s">
        <v>23</v>
      </c>
      <c r="G48" s="13">
        <v>76</v>
      </c>
      <c r="H48" s="16"/>
      <c r="I48" s="16"/>
      <c r="J48" s="16"/>
      <c r="K48" s="16"/>
      <c r="L48" s="15">
        <f t="shared" si="1"/>
        <v>6614</v>
      </c>
      <c r="M48" s="15" t="s">
        <v>83</v>
      </c>
      <c r="N48" s="15">
        <v>2</v>
      </c>
      <c r="O48" s="15" t="s">
        <v>84</v>
      </c>
      <c r="P48" s="16"/>
    </row>
    <row r="49" spans="1:16" ht="15" customHeight="1" x14ac:dyDescent="0.25">
      <c r="A49" s="13">
        <f t="shared" si="0"/>
        <v>42</v>
      </c>
      <c r="B49" s="14">
        <v>45071</v>
      </c>
      <c r="C49" s="13" t="s">
        <v>120</v>
      </c>
      <c r="D49" s="13" t="s">
        <v>123</v>
      </c>
      <c r="E49" s="13" t="s">
        <v>82</v>
      </c>
      <c r="F49" s="15" t="s">
        <v>23</v>
      </c>
      <c r="G49" s="13">
        <v>152</v>
      </c>
      <c r="H49" s="16"/>
      <c r="I49" s="16"/>
      <c r="J49" s="16"/>
      <c r="K49" s="16"/>
      <c r="L49" s="15">
        <f t="shared" si="1"/>
        <v>6766</v>
      </c>
      <c r="M49" s="15" t="s">
        <v>83</v>
      </c>
      <c r="N49" s="15">
        <v>2</v>
      </c>
      <c r="O49" s="15" t="s">
        <v>84</v>
      </c>
      <c r="P49" s="16"/>
    </row>
    <row r="50" spans="1:16" ht="15" customHeight="1" x14ac:dyDescent="0.25">
      <c r="A50" s="13">
        <f t="shared" si="0"/>
        <v>43</v>
      </c>
      <c r="B50" s="14">
        <v>45071</v>
      </c>
      <c r="C50" s="13" t="s">
        <v>123</v>
      </c>
      <c r="D50" s="13" t="s">
        <v>110</v>
      </c>
      <c r="E50" s="13" t="s">
        <v>82</v>
      </c>
      <c r="F50" s="15" t="s">
        <v>23</v>
      </c>
      <c r="G50" s="13">
        <v>252</v>
      </c>
      <c r="H50" s="16"/>
      <c r="I50" s="16"/>
      <c r="J50" s="16"/>
      <c r="K50" s="16"/>
      <c r="L50" s="15">
        <f t="shared" si="1"/>
        <v>7018</v>
      </c>
      <c r="M50" s="15" t="s">
        <v>83</v>
      </c>
      <c r="N50" s="15">
        <v>2</v>
      </c>
      <c r="O50" s="15" t="s">
        <v>84</v>
      </c>
      <c r="P50" s="16"/>
    </row>
    <row r="51" spans="1:16" ht="15" customHeight="1" x14ac:dyDescent="0.25">
      <c r="A51" s="13">
        <f t="shared" si="0"/>
        <v>44</v>
      </c>
      <c r="B51" s="14">
        <v>45071</v>
      </c>
      <c r="C51" s="13" t="s">
        <v>124</v>
      </c>
      <c r="D51" s="13" t="s">
        <v>125</v>
      </c>
      <c r="E51" s="13" t="s">
        <v>82</v>
      </c>
      <c r="F51" s="15" t="s">
        <v>23</v>
      </c>
      <c r="G51" s="13">
        <v>65</v>
      </c>
      <c r="H51" s="16"/>
      <c r="I51" s="16"/>
      <c r="J51" s="16"/>
      <c r="K51" s="16"/>
      <c r="L51" s="15">
        <f t="shared" si="1"/>
        <v>7083</v>
      </c>
      <c r="M51" s="15" t="s">
        <v>83</v>
      </c>
      <c r="N51" s="15">
        <v>2</v>
      </c>
      <c r="O51" s="15" t="s">
        <v>84</v>
      </c>
      <c r="P51" s="16"/>
    </row>
    <row r="52" spans="1:16" ht="15" customHeight="1" x14ac:dyDescent="0.25">
      <c r="A52" s="13">
        <f t="shared" si="0"/>
        <v>45</v>
      </c>
      <c r="B52" s="14">
        <v>45071</v>
      </c>
      <c r="C52" s="17" t="s">
        <v>112</v>
      </c>
      <c r="D52" s="17" t="s">
        <v>126</v>
      </c>
      <c r="E52" s="13" t="s">
        <v>82</v>
      </c>
      <c r="F52" s="15" t="s">
        <v>23</v>
      </c>
      <c r="G52" s="13">
        <v>217</v>
      </c>
      <c r="H52" s="16"/>
      <c r="I52" s="16"/>
      <c r="J52" s="16"/>
      <c r="K52" s="16"/>
      <c r="L52" s="15">
        <f t="shared" si="1"/>
        <v>7300</v>
      </c>
      <c r="M52" s="15" t="s">
        <v>83</v>
      </c>
      <c r="N52" s="15">
        <v>1.5</v>
      </c>
      <c r="O52" s="15" t="s">
        <v>84</v>
      </c>
      <c r="P52" s="16"/>
    </row>
    <row r="53" spans="1:16" ht="15" customHeight="1" x14ac:dyDescent="0.25">
      <c r="A53" s="13">
        <f t="shared" si="0"/>
        <v>46</v>
      </c>
      <c r="B53" s="14">
        <v>45071</v>
      </c>
      <c r="C53" s="13" t="s">
        <v>126</v>
      </c>
      <c r="D53" s="13" t="s">
        <v>127</v>
      </c>
      <c r="E53" s="13" t="s">
        <v>82</v>
      </c>
      <c r="F53" s="15" t="s">
        <v>23</v>
      </c>
      <c r="G53" s="13">
        <v>121</v>
      </c>
      <c r="H53" s="16"/>
      <c r="I53" s="16"/>
      <c r="J53" s="16"/>
      <c r="K53" s="16"/>
      <c r="L53" s="15">
        <f t="shared" si="1"/>
        <v>7421</v>
      </c>
      <c r="M53" s="15" t="s">
        <v>83</v>
      </c>
      <c r="N53" s="15">
        <v>1.5</v>
      </c>
      <c r="O53" s="15" t="s">
        <v>84</v>
      </c>
      <c r="P53" s="16"/>
    </row>
    <row r="54" spans="1:16" ht="15" customHeight="1" x14ac:dyDescent="0.25">
      <c r="A54" s="13">
        <f t="shared" si="0"/>
        <v>47</v>
      </c>
      <c r="B54" s="14">
        <v>45071</v>
      </c>
      <c r="C54" s="13" t="s">
        <v>112</v>
      </c>
      <c r="D54" s="13" t="s">
        <v>128</v>
      </c>
      <c r="E54" s="13" t="s">
        <v>82</v>
      </c>
      <c r="F54" s="15" t="s">
        <v>23</v>
      </c>
      <c r="G54" s="13">
        <v>329</v>
      </c>
      <c r="H54" s="16"/>
      <c r="I54" s="16"/>
      <c r="J54" s="16"/>
      <c r="K54" s="16"/>
      <c r="L54" s="15">
        <f t="shared" si="1"/>
        <v>7750</v>
      </c>
      <c r="M54" s="15" t="s">
        <v>83</v>
      </c>
      <c r="N54" s="15">
        <v>2</v>
      </c>
      <c r="O54" s="15" t="s">
        <v>84</v>
      </c>
      <c r="P54" s="16"/>
    </row>
    <row r="55" spans="1:16" ht="15" customHeight="1" x14ac:dyDescent="0.25">
      <c r="A55" s="13">
        <f t="shared" si="0"/>
        <v>48</v>
      </c>
      <c r="B55" s="14">
        <v>45071</v>
      </c>
      <c r="C55" s="13" t="s">
        <v>125</v>
      </c>
      <c r="D55" s="13" t="s">
        <v>129</v>
      </c>
      <c r="E55" s="13" t="s">
        <v>82</v>
      </c>
      <c r="F55" s="15" t="s">
        <v>23</v>
      </c>
      <c r="G55" s="13">
        <v>392</v>
      </c>
      <c r="H55" s="16"/>
      <c r="I55" s="16"/>
      <c r="J55" s="16"/>
      <c r="K55" s="16"/>
      <c r="L55" s="15">
        <f t="shared" si="1"/>
        <v>8142</v>
      </c>
      <c r="M55" s="15" t="s">
        <v>83</v>
      </c>
      <c r="N55" s="15">
        <v>2</v>
      </c>
      <c r="O55" s="15" t="s">
        <v>84</v>
      </c>
      <c r="P55" s="16"/>
    </row>
    <row r="56" spans="1:16" ht="15" customHeight="1" x14ac:dyDescent="0.25">
      <c r="A56" s="13">
        <f t="shared" si="0"/>
        <v>49</v>
      </c>
      <c r="B56" s="14">
        <v>45072</v>
      </c>
      <c r="C56" s="13" t="s">
        <v>129</v>
      </c>
      <c r="D56" s="13" t="s">
        <v>128</v>
      </c>
      <c r="E56" s="13" t="s">
        <v>82</v>
      </c>
      <c r="F56" s="15" t="s">
        <v>23</v>
      </c>
      <c r="G56" s="13">
        <v>270</v>
      </c>
      <c r="H56" s="16"/>
      <c r="I56" s="16"/>
      <c r="J56" s="16"/>
      <c r="K56" s="16"/>
      <c r="L56" s="15">
        <f t="shared" si="1"/>
        <v>8412</v>
      </c>
      <c r="M56" s="15" t="s">
        <v>83</v>
      </c>
      <c r="N56" s="15">
        <v>2</v>
      </c>
      <c r="O56" s="15" t="s">
        <v>84</v>
      </c>
      <c r="P56" s="16"/>
    </row>
    <row r="57" spans="1:16" ht="15" customHeight="1" x14ac:dyDescent="0.25">
      <c r="A57" s="13">
        <f t="shared" si="0"/>
        <v>50</v>
      </c>
      <c r="B57" s="14">
        <v>45072</v>
      </c>
      <c r="C57" s="13" t="s">
        <v>125</v>
      </c>
      <c r="D57" s="13" t="s">
        <v>129</v>
      </c>
      <c r="E57" s="13" t="s">
        <v>82</v>
      </c>
      <c r="F57" s="15" t="s">
        <v>23</v>
      </c>
      <c r="G57" s="13">
        <v>392</v>
      </c>
      <c r="H57" s="16"/>
      <c r="I57" s="16"/>
      <c r="J57" s="16"/>
      <c r="K57" s="16"/>
      <c r="L57" s="15">
        <f t="shared" si="1"/>
        <v>8804</v>
      </c>
      <c r="M57" s="15" t="s">
        <v>83</v>
      </c>
      <c r="N57" s="15">
        <v>2</v>
      </c>
      <c r="O57" s="15" t="s">
        <v>84</v>
      </c>
      <c r="P57" s="16"/>
    </row>
    <row r="58" spans="1:16" ht="15" customHeight="1" x14ac:dyDescent="0.25">
      <c r="A58" s="13">
        <f t="shared" si="0"/>
        <v>51</v>
      </c>
      <c r="B58" s="14">
        <v>45073</v>
      </c>
      <c r="C58" s="13" t="s">
        <v>112</v>
      </c>
      <c r="D58" s="13" t="s">
        <v>111</v>
      </c>
      <c r="E58" s="13" t="s">
        <v>82</v>
      </c>
      <c r="F58" s="15" t="s">
        <v>23</v>
      </c>
      <c r="G58" s="13">
        <v>147</v>
      </c>
      <c r="H58" s="16"/>
      <c r="I58" s="16"/>
      <c r="J58" s="16"/>
      <c r="K58" s="16"/>
      <c r="L58" s="15">
        <f t="shared" si="1"/>
        <v>8951</v>
      </c>
      <c r="M58" s="15" t="s">
        <v>83</v>
      </c>
      <c r="N58" s="15">
        <v>2</v>
      </c>
      <c r="O58" s="15" t="s">
        <v>84</v>
      </c>
      <c r="P58" s="16"/>
    </row>
    <row r="59" spans="1:16" ht="15" customHeight="1" x14ac:dyDescent="0.25">
      <c r="A59" s="13">
        <f t="shared" si="0"/>
        <v>52</v>
      </c>
      <c r="B59" s="14">
        <v>45073</v>
      </c>
      <c r="C59" s="13" t="s">
        <v>111</v>
      </c>
      <c r="D59" s="13" t="s">
        <v>130</v>
      </c>
      <c r="E59" s="13" t="s">
        <v>82</v>
      </c>
      <c r="F59" s="15" t="s">
        <v>23</v>
      </c>
      <c r="G59" s="13">
        <v>257</v>
      </c>
      <c r="H59" s="16"/>
      <c r="I59" s="16"/>
      <c r="J59" s="16"/>
      <c r="K59" s="16"/>
      <c r="L59" s="15">
        <f t="shared" si="1"/>
        <v>9208</v>
      </c>
      <c r="M59" s="15" t="s">
        <v>83</v>
      </c>
      <c r="N59" s="15">
        <v>2</v>
      </c>
      <c r="O59" s="15" t="s">
        <v>84</v>
      </c>
      <c r="P59" s="16"/>
    </row>
    <row r="60" spans="1:16" ht="15" customHeight="1" x14ac:dyDescent="0.25">
      <c r="A60" s="13">
        <f t="shared" si="0"/>
        <v>53</v>
      </c>
      <c r="B60" s="14">
        <v>45074</v>
      </c>
      <c r="C60" s="13" t="s">
        <v>130</v>
      </c>
      <c r="D60" s="13" t="s">
        <v>131</v>
      </c>
      <c r="E60" s="13" t="s">
        <v>82</v>
      </c>
      <c r="F60" s="15" t="s">
        <v>23</v>
      </c>
      <c r="G60" s="13">
        <v>206</v>
      </c>
      <c r="H60" s="16"/>
      <c r="I60" s="16"/>
      <c r="J60" s="16"/>
      <c r="K60" s="16"/>
      <c r="L60" s="15">
        <f t="shared" si="1"/>
        <v>9414</v>
      </c>
      <c r="M60" s="15" t="s">
        <v>83</v>
      </c>
      <c r="N60" s="15">
        <v>2</v>
      </c>
      <c r="O60" s="15" t="s">
        <v>84</v>
      </c>
      <c r="P60" s="16"/>
    </row>
    <row r="61" spans="1:16" ht="15" customHeight="1" x14ac:dyDescent="0.25">
      <c r="A61" s="13">
        <f t="shared" si="0"/>
        <v>54</v>
      </c>
      <c r="B61" s="14">
        <v>45074</v>
      </c>
      <c r="C61" s="13" t="s">
        <v>131</v>
      </c>
      <c r="D61" s="13" t="s">
        <v>132</v>
      </c>
      <c r="E61" s="13" t="s">
        <v>82</v>
      </c>
      <c r="F61" s="15" t="s">
        <v>23</v>
      </c>
      <c r="G61" s="13">
        <v>270</v>
      </c>
      <c r="H61" s="16"/>
      <c r="I61" s="16"/>
      <c r="J61" s="16"/>
      <c r="K61" s="16"/>
      <c r="L61" s="15">
        <f t="shared" si="1"/>
        <v>9684</v>
      </c>
      <c r="M61" s="15" t="s">
        <v>83</v>
      </c>
      <c r="N61" s="15">
        <v>2</v>
      </c>
      <c r="O61" s="15" t="s">
        <v>84</v>
      </c>
      <c r="P61" s="16"/>
    </row>
    <row r="62" spans="1:16" ht="15" customHeight="1" x14ac:dyDescent="0.25">
      <c r="A62" s="13">
        <f t="shared" si="0"/>
        <v>55</v>
      </c>
      <c r="B62" s="14">
        <v>45081</v>
      </c>
      <c r="C62" s="13" t="s">
        <v>133</v>
      </c>
      <c r="D62" s="13" t="s">
        <v>134</v>
      </c>
      <c r="E62" s="13" t="s">
        <v>82</v>
      </c>
      <c r="F62" s="15" t="s">
        <v>23</v>
      </c>
      <c r="G62" s="13">
        <v>170</v>
      </c>
      <c r="H62" s="16"/>
      <c r="I62" s="16"/>
      <c r="J62" s="16"/>
      <c r="K62" s="16"/>
      <c r="L62" s="15">
        <f t="shared" si="1"/>
        <v>9854</v>
      </c>
      <c r="M62" s="15" t="s">
        <v>83</v>
      </c>
      <c r="N62" s="15">
        <v>2</v>
      </c>
      <c r="O62" s="15" t="s">
        <v>84</v>
      </c>
      <c r="P62" s="16"/>
    </row>
    <row r="63" spans="1:16" ht="15" customHeight="1" x14ac:dyDescent="0.25">
      <c r="A63" s="13">
        <f t="shared" si="0"/>
        <v>56</v>
      </c>
      <c r="B63" s="14">
        <v>45081</v>
      </c>
      <c r="C63" s="13" t="s">
        <v>134</v>
      </c>
      <c r="D63" s="13" t="s">
        <v>135</v>
      </c>
      <c r="E63" s="13" t="s">
        <v>82</v>
      </c>
      <c r="F63" s="15" t="s">
        <v>23</v>
      </c>
      <c r="G63" s="13">
        <v>71</v>
      </c>
      <c r="H63" s="16"/>
      <c r="I63" s="16"/>
      <c r="J63" s="16"/>
      <c r="K63" s="16"/>
      <c r="L63" s="15">
        <f t="shared" si="1"/>
        <v>9925</v>
      </c>
      <c r="M63" s="15" t="s">
        <v>83</v>
      </c>
      <c r="N63" s="15">
        <v>2</v>
      </c>
      <c r="O63" s="15" t="s">
        <v>84</v>
      </c>
      <c r="P63" s="16"/>
    </row>
    <row r="64" spans="1:16" ht="15" customHeight="1" x14ac:dyDescent="0.25">
      <c r="A64" s="13">
        <f t="shared" si="0"/>
        <v>57</v>
      </c>
      <c r="B64" s="14">
        <v>45081</v>
      </c>
      <c r="C64" s="13" t="s">
        <v>135</v>
      </c>
      <c r="D64" s="13" t="s">
        <v>136</v>
      </c>
      <c r="E64" s="13" t="s">
        <v>82</v>
      </c>
      <c r="F64" s="15" t="s">
        <v>23</v>
      </c>
      <c r="G64" s="13">
        <v>115</v>
      </c>
      <c r="H64" s="16"/>
      <c r="I64" s="16"/>
      <c r="J64" s="16"/>
      <c r="K64" s="16"/>
      <c r="L64" s="15">
        <f t="shared" si="1"/>
        <v>10040</v>
      </c>
      <c r="M64" s="15" t="s">
        <v>83</v>
      </c>
      <c r="N64" s="15">
        <v>2</v>
      </c>
      <c r="O64" s="15" t="s">
        <v>84</v>
      </c>
      <c r="P64" s="16"/>
    </row>
    <row r="65" spans="1:16" ht="15" customHeight="1" x14ac:dyDescent="0.25">
      <c r="A65" s="13">
        <f t="shared" si="0"/>
        <v>58</v>
      </c>
      <c r="B65" s="14">
        <v>45081</v>
      </c>
      <c r="C65" s="13" t="s">
        <v>136</v>
      </c>
      <c r="D65" s="13" t="s">
        <v>137</v>
      </c>
      <c r="E65" s="13" t="s">
        <v>82</v>
      </c>
      <c r="F65" s="15" t="s">
        <v>23</v>
      </c>
      <c r="G65" s="13">
        <v>25</v>
      </c>
      <c r="H65" s="16"/>
      <c r="I65" s="16"/>
      <c r="J65" s="16"/>
      <c r="K65" s="16"/>
      <c r="L65" s="15">
        <f t="shared" si="1"/>
        <v>10065</v>
      </c>
      <c r="M65" s="15" t="s">
        <v>83</v>
      </c>
      <c r="N65" s="15">
        <v>2</v>
      </c>
      <c r="O65" s="15" t="s">
        <v>84</v>
      </c>
      <c r="P65" s="16"/>
    </row>
    <row r="66" spans="1:16" ht="15" customHeight="1" x14ac:dyDescent="0.25">
      <c r="A66" s="13">
        <f t="shared" si="0"/>
        <v>59</v>
      </c>
      <c r="B66" s="14">
        <v>45081</v>
      </c>
      <c r="C66" s="13" t="s">
        <v>137</v>
      </c>
      <c r="D66" s="13" t="s">
        <v>138</v>
      </c>
      <c r="E66" s="13" t="s">
        <v>82</v>
      </c>
      <c r="F66" s="15" t="s">
        <v>23</v>
      </c>
      <c r="G66" s="13">
        <v>88</v>
      </c>
      <c r="H66" s="16"/>
      <c r="I66" s="16"/>
      <c r="J66" s="16"/>
      <c r="K66" s="16"/>
      <c r="L66" s="15">
        <f t="shared" si="1"/>
        <v>10153</v>
      </c>
      <c r="M66" s="15" t="s">
        <v>83</v>
      </c>
      <c r="N66" s="15">
        <v>2</v>
      </c>
      <c r="O66" s="15" t="s">
        <v>84</v>
      </c>
      <c r="P66" s="16"/>
    </row>
    <row r="67" spans="1:16" ht="15" customHeight="1" x14ac:dyDescent="0.25">
      <c r="A67" s="13">
        <f t="shared" si="0"/>
        <v>60</v>
      </c>
      <c r="B67" s="14">
        <v>45081</v>
      </c>
      <c r="C67" s="13" t="s">
        <v>138</v>
      </c>
      <c r="D67" s="13" t="s">
        <v>139</v>
      </c>
      <c r="E67" s="13" t="s">
        <v>82</v>
      </c>
      <c r="F67" s="15" t="s">
        <v>23</v>
      </c>
      <c r="G67" s="13">
        <v>66</v>
      </c>
      <c r="H67" s="16"/>
      <c r="I67" s="16"/>
      <c r="J67" s="16"/>
      <c r="K67" s="16"/>
      <c r="L67" s="15">
        <f t="shared" si="1"/>
        <v>10219</v>
      </c>
      <c r="M67" s="15" t="s">
        <v>83</v>
      </c>
      <c r="N67" s="15">
        <v>2</v>
      </c>
      <c r="O67" s="15" t="s">
        <v>84</v>
      </c>
      <c r="P67" s="16"/>
    </row>
    <row r="68" spans="1:16" ht="15" customHeight="1" x14ac:dyDescent="0.25">
      <c r="A68" s="13">
        <f t="shared" si="0"/>
        <v>61</v>
      </c>
      <c r="B68" s="14">
        <v>45086</v>
      </c>
      <c r="C68" s="13" t="s">
        <v>138</v>
      </c>
      <c r="D68" s="13" t="s">
        <v>140</v>
      </c>
      <c r="E68" s="13" t="s">
        <v>82</v>
      </c>
      <c r="F68" s="15" t="s">
        <v>23</v>
      </c>
      <c r="G68" s="13">
        <v>15</v>
      </c>
      <c r="H68" s="16"/>
      <c r="I68" s="16"/>
      <c r="J68" s="16"/>
      <c r="K68" s="16"/>
      <c r="L68" s="15">
        <f t="shared" si="1"/>
        <v>10234</v>
      </c>
      <c r="M68" s="15" t="s">
        <v>83</v>
      </c>
      <c r="N68" s="15">
        <v>1</v>
      </c>
      <c r="O68" s="15" t="s">
        <v>84</v>
      </c>
      <c r="P68" s="16"/>
    </row>
    <row r="69" spans="1:16" ht="15" customHeight="1" x14ac:dyDescent="0.25">
      <c r="A69" s="13">
        <f t="shared" si="0"/>
        <v>62</v>
      </c>
      <c r="B69" s="14">
        <v>45086</v>
      </c>
      <c r="C69" s="13" t="s">
        <v>140</v>
      </c>
      <c r="D69" s="13" t="s">
        <v>139</v>
      </c>
      <c r="E69" s="13" t="s">
        <v>82</v>
      </c>
      <c r="F69" s="15" t="s">
        <v>23</v>
      </c>
      <c r="G69" s="13">
        <v>66</v>
      </c>
      <c r="H69" s="16"/>
      <c r="I69" s="16"/>
      <c r="J69" s="16"/>
      <c r="K69" s="16"/>
      <c r="L69" s="15">
        <f t="shared" si="1"/>
        <v>10300</v>
      </c>
      <c r="M69" s="15" t="s">
        <v>83</v>
      </c>
      <c r="N69" s="15">
        <v>1</v>
      </c>
      <c r="O69" s="15" t="s">
        <v>84</v>
      </c>
      <c r="P69" s="16"/>
    </row>
    <row r="70" spans="1:16" ht="15" customHeight="1" x14ac:dyDescent="0.25">
      <c r="A70" s="13">
        <f t="shared" si="0"/>
        <v>63</v>
      </c>
      <c r="B70" s="14">
        <v>45086</v>
      </c>
      <c r="C70" s="13" t="s">
        <v>139</v>
      </c>
      <c r="D70" s="13" t="s">
        <v>141</v>
      </c>
      <c r="E70" s="13" t="s">
        <v>82</v>
      </c>
      <c r="F70" s="15" t="s">
        <v>23</v>
      </c>
      <c r="G70" s="13">
        <v>306</v>
      </c>
      <c r="H70" s="16"/>
      <c r="I70" s="16"/>
      <c r="J70" s="16"/>
      <c r="K70" s="16"/>
      <c r="L70" s="15">
        <f t="shared" si="1"/>
        <v>10606</v>
      </c>
      <c r="M70" s="15" t="s">
        <v>83</v>
      </c>
      <c r="N70" s="15">
        <v>1</v>
      </c>
      <c r="O70" s="15" t="s">
        <v>84</v>
      </c>
      <c r="P70" s="16"/>
    </row>
    <row r="71" spans="1:16" ht="15" customHeight="1" x14ac:dyDescent="0.25">
      <c r="A71" s="13">
        <f t="shared" si="0"/>
        <v>64</v>
      </c>
      <c r="B71" s="14">
        <v>45086</v>
      </c>
      <c r="C71" s="13" t="s">
        <v>141</v>
      </c>
      <c r="D71" s="13" t="s">
        <v>142</v>
      </c>
      <c r="E71" s="13" t="s">
        <v>82</v>
      </c>
      <c r="F71" s="15" t="s">
        <v>23</v>
      </c>
      <c r="G71" s="13">
        <v>136</v>
      </c>
      <c r="H71" s="16"/>
      <c r="I71" s="16"/>
      <c r="J71" s="16"/>
      <c r="K71" s="16"/>
      <c r="L71" s="15">
        <f t="shared" si="1"/>
        <v>10742</v>
      </c>
      <c r="M71" s="15" t="s">
        <v>83</v>
      </c>
      <c r="N71" s="15">
        <v>1</v>
      </c>
      <c r="O71" s="15" t="s">
        <v>84</v>
      </c>
      <c r="P71" s="16"/>
    </row>
    <row r="72" spans="1:16" ht="15" customHeight="1" x14ac:dyDescent="0.25">
      <c r="A72" s="13">
        <f t="shared" si="0"/>
        <v>65</v>
      </c>
      <c r="B72" s="14">
        <v>45086</v>
      </c>
      <c r="C72" s="13" t="s">
        <v>142</v>
      </c>
      <c r="D72" s="13" t="s">
        <v>143</v>
      </c>
      <c r="E72" s="13" t="s">
        <v>82</v>
      </c>
      <c r="F72" s="15" t="s">
        <v>23</v>
      </c>
      <c r="G72" s="13">
        <v>23</v>
      </c>
      <c r="H72" s="16"/>
      <c r="I72" s="16"/>
      <c r="J72" s="16"/>
      <c r="K72" s="16"/>
      <c r="L72" s="15">
        <f t="shared" si="1"/>
        <v>10765</v>
      </c>
      <c r="M72" s="15" t="s">
        <v>83</v>
      </c>
      <c r="N72" s="15">
        <v>1</v>
      </c>
      <c r="O72" s="15" t="s">
        <v>84</v>
      </c>
      <c r="P72" s="16"/>
    </row>
    <row r="73" spans="1:16" ht="15" customHeight="1" x14ac:dyDescent="0.25">
      <c r="A73" s="13">
        <f t="shared" si="0"/>
        <v>66</v>
      </c>
      <c r="B73" s="14">
        <v>45086</v>
      </c>
      <c r="C73" s="13" t="s">
        <v>143</v>
      </c>
      <c r="D73" s="13" t="s">
        <v>144</v>
      </c>
      <c r="E73" s="13" t="s">
        <v>82</v>
      </c>
      <c r="F73" s="15" t="s">
        <v>23</v>
      </c>
      <c r="G73" s="13">
        <v>52</v>
      </c>
      <c r="H73" s="16"/>
      <c r="I73" s="16"/>
      <c r="J73" s="16"/>
      <c r="K73" s="16"/>
      <c r="L73" s="15">
        <f t="shared" si="1"/>
        <v>10817</v>
      </c>
      <c r="M73" s="15" t="s">
        <v>83</v>
      </c>
      <c r="N73" s="15">
        <v>1</v>
      </c>
      <c r="O73" s="15" t="s">
        <v>84</v>
      </c>
      <c r="P73" s="16"/>
    </row>
    <row r="74" spans="1:16" ht="15" customHeight="1" x14ac:dyDescent="0.25">
      <c r="A74" s="13">
        <f t="shared" ref="A74:A137" si="2">1+A73</f>
        <v>67</v>
      </c>
      <c r="B74" s="14">
        <v>45086</v>
      </c>
      <c r="C74" s="13" t="s">
        <v>143</v>
      </c>
      <c r="D74" s="13" t="s">
        <v>145</v>
      </c>
      <c r="E74" s="13" t="s">
        <v>82</v>
      </c>
      <c r="F74" s="15" t="s">
        <v>23</v>
      </c>
      <c r="G74" s="13">
        <v>259</v>
      </c>
      <c r="H74" s="16"/>
      <c r="I74" s="16"/>
      <c r="J74" s="16"/>
      <c r="K74" s="16"/>
      <c r="L74" s="15">
        <f t="shared" ref="L74:L137" si="3">L73+G74+H74+I74+J74+K74</f>
        <v>11076</v>
      </c>
      <c r="M74" s="15" t="s">
        <v>83</v>
      </c>
      <c r="N74" s="15">
        <v>1</v>
      </c>
      <c r="O74" s="15" t="s">
        <v>84</v>
      </c>
      <c r="P74" s="16"/>
    </row>
    <row r="75" spans="1:16" ht="15" customHeight="1" x14ac:dyDescent="0.25">
      <c r="A75" s="13">
        <f t="shared" si="2"/>
        <v>68</v>
      </c>
      <c r="B75" s="14">
        <v>45087</v>
      </c>
      <c r="C75" s="13" t="s">
        <v>146</v>
      </c>
      <c r="D75" s="13" t="s">
        <v>147</v>
      </c>
      <c r="E75" s="13" t="s">
        <v>82</v>
      </c>
      <c r="F75" s="15" t="s">
        <v>23</v>
      </c>
      <c r="G75" s="15">
        <v>44</v>
      </c>
      <c r="H75" s="16"/>
      <c r="I75" s="16"/>
      <c r="J75" s="16"/>
      <c r="K75" s="16"/>
      <c r="L75" s="15">
        <f t="shared" si="3"/>
        <v>11120</v>
      </c>
      <c r="M75" s="15" t="s">
        <v>83</v>
      </c>
      <c r="N75" s="15">
        <v>1</v>
      </c>
      <c r="O75" s="15" t="s">
        <v>84</v>
      </c>
      <c r="P75" s="16"/>
    </row>
    <row r="76" spans="1:16" ht="15" customHeight="1" x14ac:dyDescent="0.25">
      <c r="A76" s="13">
        <f t="shared" si="2"/>
        <v>69</v>
      </c>
      <c r="B76" s="14">
        <v>45087</v>
      </c>
      <c r="C76" s="13" t="s">
        <v>147</v>
      </c>
      <c r="D76" s="13" t="s">
        <v>148</v>
      </c>
      <c r="E76" s="13" t="s">
        <v>82</v>
      </c>
      <c r="F76" s="15" t="s">
        <v>23</v>
      </c>
      <c r="G76" s="15">
        <v>105</v>
      </c>
      <c r="H76" s="16"/>
      <c r="I76" s="16"/>
      <c r="J76" s="16"/>
      <c r="K76" s="16"/>
      <c r="L76" s="15">
        <f t="shared" si="3"/>
        <v>11225</v>
      </c>
      <c r="M76" s="15" t="s">
        <v>83</v>
      </c>
      <c r="N76" s="15">
        <v>1</v>
      </c>
      <c r="O76" s="15" t="s">
        <v>84</v>
      </c>
      <c r="P76" s="16"/>
    </row>
    <row r="77" spans="1:16" ht="15" customHeight="1" x14ac:dyDescent="0.25">
      <c r="A77" s="13">
        <f t="shared" si="2"/>
        <v>70</v>
      </c>
      <c r="B77" s="14">
        <v>45087</v>
      </c>
      <c r="C77" s="13" t="s">
        <v>149</v>
      </c>
      <c r="D77" s="13" t="s">
        <v>150</v>
      </c>
      <c r="E77" s="13" t="s">
        <v>82</v>
      </c>
      <c r="F77" s="15" t="s">
        <v>23</v>
      </c>
      <c r="G77" s="15">
        <v>26</v>
      </c>
      <c r="H77" s="16"/>
      <c r="I77" s="16"/>
      <c r="J77" s="16"/>
      <c r="K77" s="16"/>
      <c r="L77" s="15">
        <f t="shared" si="3"/>
        <v>11251</v>
      </c>
      <c r="M77" s="15" t="s">
        <v>83</v>
      </c>
      <c r="N77" s="15">
        <v>1</v>
      </c>
      <c r="O77" s="15" t="s">
        <v>84</v>
      </c>
      <c r="P77" s="16"/>
    </row>
    <row r="78" spans="1:16" ht="15" customHeight="1" x14ac:dyDescent="0.25">
      <c r="A78" s="13">
        <f t="shared" si="2"/>
        <v>71</v>
      </c>
      <c r="B78" s="14">
        <v>45087</v>
      </c>
      <c r="C78" s="13" t="s">
        <v>150</v>
      </c>
      <c r="D78" s="13" t="s">
        <v>151</v>
      </c>
      <c r="E78" s="13" t="s">
        <v>82</v>
      </c>
      <c r="F78" s="15" t="s">
        <v>23</v>
      </c>
      <c r="G78" s="15">
        <v>25</v>
      </c>
      <c r="H78" s="16"/>
      <c r="I78" s="16"/>
      <c r="J78" s="16"/>
      <c r="K78" s="16"/>
      <c r="L78" s="15">
        <f t="shared" si="3"/>
        <v>11276</v>
      </c>
      <c r="M78" s="15" t="s">
        <v>83</v>
      </c>
      <c r="N78" s="15">
        <v>1</v>
      </c>
      <c r="O78" s="15" t="s">
        <v>84</v>
      </c>
      <c r="P78" s="16"/>
    </row>
    <row r="79" spans="1:16" ht="15" customHeight="1" x14ac:dyDescent="0.25">
      <c r="A79" s="13">
        <f t="shared" si="2"/>
        <v>72</v>
      </c>
      <c r="B79" s="14">
        <v>45087</v>
      </c>
      <c r="C79" s="13" t="s">
        <v>152</v>
      </c>
      <c r="D79" s="13" t="s">
        <v>153</v>
      </c>
      <c r="E79" s="13" t="s">
        <v>82</v>
      </c>
      <c r="F79" s="15" t="s">
        <v>23</v>
      </c>
      <c r="G79" s="15">
        <v>40</v>
      </c>
      <c r="H79" s="16"/>
      <c r="I79" s="16"/>
      <c r="J79" s="16"/>
      <c r="K79" s="16"/>
      <c r="L79" s="15">
        <f t="shared" si="3"/>
        <v>11316</v>
      </c>
      <c r="M79" s="15" t="s">
        <v>83</v>
      </c>
      <c r="N79" s="15">
        <v>1</v>
      </c>
      <c r="O79" s="15" t="s">
        <v>84</v>
      </c>
      <c r="P79" s="16"/>
    </row>
    <row r="80" spans="1:16" ht="15" customHeight="1" x14ac:dyDescent="0.25">
      <c r="A80" s="13">
        <f t="shared" si="2"/>
        <v>73</v>
      </c>
      <c r="B80" s="14">
        <v>45087</v>
      </c>
      <c r="C80" s="13" t="s">
        <v>153</v>
      </c>
      <c r="D80" s="13" t="s">
        <v>154</v>
      </c>
      <c r="E80" s="13" t="s">
        <v>82</v>
      </c>
      <c r="F80" s="15" t="s">
        <v>23</v>
      </c>
      <c r="G80" s="15">
        <v>61</v>
      </c>
      <c r="H80" s="16"/>
      <c r="I80" s="16"/>
      <c r="J80" s="16"/>
      <c r="K80" s="16"/>
      <c r="L80" s="15">
        <f t="shared" si="3"/>
        <v>11377</v>
      </c>
      <c r="M80" s="15" t="s">
        <v>83</v>
      </c>
      <c r="N80" s="15">
        <v>1</v>
      </c>
      <c r="O80" s="15" t="s">
        <v>84</v>
      </c>
      <c r="P80" s="16"/>
    </row>
    <row r="81" spans="1:16" ht="15" customHeight="1" x14ac:dyDescent="0.25">
      <c r="A81" s="13">
        <f t="shared" si="2"/>
        <v>74</v>
      </c>
      <c r="B81" s="14">
        <v>45087</v>
      </c>
      <c r="C81" s="13" t="s">
        <v>153</v>
      </c>
      <c r="D81" s="13" t="s">
        <v>155</v>
      </c>
      <c r="E81" s="13" t="s">
        <v>82</v>
      </c>
      <c r="F81" s="15" t="s">
        <v>23</v>
      </c>
      <c r="G81" s="15">
        <v>20</v>
      </c>
      <c r="H81" s="16"/>
      <c r="I81" s="16"/>
      <c r="J81" s="16"/>
      <c r="K81" s="16"/>
      <c r="L81" s="15">
        <f t="shared" si="3"/>
        <v>11397</v>
      </c>
      <c r="M81" s="15" t="s">
        <v>83</v>
      </c>
      <c r="N81" s="15">
        <v>1</v>
      </c>
      <c r="O81" s="15" t="s">
        <v>84</v>
      </c>
      <c r="P81" s="16"/>
    </row>
    <row r="82" spans="1:16" ht="15" customHeight="1" x14ac:dyDescent="0.25">
      <c r="A82" s="13">
        <f t="shared" si="2"/>
        <v>75</v>
      </c>
      <c r="B82" s="14">
        <v>45088</v>
      </c>
      <c r="C82" s="13" t="s">
        <v>156</v>
      </c>
      <c r="D82" s="13" t="s">
        <v>157</v>
      </c>
      <c r="E82" s="13" t="s">
        <v>82</v>
      </c>
      <c r="F82" s="15" t="s">
        <v>23</v>
      </c>
      <c r="G82" s="13">
        <v>77</v>
      </c>
      <c r="H82" s="16"/>
      <c r="I82" s="16"/>
      <c r="J82" s="16"/>
      <c r="K82" s="16"/>
      <c r="L82" s="15">
        <f t="shared" si="3"/>
        <v>11474</v>
      </c>
      <c r="M82" s="15" t="s">
        <v>83</v>
      </c>
      <c r="N82" s="15">
        <v>1</v>
      </c>
      <c r="O82" s="15" t="s">
        <v>84</v>
      </c>
      <c r="P82" s="16"/>
    </row>
    <row r="83" spans="1:16" ht="15" customHeight="1" x14ac:dyDescent="0.25">
      <c r="A83" s="13">
        <f t="shared" si="2"/>
        <v>76</v>
      </c>
      <c r="B83" s="14">
        <v>45088</v>
      </c>
      <c r="C83" s="13" t="s">
        <v>146</v>
      </c>
      <c r="D83" s="13" t="s">
        <v>158</v>
      </c>
      <c r="E83" s="13" t="s">
        <v>82</v>
      </c>
      <c r="F83" s="15" t="s">
        <v>23</v>
      </c>
      <c r="G83" s="13">
        <v>96</v>
      </c>
      <c r="H83" s="16"/>
      <c r="I83" s="16"/>
      <c r="J83" s="16"/>
      <c r="K83" s="16"/>
      <c r="L83" s="15">
        <f t="shared" si="3"/>
        <v>11570</v>
      </c>
      <c r="M83" s="15" t="s">
        <v>83</v>
      </c>
      <c r="N83" s="15">
        <v>1</v>
      </c>
      <c r="O83" s="15" t="s">
        <v>84</v>
      </c>
      <c r="P83" s="16"/>
    </row>
    <row r="84" spans="1:16" ht="15" customHeight="1" x14ac:dyDescent="0.25">
      <c r="A84" s="13">
        <f t="shared" si="2"/>
        <v>77</v>
      </c>
      <c r="B84" s="14">
        <v>45088</v>
      </c>
      <c r="C84" s="13" t="s">
        <v>150</v>
      </c>
      <c r="D84" s="13" t="s">
        <v>153</v>
      </c>
      <c r="E84" s="13" t="s">
        <v>82</v>
      </c>
      <c r="F84" s="15" t="s">
        <v>23</v>
      </c>
      <c r="G84" s="13">
        <v>54</v>
      </c>
      <c r="H84" s="16"/>
      <c r="I84" s="16"/>
      <c r="J84" s="16"/>
      <c r="K84" s="16"/>
      <c r="L84" s="15">
        <f t="shared" si="3"/>
        <v>11624</v>
      </c>
      <c r="M84" s="15" t="s">
        <v>83</v>
      </c>
      <c r="N84" s="15">
        <v>1</v>
      </c>
      <c r="O84" s="15" t="s">
        <v>84</v>
      </c>
      <c r="P84" s="16"/>
    </row>
    <row r="85" spans="1:16" ht="15" customHeight="1" x14ac:dyDescent="0.25">
      <c r="A85" s="13">
        <f t="shared" si="2"/>
        <v>78</v>
      </c>
      <c r="B85" s="14">
        <v>45088</v>
      </c>
      <c r="C85" s="13" t="s">
        <v>157</v>
      </c>
      <c r="D85" s="13" t="s">
        <v>159</v>
      </c>
      <c r="E85" s="13" t="s">
        <v>82</v>
      </c>
      <c r="F85" s="15" t="s">
        <v>23</v>
      </c>
      <c r="G85" s="13">
        <v>100</v>
      </c>
      <c r="H85" s="16"/>
      <c r="I85" s="16"/>
      <c r="J85" s="16"/>
      <c r="K85" s="16"/>
      <c r="L85" s="15">
        <f t="shared" si="3"/>
        <v>11724</v>
      </c>
      <c r="M85" s="15" t="s">
        <v>83</v>
      </c>
      <c r="N85" s="15">
        <v>2</v>
      </c>
      <c r="O85" s="15" t="s">
        <v>84</v>
      </c>
      <c r="P85" s="16"/>
    </row>
    <row r="86" spans="1:16" ht="15" customHeight="1" x14ac:dyDescent="0.25">
      <c r="A86" s="13">
        <f t="shared" si="2"/>
        <v>79</v>
      </c>
      <c r="B86" s="14">
        <v>45089</v>
      </c>
      <c r="C86" s="13" t="s">
        <v>160</v>
      </c>
      <c r="D86" s="13" t="s">
        <v>161</v>
      </c>
      <c r="E86" s="13" t="s">
        <v>82</v>
      </c>
      <c r="F86" s="15" t="s">
        <v>23</v>
      </c>
      <c r="G86" s="13">
        <v>100</v>
      </c>
      <c r="H86" s="16"/>
      <c r="I86" s="16"/>
      <c r="J86" s="16"/>
      <c r="K86" s="16"/>
      <c r="L86" s="15">
        <f t="shared" si="3"/>
        <v>11824</v>
      </c>
      <c r="M86" s="15" t="s">
        <v>83</v>
      </c>
      <c r="N86" s="15">
        <v>2</v>
      </c>
      <c r="O86" s="15" t="s">
        <v>84</v>
      </c>
      <c r="P86" s="16"/>
    </row>
    <row r="87" spans="1:16" ht="15" customHeight="1" x14ac:dyDescent="0.25">
      <c r="A87" s="13">
        <f t="shared" si="2"/>
        <v>80</v>
      </c>
      <c r="B87" s="14">
        <v>45090</v>
      </c>
      <c r="C87" s="13" t="s">
        <v>162</v>
      </c>
      <c r="D87" s="13" t="s">
        <v>163</v>
      </c>
      <c r="E87" s="13" t="s">
        <v>82</v>
      </c>
      <c r="F87" s="15" t="s">
        <v>23</v>
      </c>
      <c r="G87" s="13">
        <v>100</v>
      </c>
      <c r="H87" s="16"/>
      <c r="I87" s="16"/>
      <c r="J87" s="16"/>
      <c r="K87" s="16"/>
      <c r="L87" s="15">
        <f t="shared" si="3"/>
        <v>11924</v>
      </c>
      <c r="M87" s="15" t="s">
        <v>83</v>
      </c>
      <c r="N87" s="15">
        <v>2</v>
      </c>
      <c r="O87" s="15" t="s">
        <v>84</v>
      </c>
      <c r="P87" s="16"/>
    </row>
    <row r="88" spans="1:16" ht="15" customHeight="1" x14ac:dyDescent="0.25">
      <c r="A88" s="13">
        <f t="shared" si="2"/>
        <v>81</v>
      </c>
      <c r="B88" s="14">
        <v>45090</v>
      </c>
      <c r="C88" s="13" t="s">
        <v>164</v>
      </c>
      <c r="D88" s="13" t="s">
        <v>162</v>
      </c>
      <c r="E88" s="13" t="s">
        <v>82</v>
      </c>
      <c r="F88" s="15" t="s">
        <v>23</v>
      </c>
      <c r="G88" s="13">
        <v>30</v>
      </c>
      <c r="H88" s="16"/>
      <c r="I88" s="16"/>
      <c r="J88" s="16"/>
      <c r="K88" s="16"/>
      <c r="L88" s="15">
        <f t="shared" si="3"/>
        <v>11954</v>
      </c>
      <c r="M88" s="15" t="s">
        <v>83</v>
      </c>
      <c r="N88" s="15">
        <v>2</v>
      </c>
      <c r="O88" s="15" t="s">
        <v>84</v>
      </c>
      <c r="P88" s="16"/>
    </row>
    <row r="89" spans="1:16" ht="15" customHeight="1" x14ac:dyDescent="0.25">
      <c r="A89" s="13">
        <f t="shared" si="2"/>
        <v>82</v>
      </c>
      <c r="B89" s="14">
        <v>45091</v>
      </c>
      <c r="C89" s="13" t="s">
        <v>133</v>
      </c>
      <c r="D89" s="13">
        <v>247</v>
      </c>
      <c r="E89" s="13" t="s">
        <v>82</v>
      </c>
      <c r="F89" s="15" t="s">
        <v>23</v>
      </c>
      <c r="G89" s="13">
        <v>41</v>
      </c>
      <c r="H89" s="16"/>
      <c r="I89" s="16"/>
      <c r="J89" s="16"/>
      <c r="K89" s="16"/>
      <c r="L89" s="15">
        <f t="shared" si="3"/>
        <v>11995</v>
      </c>
      <c r="M89" s="15" t="s">
        <v>83</v>
      </c>
      <c r="N89" s="15">
        <v>2</v>
      </c>
      <c r="O89" s="15" t="s">
        <v>84</v>
      </c>
      <c r="P89" s="16"/>
    </row>
    <row r="90" spans="1:16" ht="15" customHeight="1" x14ac:dyDescent="0.25">
      <c r="A90" s="13">
        <f t="shared" si="2"/>
        <v>83</v>
      </c>
      <c r="B90" s="14">
        <v>45091</v>
      </c>
      <c r="C90" s="13" t="s">
        <v>134</v>
      </c>
      <c r="D90" s="13" t="s">
        <v>133</v>
      </c>
      <c r="E90" s="13" t="s">
        <v>82</v>
      </c>
      <c r="F90" s="15" t="s">
        <v>23</v>
      </c>
      <c r="G90" s="13">
        <v>170</v>
      </c>
      <c r="H90" s="16"/>
      <c r="I90" s="16"/>
      <c r="J90" s="16"/>
      <c r="K90" s="16"/>
      <c r="L90" s="15">
        <f t="shared" si="3"/>
        <v>12165</v>
      </c>
      <c r="M90" s="15" t="s">
        <v>83</v>
      </c>
      <c r="N90" s="15">
        <v>2</v>
      </c>
      <c r="O90" s="15" t="s">
        <v>84</v>
      </c>
      <c r="P90" s="16"/>
    </row>
    <row r="91" spans="1:16" ht="15" customHeight="1" x14ac:dyDescent="0.25">
      <c r="A91" s="13">
        <f t="shared" si="2"/>
        <v>84</v>
      </c>
      <c r="B91" s="14">
        <v>45091</v>
      </c>
      <c r="C91" s="13" t="s">
        <v>135</v>
      </c>
      <c r="D91" s="13" t="s">
        <v>134</v>
      </c>
      <c r="E91" s="13" t="s">
        <v>82</v>
      </c>
      <c r="F91" s="15" t="s">
        <v>23</v>
      </c>
      <c r="G91" s="13">
        <v>71</v>
      </c>
      <c r="H91" s="16"/>
      <c r="I91" s="16"/>
      <c r="J91" s="16"/>
      <c r="K91" s="16"/>
      <c r="L91" s="15">
        <f t="shared" si="3"/>
        <v>12236</v>
      </c>
      <c r="M91" s="15" t="s">
        <v>83</v>
      </c>
      <c r="N91" s="15">
        <v>2</v>
      </c>
      <c r="O91" s="15" t="s">
        <v>84</v>
      </c>
      <c r="P91" s="16"/>
    </row>
    <row r="92" spans="1:16" ht="15" customHeight="1" x14ac:dyDescent="0.25">
      <c r="A92" s="13">
        <f t="shared" si="2"/>
        <v>85</v>
      </c>
      <c r="B92" s="14">
        <v>45091</v>
      </c>
      <c r="C92" s="13" t="s">
        <v>136</v>
      </c>
      <c r="D92" s="13" t="s">
        <v>135</v>
      </c>
      <c r="E92" s="13" t="s">
        <v>82</v>
      </c>
      <c r="F92" s="15" t="s">
        <v>23</v>
      </c>
      <c r="G92" s="13">
        <v>115</v>
      </c>
      <c r="H92" s="16"/>
      <c r="I92" s="16"/>
      <c r="J92" s="16"/>
      <c r="K92" s="16"/>
      <c r="L92" s="15">
        <f t="shared" si="3"/>
        <v>12351</v>
      </c>
      <c r="M92" s="15" t="s">
        <v>83</v>
      </c>
      <c r="N92" s="15">
        <v>2</v>
      </c>
      <c r="O92" s="15" t="s">
        <v>84</v>
      </c>
      <c r="P92" s="16"/>
    </row>
    <row r="93" spans="1:16" ht="15" customHeight="1" x14ac:dyDescent="0.25">
      <c r="A93" s="13">
        <f t="shared" si="2"/>
        <v>86</v>
      </c>
      <c r="B93" s="14">
        <v>45091</v>
      </c>
      <c r="C93" s="13" t="s">
        <v>165</v>
      </c>
      <c r="D93" s="13" t="s">
        <v>166</v>
      </c>
      <c r="E93" s="13" t="s">
        <v>82</v>
      </c>
      <c r="F93" s="15" t="s">
        <v>23</v>
      </c>
      <c r="G93" s="13">
        <v>43</v>
      </c>
      <c r="H93" s="16"/>
      <c r="I93" s="16"/>
      <c r="J93" s="16"/>
      <c r="K93" s="16"/>
      <c r="L93" s="15">
        <f t="shared" si="3"/>
        <v>12394</v>
      </c>
      <c r="M93" s="15" t="s">
        <v>83</v>
      </c>
      <c r="N93" s="15">
        <v>2</v>
      </c>
      <c r="O93" s="15" t="s">
        <v>84</v>
      </c>
      <c r="P93" s="16"/>
    </row>
    <row r="94" spans="1:16" ht="15" customHeight="1" x14ac:dyDescent="0.25">
      <c r="A94" s="13">
        <f t="shared" si="2"/>
        <v>87</v>
      </c>
      <c r="B94" s="14">
        <v>45092</v>
      </c>
      <c r="C94" s="13" t="s">
        <v>167</v>
      </c>
      <c r="D94" s="13" t="s">
        <v>168</v>
      </c>
      <c r="E94" s="13" t="s">
        <v>82</v>
      </c>
      <c r="F94" s="15" t="s">
        <v>23</v>
      </c>
      <c r="G94" s="13">
        <v>181</v>
      </c>
      <c r="H94" s="16"/>
      <c r="I94" s="16"/>
      <c r="J94" s="16"/>
      <c r="K94" s="16"/>
      <c r="L94" s="15">
        <f t="shared" si="3"/>
        <v>12575</v>
      </c>
      <c r="M94" s="15"/>
      <c r="N94" s="15"/>
      <c r="O94" s="15"/>
      <c r="P94" s="16"/>
    </row>
    <row r="95" spans="1:16" ht="15" customHeight="1" x14ac:dyDescent="0.25">
      <c r="A95" s="13">
        <f t="shared" si="2"/>
        <v>88</v>
      </c>
      <c r="B95" s="14">
        <v>45092</v>
      </c>
      <c r="C95" s="13" t="s">
        <v>169</v>
      </c>
      <c r="D95" s="13" t="s">
        <v>170</v>
      </c>
      <c r="E95" s="13" t="s">
        <v>82</v>
      </c>
      <c r="F95" s="15" t="s">
        <v>23</v>
      </c>
      <c r="G95" s="13">
        <v>98</v>
      </c>
      <c r="H95" s="16"/>
      <c r="I95" s="16"/>
      <c r="J95" s="16"/>
      <c r="K95" s="16"/>
      <c r="L95" s="15">
        <f t="shared" si="3"/>
        <v>12673</v>
      </c>
      <c r="M95" s="15"/>
      <c r="N95" s="15"/>
      <c r="O95" s="15"/>
      <c r="P95" s="16"/>
    </row>
    <row r="96" spans="1:16" ht="15" customHeight="1" x14ac:dyDescent="0.25">
      <c r="A96" s="13">
        <f t="shared" si="2"/>
        <v>89</v>
      </c>
      <c r="B96" s="14">
        <v>45092</v>
      </c>
      <c r="C96" s="13" t="s">
        <v>171</v>
      </c>
      <c r="D96" s="13" t="s">
        <v>119</v>
      </c>
      <c r="E96" s="13" t="s">
        <v>82</v>
      </c>
      <c r="F96" s="15" t="s">
        <v>23</v>
      </c>
      <c r="G96" s="13">
        <v>63</v>
      </c>
      <c r="H96" s="16"/>
      <c r="I96" s="16"/>
      <c r="J96" s="16"/>
      <c r="K96" s="16"/>
      <c r="L96" s="15">
        <f t="shared" si="3"/>
        <v>12736</v>
      </c>
      <c r="M96" s="15"/>
      <c r="N96" s="15"/>
      <c r="O96" s="15"/>
      <c r="P96" s="16"/>
    </row>
    <row r="97" spans="1:16" ht="15" customHeight="1" x14ac:dyDescent="0.25">
      <c r="A97" s="13">
        <f t="shared" si="2"/>
        <v>90</v>
      </c>
      <c r="B97" s="14">
        <v>45092</v>
      </c>
      <c r="C97" s="13" t="s">
        <v>171</v>
      </c>
      <c r="D97" s="13" t="s">
        <v>172</v>
      </c>
      <c r="E97" s="13" t="s">
        <v>82</v>
      </c>
      <c r="F97" s="15" t="s">
        <v>23</v>
      </c>
      <c r="G97" s="13">
        <v>110</v>
      </c>
      <c r="H97" s="16"/>
      <c r="I97" s="16"/>
      <c r="J97" s="16"/>
      <c r="K97" s="16"/>
      <c r="L97" s="15">
        <f t="shared" si="3"/>
        <v>12846</v>
      </c>
      <c r="M97" s="15"/>
      <c r="N97" s="15"/>
      <c r="O97" s="15"/>
      <c r="P97" s="16"/>
    </row>
    <row r="98" spans="1:16" ht="15" customHeight="1" x14ac:dyDescent="0.25">
      <c r="A98" s="13">
        <f t="shared" si="2"/>
        <v>91</v>
      </c>
      <c r="B98" s="14">
        <v>45093</v>
      </c>
      <c r="C98" s="13" t="s">
        <v>173</v>
      </c>
      <c r="D98" s="13" t="s">
        <v>174</v>
      </c>
      <c r="E98" s="13" t="s">
        <v>82</v>
      </c>
      <c r="F98" s="15" t="s">
        <v>23</v>
      </c>
      <c r="G98" s="13">
        <v>38</v>
      </c>
      <c r="H98" s="16"/>
      <c r="I98" s="16"/>
      <c r="J98" s="16"/>
      <c r="K98" s="16"/>
      <c r="L98" s="15">
        <f t="shared" si="3"/>
        <v>12884</v>
      </c>
      <c r="M98" s="15"/>
      <c r="N98" s="15"/>
      <c r="O98" s="15"/>
      <c r="P98" s="16"/>
    </row>
    <row r="99" spans="1:16" ht="15" customHeight="1" x14ac:dyDescent="0.25">
      <c r="A99" s="13">
        <f t="shared" si="2"/>
        <v>92</v>
      </c>
      <c r="B99" s="14">
        <v>45093</v>
      </c>
      <c r="C99" s="13" t="s">
        <v>144</v>
      </c>
      <c r="D99" s="13" t="s">
        <v>175</v>
      </c>
      <c r="E99" s="13" t="s">
        <v>82</v>
      </c>
      <c r="F99" s="15" t="s">
        <v>23</v>
      </c>
      <c r="G99" s="13">
        <v>41</v>
      </c>
      <c r="H99" s="16"/>
      <c r="I99" s="16"/>
      <c r="J99" s="16"/>
      <c r="K99" s="16"/>
      <c r="L99" s="15">
        <f t="shared" si="3"/>
        <v>12925</v>
      </c>
      <c r="M99" s="15"/>
      <c r="N99" s="15"/>
      <c r="O99" s="15"/>
      <c r="P99" s="16"/>
    </row>
    <row r="100" spans="1:16" ht="15" customHeight="1" x14ac:dyDescent="0.25">
      <c r="A100" s="13">
        <f t="shared" si="2"/>
        <v>93</v>
      </c>
      <c r="B100" s="14">
        <v>45093</v>
      </c>
      <c r="C100" s="13" t="s">
        <v>141</v>
      </c>
      <c r="D100" s="13" t="s">
        <v>176</v>
      </c>
      <c r="E100" s="13" t="s">
        <v>82</v>
      </c>
      <c r="F100" s="15" t="s">
        <v>23</v>
      </c>
      <c r="G100" s="13">
        <v>51</v>
      </c>
      <c r="H100" s="16"/>
      <c r="I100" s="16"/>
      <c r="J100" s="16"/>
      <c r="K100" s="16"/>
      <c r="L100" s="15">
        <f t="shared" si="3"/>
        <v>12976</v>
      </c>
      <c r="M100" s="15"/>
      <c r="N100" s="15"/>
      <c r="O100" s="15"/>
      <c r="P100" s="16"/>
    </row>
    <row r="101" spans="1:16" ht="15" customHeight="1" x14ac:dyDescent="0.25">
      <c r="A101" s="13">
        <f t="shared" si="2"/>
        <v>94</v>
      </c>
      <c r="B101" s="14">
        <v>45093</v>
      </c>
      <c r="C101" s="13" t="s">
        <v>138</v>
      </c>
      <c r="D101" s="13" t="s">
        <v>177</v>
      </c>
      <c r="E101" s="13" t="s">
        <v>82</v>
      </c>
      <c r="F101" s="15" t="s">
        <v>23</v>
      </c>
      <c r="G101" s="13">
        <v>45</v>
      </c>
      <c r="H101" s="16"/>
      <c r="I101" s="16"/>
      <c r="J101" s="16"/>
      <c r="K101" s="16"/>
      <c r="L101" s="15">
        <f t="shared" si="3"/>
        <v>13021</v>
      </c>
      <c r="M101" s="15"/>
      <c r="N101" s="15"/>
      <c r="O101" s="15"/>
      <c r="P101" s="16"/>
    </row>
    <row r="102" spans="1:16" ht="15" customHeight="1" x14ac:dyDescent="0.25">
      <c r="A102" s="13">
        <f t="shared" si="2"/>
        <v>95</v>
      </c>
      <c r="B102" s="14">
        <v>45093</v>
      </c>
      <c r="C102" s="13" t="s">
        <v>178</v>
      </c>
      <c r="D102" s="13" t="s">
        <v>179</v>
      </c>
      <c r="E102" s="13" t="s">
        <v>82</v>
      </c>
      <c r="F102" s="15" t="s">
        <v>23</v>
      </c>
      <c r="G102" s="13">
        <v>31</v>
      </c>
      <c r="H102" s="16"/>
      <c r="I102" s="16"/>
      <c r="J102" s="16"/>
      <c r="K102" s="16"/>
      <c r="L102" s="15">
        <f t="shared" si="3"/>
        <v>13052</v>
      </c>
      <c r="M102" s="15"/>
      <c r="N102" s="15"/>
      <c r="O102" s="15"/>
      <c r="P102" s="16"/>
    </row>
    <row r="103" spans="1:16" ht="15" customHeight="1" x14ac:dyDescent="0.25">
      <c r="A103" s="13">
        <f t="shared" si="2"/>
        <v>96</v>
      </c>
      <c r="B103" s="14">
        <v>45093</v>
      </c>
      <c r="C103" s="13" t="s">
        <v>180</v>
      </c>
      <c r="D103" s="13" t="s">
        <v>181</v>
      </c>
      <c r="E103" s="13" t="s">
        <v>82</v>
      </c>
      <c r="F103" s="15" t="s">
        <v>23</v>
      </c>
      <c r="G103" s="13">
        <v>32</v>
      </c>
      <c r="H103" s="16"/>
      <c r="I103" s="16"/>
      <c r="J103" s="16"/>
      <c r="K103" s="16"/>
      <c r="L103" s="15">
        <f t="shared" si="3"/>
        <v>13084</v>
      </c>
      <c r="M103" s="15"/>
      <c r="N103" s="15"/>
      <c r="O103" s="15"/>
      <c r="P103" s="16"/>
    </row>
    <row r="104" spans="1:16" ht="15" customHeight="1" x14ac:dyDescent="0.25">
      <c r="A104" s="13">
        <f t="shared" si="2"/>
        <v>97</v>
      </c>
      <c r="B104" s="14">
        <v>45093</v>
      </c>
      <c r="C104" s="13" t="s">
        <v>181</v>
      </c>
      <c r="D104" s="13" t="s">
        <v>165</v>
      </c>
      <c r="E104" s="13" t="s">
        <v>82</v>
      </c>
      <c r="F104" s="15" t="s">
        <v>23</v>
      </c>
      <c r="G104" s="13">
        <v>12</v>
      </c>
      <c r="H104" s="16"/>
      <c r="I104" s="16"/>
      <c r="J104" s="16"/>
      <c r="K104" s="16"/>
      <c r="L104" s="15">
        <f t="shared" si="3"/>
        <v>13096</v>
      </c>
      <c r="M104" s="15"/>
      <c r="N104" s="15"/>
      <c r="O104" s="15"/>
      <c r="P104" s="16"/>
    </row>
    <row r="105" spans="1:16" ht="15" customHeight="1" x14ac:dyDescent="0.25">
      <c r="A105" s="13">
        <f t="shared" si="2"/>
        <v>98</v>
      </c>
      <c r="B105" s="14">
        <v>45093</v>
      </c>
      <c r="C105" s="13" t="s">
        <v>182</v>
      </c>
      <c r="D105" s="13" t="s">
        <v>183</v>
      </c>
      <c r="E105" s="13" t="s">
        <v>82</v>
      </c>
      <c r="F105" s="15" t="s">
        <v>23</v>
      </c>
      <c r="G105" s="13">
        <v>30</v>
      </c>
      <c r="H105" s="16"/>
      <c r="I105" s="16"/>
      <c r="J105" s="16"/>
      <c r="K105" s="16"/>
      <c r="L105" s="15">
        <f t="shared" si="3"/>
        <v>13126</v>
      </c>
      <c r="M105" s="15"/>
      <c r="N105" s="15"/>
      <c r="O105" s="15"/>
      <c r="P105" s="16"/>
    </row>
    <row r="106" spans="1:16" ht="15" customHeight="1" x14ac:dyDescent="0.25">
      <c r="A106" s="13">
        <f t="shared" si="2"/>
        <v>99</v>
      </c>
      <c r="B106" s="14">
        <v>45093</v>
      </c>
      <c r="C106" s="13" t="s">
        <v>174</v>
      </c>
      <c r="D106" s="13" t="s">
        <v>184</v>
      </c>
      <c r="E106" s="13" t="s">
        <v>82</v>
      </c>
      <c r="F106" s="15" t="s">
        <v>23</v>
      </c>
      <c r="G106" s="13">
        <v>21</v>
      </c>
      <c r="H106" s="16"/>
      <c r="I106" s="16"/>
      <c r="J106" s="16"/>
      <c r="K106" s="16"/>
      <c r="L106" s="15">
        <f t="shared" si="3"/>
        <v>13147</v>
      </c>
      <c r="M106" s="15"/>
      <c r="N106" s="15"/>
      <c r="O106" s="15"/>
      <c r="P106" s="16"/>
    </row>
    <row r="107" spans="1:16" ht="15" customHeight="1" x14ac:dyDescent="0.25">
      <c r="A107" s="13">
        <f t="shared" si="2"/>
        <v>100</v>
      </c>
      <c r="B107" s="14">
        <v>45093</v>
      </c>
      <c r="C107" s="13" t="s">
        <v>184</v>
      </c>
      <c r="D107" s="13" t="s">
        <v>180</v>
      </c>
      <c r="E107" s="13" t="s">
        <v>82</v>
      </c>
      <c r="F107" s="15" t="s">
        <v>23</v>
      </c>
      <c r="G107" s="13">
        <v>26</v>
      </c>
      <c r="H107" s="16"/>
      <c r="I107" s="16"/>
      <c r="J107" s="16"/>
      <c r="K107" s="16"/>
      <c r="L107" s="15">
        <f t="shared" si="3"/>
        <v>13173</v>
      </c>
      <c r="M107" s="15"/>
      <c r="N107" s="15"/>
      <c r="O107" s="15"/>
      <c r="P107" s="16"/>
    </row>
    <row r="108" spans="1:16" ht="15" customHeight="1" x14ac:dyDescent="0.25">
      <c r="A108" s="13">
        <f t="shared" si="2"/>
        <v>101</v>
      </c>
      <c r="B108" s="14">
        <v>45093</v>
      </c>
      <c r="C108" s="13" t="s">
        <v>180</v>
      </c>
      <c r="D108" s="13" t="s">
        <v>185</v>
      </c>
      <c r="E108" s="13" t="s">
        <v>82</v>
      </c>
      <c r="F108" s="15" t="s">
        <v>23</v>
      </c>
      <c r="G108" s="13">
        <v>42</v>
      </c>
      <c r="H108" s="16"/>
      <c r="I108" s="16"/>
      <c r="J108" s="16"/>
      <c r="K108" s="16"/>
      <c r="L108" s="15">
        <f t="shared" si="3"/>
        <v>13215</v>
      </c>
      <c r="M108" s="15"/>
      <c r="N108" s="15"/>
      <c r="O108" s="15"/>
      <c r="P108" s="16"/>
    </row>
    <row r="109" spans="1:16" ht="15" customHeight="1" x14ac:dyDescent="0.25">
      <c r="A109" s="13">
        <f t="shared" si="2"/>
        <v>102</v>
      </c>
      <c r="B109" s="14">
        <v>45094</v>
      </c>
      <c r="C109" s="13" t="s">
        <v>185</v>
      </c>
      <c r="D109" s="13" t="s">
        <v>186</v>
      </c>
      <c r="E109" s="13" t="s">
        <v>82</v>
      </c>
      <c r="F109" s="15" t="s">
        <v>23</v>
      </c>
      <c r="G109" s="13">
        <v>32</v>
      </c>
      <c r="H109" s="16"/>
      <c r="I109" s="16"/>
      <c r="J109" s="16"/>
      <c r="K109" s="16"/>
      <c r="L109" s="15">
        <f t="shared" si="3"/>
        <v>13247</v>
      </c>
      <c r="M109" s="15"/>
      <c r="N109" s="15"/>
      <c r="O109" s="15"/>
      <c r="P109" s="16"/>
    </row>
    <row r="110" spans="1:16" ht="15" customHeight="1" x14ac:dyDescent="0.25">
      <c r="A110" s="13">
        <f t="shared" si="2"/>
        <v>103</v>
      </c>
      <c r="B110" s="14">
        <v>45094</v>
      </c>
      <c r="C110" s="13" t="s">
        <v>186</v>
      </c>
      <c r="D110" s="13" t="s">
        <v>187</v>
      </c>
      <c r="E110" s="13" t="s">
        <v>82</v>
      </c>
      <c r="F110" s="15" t="s">
        <v>23</v>
      </c>
      <c r="G110" s="13">
        <v>50</v>
      </c>
      <c r="H110" s="16"/>
      <c r="I110" s="16"/>
      <c r="J110" s="16"/>
      <c r="K110" s="16"/>
      <c r="L110" s="15">
        <f t="shared" si="3"/>
        <v>13297</v>
      </c>
      <c r="M110" s="15"/>
      <c r="N110" s="15"/>
      <c r="O110" s="15"/>
      <c r="P110" s="16"/>
    </row>
    <row r="111" spans="1:16" ht="15" customHeight="1" x14ac:dyDescent="0.25">
      <c r="A111" s="13">
        <f t="shared" si="2"/>
        <v>104</v>
      </c>
      <c r="B111" s="14">
        <v>45094</v>
      </c>
      <c r="C111" s="13" t="s">
        <v>187</v>
      </c>
      <c r="D111" s="13" t="s">
        <v>188</v>
      </c>
      <c r="E111" s="13" t="s">
        <v>82</v>
      </c>
      <c r="F111" s="15" t="s">
        <v>23</v>
      </c>
      <c r="G111" s="13">
        <v>25</v>
      </c>
      <c r="H111" s="16"/>
      <c r="I111" s="16"/>
      <c r="J111" s="16"/>
      <c r="K111" s="16"/>
      <c r="L111" s="15">
        <f t="shared" si="3"/>
        <v>13322</v>
      </c>
      <c r="M111" s="15"/>
      <c r="N111" s="15"/>
      <c r="O111" s="15"/>
      <c r="P111" s="16"/>
    </row>
    <row r="112" spans="1:16" ht="15" customHeight="1" x14ac:dyDescent="0.25">
      <c r="A112" s="13">
        <f t="shared" si="2"/>
        <v>105</v>
      </c>
      <c r="B112" s="14">
        <v>45094</v>
      </c>
      <c r="C112" s="18" t="s">
        <v>188</v>
      </c>
      <c r="D112" s="18" t="s">
        <v>189</v>
      </c>
      <c r="E112" s="13" t="s">
        <v>82</v>
      </c>
      <c r="F112" s="15" t="s">
        <v>23</v>
      </c>
      <c r="G112" s="13">
        <v>13</v>
      </c>
      <c r="H112" s="16"/>
      <c r="I112" s="16"/>
      <c r="J112" s="16"/>
      <c r="K112" s="16"/>
      <c r="L112" s="15">
        <f t="shared" si="3"/>
        <v>13335</v>
      </c>
      <c r="M112" s="15"/>
      <c r="N112" s="15"/>
      <c r="O112" s="15"/>
      <c r="P112" s="16"/>
    </row>
    <row r="113" spans="1:18" ht="15" customHeight="1" x14ac:dyDescent="0.25">
      <c r="A113" s="13">
        <f t="shared" si="2"/>
        <v>106</v>
      </c>
      <c r="B113" s="14">
        <v>45094</v>
      </c>
      <c r="C113" s="13" t="s">
        <v>189</v>
      </c>
      <c r="D113" s="13" t="s">
        <v>190</v>
      </c>
      <c r="E113" s="13" t="s">
        <v>82</v>
      </c>
      <c r="F113" s="15" t="s">
        <v>23</v>
      </c>
      <c r="G113" s="13">
        <v>21</v>
      </c>
      <c r="H113" s="16"/>
      <c r="I113" s="16"/>
      <c r="J113" s="16"/>
      <c r="K113" s="16"/>
      <c r="L113" s="15">
        <f t="shared" si="3"/>
        <v>13356</v>
      </c>
      <c r="M113" s="15"/>
      <c r="N113" s="15"/>
      <c r="O113" s="15"/>
      <c r="P113" s="16"/>
    </row>
    <row r="114" spans="1:18" ht="15" customHeight="1" x14ac:dyDescent="0.25">
      <c r="A114" s="13">
        <f t="shared" si="2"/>
        <v>107</v>
      </c>
      <c r="B114" s="14">
        <v>45094</v>
      </c>
      <c r="C114" s="13" t="s">
        <v>190</v>
      </c>
      <c r="D114" s="13" t="s">
        <v>191</v>
      </c>
      <c r="E114" s="13" t="s">
        <v>82</v>
      </c>
      <c r="F114" s="15" t="s">
        <v>23</v>
      </c>
      <c r="G114" s="13">
        <v>21</v>
      </c>
      <c r="H114" s="16"/>
      <c r="I114" s="16"/>
      <c r="J114" s="16"/>
      <c r="K114" s="16"/>
      <c r="L114" s="15">
        <f t="shared" si="3"/>
        <v>13377</v>
      </c>
      <c r="M114" s="15"/>
      <c r="N114" s="15"/>
      <c r="O114" s="15"/>
      <c r="P114" s="16"/>
    </row>
    <row r="115" spans="1:18" ht="15" customHeight="1" x14ac:dyDescent="0.25">
      <c r="A115" s="13">
        <f t="shared" si="2"/>
        <v>108</v>
      </c>
      <c r="B115" s="14">
        <v>45094</v>
      </c>
      <c r="C115" s="13" t="s">
        <v>191</v>
      </c>
      <c r="D115" s="13" t="s">
        <v>192</v>
      </c>
      <c r="E115" s="13" t="s">
        <v>82</v>
      </c>
      <c r="F115" s="15" t="s">
        <v>23</v>
      </c>
      <c r="G115" s="13">
        <v>15</v>
      </c>
      <c r="H115" s="16"/>
      <c r="I115" s="16"/>
      <c r="J115" s="16"/>
      <c r="K115" s="16"/>
      <c r="L115" s="15">
        <f t="shared" si="3"/>
        <v>13392</v>
      </c>
      <c r="M115" s="15"/>
      <c r="N115" s="15"/>
      <c r="O115" s="15"/>
      <c r="P115" s="16"/>
    </row>
    <row r="116" spans="1:18" ht="15" customHeight="1" x14ac:dyDescent="0.25">
      <c r="A116" s="13">
        <f t="shared" si="2"/>
        <v>109</v>
      </c>
      <c r="B116" s="14">
        <v>45096</v>
      </c>
      <c r="C116" s="13" t="s">
        <v>48</v>
      </c>
      <c r="D116" s="13" t="s">
        <v>193</v>
      </c>
      <c r="E116" s="13" t="s">
        <v>82</v>
      </c>
      <c r="F116" s="15" t="s">
        <v>23</v>
      </c>
      <c r="G116" s="13">
        <v>13</v>
      </c>
      <c r="H116" s="16"/>
      <c r="I116" s="16"/>
      <c r="J116" s="16"/>
      <c r="K116" s="16"/>
      <c r="L116" s="15">
        <f t="shared" si="3"/>
        <v>13405</v>
      </c>
      <c r="M116" s="15"/>
      <c r="N116" s="15"/>
      <c r="O116" s="15"/>
      <c r="P116" s="16"/>
    </row>
    <row r="117" spans="1:18" ht="15" customHeight="1" x14ac:dyDescent="0.25">
      <c r="A117" s="13">
        <f t="shared" si="2"/>
        <v>110</v>
      </c>
      <c r="B117" s="14">
        <v>45096</v>
      </c>
      <c r="C117" s="13" t="s">
        <v>194</v>
      </c>
      <c r="D117" s="13" t="s">
        <v>48</v>
      </c>
      <c r="E117" s="13" t="s">
        <v>82</v>
      </c>
      <c r="F117" s="15" t="s">
        <v>23</v>
      </c>
      <c r="G117" s="13">
        <v>37</v>
      </c>
      <c r="H117" s="16"/>
      <c r="I117" s="16"/>
      <c r="J117" s="16"/>
      <c r="K117" s="16"/>
      <c r="L117" s="15">
        <f t="shared" si="3"/>
        <v>13442</v>
      </c>
      <c r="M117" s="15"/>
      <c r="N117" s="15"/>
      <c r="O117" s="15"/>
      <c r="P117" s="16"/>
    </row>
    <row r="118" spans="1:18" ht="15" customHeight="1" x14ac:dyDescent="0.25">
      <c r="A118" s="13">
        <f t="shared" si="2"/>
        <v>111</v>
      </c>
      <c r="B118" s="14">
        <v>45096</v>
      </c>
      <c r="C118" s="13" t="s">
        <v>194</v>
      </c>
      <c r="D118" s="13" t="s">
        <v>46</v>
      </c>
      <c r="E118" s="13" t="s">
        <v>82</v>
      </c>
      <c r="F118" s="15" t="s">
        <v>23</v>
      </c>
      <c r="G118" s="13">
        <v>76</v>
      </c>
      <c r="H118" s="16"/>
      <c r="I118" s="16"/>
      <c r="J118" s="16"/>
      <c r="K118" s="16"/>
      <c r="L118" s="15">
        <f t="shared" si="3"/>
        <v>13518</v>
      </c>
      <c r="M118" s="15"/>
      <c r="N118" s="15"/>
      <c r="O118" s="15"/>
      <c r="P118" s="16"/>
    </row>
    <row r="119" spans="1:18" ht="15" customHeight="1" x14ac:dyDescent="0.25">
      <c r="A119" s="13">
        <f t="shared" si="2"/>
        <v>112</v>
      </c>
      <c r="B119" s="14">
        <v>45096</v>
      </c>
      <c r="C119" s="13" t="s">
        <v>195</v>
      </c>
      <c r="D119" s="13" t="s">
        <v>194</v>
      </c>
      <c r="E119" s="13" t="s">
        <v>82</v>
      </c>
      <c r="F119" s="15" t="s">
        <v>23</v>
      </c>
      <c r="G119" s="13">
        <v>90</v>
      </c>
      <c r="H119" s="16"/>
      <c r="I119" s="16"/>
      <c r="J119" s="16"/>
      <c r="K119" s="16"/>
      <c r="L119" s="15">
        <f t="shared" si="3"/>
        <v>13608</v>
      </c>
      <c r="M119" s="15"/>
      <c r="N119" s="15"/>
      <c r="O119" s="15"/>
      <c r="P119" s="16"/>
    </row>
    <row r="120" spans="1:18" ht="15" customHeight="1" x14ac:dyDescent="0.25">
      <c r="A120" s="13">
        <f t="shared" si="2"/>
        <v>113</v>
      </c>
      <c r="B120" s="14">
        <v>45096</v>
      </c>
      <c r="C120" s="13" t="s">
        <v>195</v>
      </c>
      <c r="D120" s="13" t="s">
        <v>44</v>
      </c>
      <c r="E120" s="13" t="s">
        <v>82</v>
      </c>
      <c r="F120" s="15" t="s">
        <v>23</v>
      </c>
      <c r="G120" s="13">
        <v>35</v>
      </c>
      <c r="H120" s="16"/>
      <c r="I120" s="16"/>
      <c r="J120" s="16"/>
      <c r="K120" s="16"/>
      <c r="L120" s="15">
        <f t="shared" si="3"/>
        <v>13643</v>
      </c>
      <c r="M120" s="15"/>
      <c r="N120" s="15"/>
      <c r="O120" s="15"/>
      <c r="P120" s="16"/>
    </row>
    <row r="121" spans="1:18" ht="15" customHeight="1" x14ac:dyDescent="0.25">
      <c r="A121" s="13">
        <f t="shared" si="2"/>
        <v>114</v>
      </c>
      <c r="B121" s="14">
        <v>45096</v>
      </c>
      <c r="C121" s="13" t="s">
        <v>44</v>
      </c>
      <c r="D121" s="13" t="s">
        <v>196</v>
      </c>
      <c r="E121" s="13" t="s">
        <v>82</v>
      </c>
      <c r="F121" s="15" t="s">
        <v>23</v>
      </c>
      <c r="G121" s="13">
        <v>54</v>
      </c>
      <c r="H121" s="16"/>
      <c r="I121" s="16"/>
      <c r="J121" s="16"/>
      <c r="K121" s="16"/>
      <c r="L121" s="15">
        <f t="shared" si="3"/>
        <v>13697</v>
      </c>
      <c r="M121" s="15"/>
      <c r="N121" s="15"/>
      <c r="O121" s="15"/>
      <c r="P121" s="16"/>
    </row>
    <row r="122" spans="1:18" ht="15" customHeight="1" x14ac:dyDescent="0.25">
      <c r="A122" s="13">
        <f t="shared" si="2"/>
        <v>115</v>
      </c>
      <c r="B122" s="14">
        <v>45096</v>
      </c>
      <c r="C122" s="13" t="s">
        <v>196</v>
      </c>
      <c r="D122" s="13" t="s">
        <v>197</v>
      </c>
      <c r="E122" s="13" t="s">
        <v>82</v>
      </c>
      <c r="F122" s="15" t="s">
        <v>23</v>
      </c>
      <c r="G122" s="13">
        <v>120</v>
      </c>
      <c r="H122" s="16"/>
      <c r="I122" s="16"/>
      <c r="J122" s="16"/>
      <c r="K122" s="16"/>
      <c r="L122" s="15">
        <f t="shared" si="3"/>
        <v>13817</v>
      </c>
      <c r="M122" s="15"/>
      <c r="N122" s="15"/>
      <c r="O122" s="15"/>
      <c r="P122" s="16"/>
    </row>
    <row r="123" spans="1:18" ht="15" customHeight="1" x14ac:dyDescent="0.25">
      <c r="A123" s="13">
        <f t="shared" si="2"/>
        <v>116</v>
      </c>
      <c r="B123" s="14">
        <v>45096</v>
      </c>
      <c r="C123" s="13" t="s">
        <v>197</v>
      </c>
      <c r="D123" s="13" t="s">
        <v>56</v>
      </c>
      <c r="E123" s="13" t="s">
        <v>82</v>
      </c>
      <c r="F123" s="15" t="s">
        <v>23</v>
      </c>
      <c r="G123" s="13">
        <v>32</v>
      </c>
      <c r="H123" s="16"/>
      <c r="I123" s="16"/>
      <c r="J123" s="16"/>
      <c r="K123" s="16"/>
      <c r="L123" s="15">
        <f t="shared" si="3"/>
        <v>13849</v>
      </c>
      <c r="M123" s="15"/>
      <c r="N123" s="15"/>
      <c r="O123" s="15"/>
      <c r="P123" s="16"/>
    </row>
    <row r="124" spans="1:18" ht="15" customHeight="1" x14ac:dyDescent="0.25">
      <c r="A124" s="13">
        <f t="shared" si="2"/>
        <v>117</v>
      </c>
      <c r="B124" s="14">
        <v>45097</v>
      </c>
      <c r="C124" s="13" t="s">
        <v>196</v>
      </c>
      <c r="D124" s="13" t="s">
        <v>198</v>
      </c>
      <c r="E124" s="13" t="s">
        <v>82</v>
      </c>
      <c r="F124" s="15" t="s">
        <v>23</v>
      </c>
      <c r="G124" s="13">
        <v>55</v>
      </c>
      <c r="H124" s="16"/>
      <c r="I124" s="16"/>
      <c r="J124" s="16"/>
      <c r="K124" s="16"/>
      <c r="L124" s="15">
        <f t="shared" si="3"/>
        <v>13904</v>
      </c>
      <c r="M124" s="15"/>
      <c r="N124" s="15"/>
      <c r="O124" s="15"/>
      <c r="P124" s="16"/>
    </row>
    <row r="125" spans="1:18" ht="15" customHeight="1" x14ac:dyDescent="0.25">
      <c r="A125" s="13">
        <f t="shared" si="2"/>
        <v>118</v>
      </c>
      <c r="B125" s="14">
        <v>45097</v>
      </c>
      <c r="C125" s="13" t="s">
        <v>195</v>
      </c>
      <c r="D125" s="13" t="s">
        <v>62</v>
      </c>
      <c r="E125" s="13" t="s">
        <v>82</v>
      </c>
      <c r="F125" s="15" t="s">
        <v>23</v>
      </c>
      <c r="G125" s="13">
        <v>70</v>
      </c>
      <c r="H125" s="16"/>
      <c r="I125" s="16"/>
      <c r="J125" s="16"/>
      <c r="K125" s="16"/>
      <c r="L125" s="15">
        <f t="shared" si="3"/>
        <v>13974</v>
      </c>
      <c r="M125" s="15"/>
      <c r="N125" s="15"/>
      <c r="O125" s="15"/>
      <c r="P125" s="16"/>
    </row>
    <row r="126" spans="1:18" ht="15" customHeight="1" x14ac:dyDescent="0.25">
      <c r="A126" s="13">
        <f t="shared" si="2"/>
        <v>119</v>
      </c>
      <c r="B126" s="14">
        <v>45097</v>
      </c>
      <c r="C126" s="13" t="s">
        <v>62</v>
      </c>
      <c r="D126" s="13" t="s">
        <v>51</v>
      </c>
      <c r="E126" s="13" t="s">
        <v>82</v>
      </c>
      <c r="F126" s="15" t="s">
        <v>23</v>
      </c>
      <c r="G126" s="13">
        <v>49</v>
      </c>
      <c r="H126" s="16"/>
      <c r="I126" s="16"/>
      <c r="J126" s="16"/>
      <c r="K126" s="16"/>
      <c r="L126" s="15">
        <f t="shared" si="3"/>
        <v>14023</v>
      </c>
      <c r="M126" s="15"/>
      <c r="N126" s="15"/>
      <c r="O126" s="15"/>
      <c r="P126" s="16"/>
      <c r="R126">
        <f>14850-8140</f>
        <v>6710</v>
      </c>
    </row>
    <row r="127" spans="1:18" ht="15" customHeight="1" x14ac:dyDescent="0.25">
      <c r="A127" s="13">
        <f t="shared" si="2"/>
        <v>120</v>
      </c>
      <c r="B127" s="14">
        <v>45097</v>
      </c>
      <c r="C127" s="13" t="s">
        <v>51</v>
      </c>
      <c r="D127" s="13" t="s">
        <v>64</v>
      </c>
      <c r="E127" s="13" t="s">
        <v>82</v>
      </c>
      <c r="F127" s="15" t="s">
        <v>23</v>
      </c>
      <c r="G127" s="13">
        <v>78</v>
      </c>
      <c r="H127" s="16"/>
      <c r="I127" s="16"/>
      <c r="J127" s="16"/>
      <c r="K127" s="16"/>
      <c r="L127" s="15">
        <f t="shared" si="3"/>
        <v>14101</v>
      </c>
      <c r="M127" s="15"/>
      <c r="N127" s="15"/>
      <c r="O127" s="15"/>
      <c r="P127" s="16"/>
    </row>
    <row r="128" spans="1:18" ht="15" customHeight="1" x14ac:dyDescent="0.25">
      <c r="A128" s="13">
        <f t="shared" si="2"/>
        <v>121</v>
      </c>
      <c r="B128" s="14">
        <v>45097</v>
      </c>
      <c r="C128" s="13" t="s">
        <v>62</v>
      </c>
      <c r="D128" s="13" t="s">
        <v>199</v>
      </c>
      <c r="E128" s="13" t="s">
        <v>82</v>
      </c>
      <c r="F128" s="15" t="s">
        <v>23</v>
      </c>
      <c r="G128" s="13">
        <v>84</v>
      </c>
      <c r="H128" s="16"/>
      <c r="I128" s="16"/>
      <c r="J128" s="16"/>
      <c r="K128" s="16"/>
      <c r="L128" s="15">
        <f t="shared" si="3"/>
        <v>14185</v>
      </c>
      <c r="M128" s="15"/>
      <c r="N128" s="15"/>
      <c r="O128" s="15"/>
      <c r="P128" s="16"/>
    </row>
    <row r="129" spans="1:16" ht="15" customHeight="1" x14ac:dyDescent="0.25">
      <c r="A129" s="13">
        <f t="shared" si="2"/>
        <v>122</v>
      </c>
      <c r="B129" s="14">
        <v>45097</v>
      </c>
      <c r="C129" s="13" t="s">
        <v>51</v>
      </c>
      <c r="D129" s="13" t="s">
        <v>65</v>
      </c>
      <c r="E129" s="13" t="s">
        <v>82</v>
      </c>
      <c r="F129" s="15" t="s">
        <v>23</v>
      </c>
      <c r="G129" s="13">
        <v>40</v>
      </c>
      <c r="H129" s="16"/>
      <c r="I129" s="16"/>
      <c r="J129" s="16"/>
      <c r="K129" s="16"/>
      <c r="L129" s="15">
        <f t="shared" si="3"/>
        <v>14225</v>
      </c>
      <c r="M129" s="15"/>
      <c r="N129" s="15"/>
      <c r="O129" s="15"/>
      <c r="P129" s="16"/>
    </row>
    <row r="130" spans="1:16" ht="15" customHeight="1" x14ac:dyDescent="0.25">
      <c r="A130" s="13">
        <f t="shared" si="2"/>
        <v>123</v>
      </c>
      <c r="B130" s="14">
        <v>45101</v>
      </c>
      <c r="C130" s="13" t="s">
        <v>128</v>
      </c>
      <c r="D130" s="13" t="s">
        <v>200</v>
      </c>
      <c r="E130" s="13" t="s">
        <v>82</v>
      </c>
      <c r="F130" s="15" t="s">
        <v>23</v>
      </c>
      <c r="G130" s="13">
        <v>109</v>
      </c>
      <c r="H130" s="16"/>
      <c r="I130" s="16"/>
      <c r="J130" s="16"/>
      <c r="K130" s="16"/>
      <c r="L130" s="15">
        <f t="shared" si="3"/>
        <v>14334</v>
      </c>
      <c r="M130" s="15"/>
      <c r="N130" s="15"/>
      <c r="O130" s="15"/>
      <c r="P130" s="16"/>
    </row>
    <row r="131" spans="1:16" ht="15" customHeight="1" x14ac:dyDescent="0.25">
      <c r="A131" s="13">
        <f t="shared" si="2"/>
        <v>124</v>
      </c>
      <c r="B131" s="14">
        <v>45101</v>
      </c>
      <c r="C131" s="13" t="s">
        <v>200</v>
      </c>
      <c r="D131" s="13" t="s">
        <v>201</v>
      </c>
      <c r="E131" s="13" t="s">
        <v>82</v>
      </c>
      <c r="F131" s="15" t="s">
        <v>23</v>
      </c>
      <c r="G131" s="13">
        <v>164</v>
      </c>
      <c r="H131" s="16"/>
      <c r="I131" s="16"/>
      <c r="J131" s="16"/>
      <c r="K131" s="16"/>
      <c r="L131" s="15">
        <f t="shared" si="3"/>
        <v>14498</v>
      </c>
      <c r="M131" s="15"/>
      <c r="N131" s="15"/>
      <c r="O131" s="15"/>
      <c r="P131" s="16"/>
    </row>
    <row r="132" spans="1:16" ht="15" customHeight="1" x14ac:dyDescent="0.25">
      <c r="A132" s="13">
        <f t="shared" si="2"/>
        <v>125</v>
      </c>
      <c r="B132" s="14">
        <v>45101</v>
      </c>
      <c r="C132" s="13" t="s">
        <v>201</v>
      </c>
      <c r="D132" s="13" t="s">
        <v>202</v>
      </c>
      <c r="E132" s="13" t="s">
        <v>82</v>
      </c>
      <c r="F132" s="15" t="s">
        <v>23</v>
      </c>
      <c r="G132" s="13">
        <v>141</v>
      </c>
      <c r="H132" s="16"/>
      <c r="I132" s="16"/>
      <c r="J132" s="16"/>
      <c r="K132" s="16"/>
      <c r="L132" s="15">
        <f t="shared" si="3"/>
        <v>14639</v>
      </c>
      <c r="M132" s="15"/>
      <c r="N132" s="15"/>
      <c r="O132" s="15"/>
      <c r="P132" s="16"/>
    </row>
    <row r="133" spans="1:16" ht="15" customHeight="1" x14ac:dyDescent="0.25">
      <c r="A133" s="13">
        <f t="shared" si="2"/>
        <v>126</v>
      </c>
      <c r="B133" s="14">
        <v>45101</v>
      </c>
      <c r="C133" s="13" t="s">
        <v>202</v>
      </c>
      <c r="D133" s="13" t="s">
        <v>203</v>
      </c>
      <c r="E133" s="13" t="s">
        <v>82</v>
      </c>
      <c r="F133" s="15" t="s">
        <v>23</v>
      </c>
      <c r="G133" s="13">
        <v>67</v>
      </c>
      <c r="H133" s="16"/>
      <c r="I133" s="16"/>
      <c r="J133" s="16"/>
      <c r="K133" s="16"/>
      <c r="L133" s="15">
        <f t="shared" si="3"/>
        <v>14706</v>
      </c>
      <c r="M133" s="15"/>
      <c r="N133" s="15"/>
      <c r="O133" s="15"/>
      <c r="P133" s="16"/>
    </row>
    <row r="134" spans="1:16" ht="15" customHeight="1" x14ac:dyDescent="0.25">
      <c r="A134" s="13">
        <f t="shared" si="2"/>
        <v>127</v>
      </c>
      <c r="B134" s="14">
        <v>45101</v>
      </c>
      <c r="C134" s="13" t="s">
        <v>203</v>
      </c>
      <c r="D134" s="13" t="s">
        <v>204</v>
      </c>
      <c r="E134" s="13" t="s">
        <v>82</v>
      </c>
      <c r="F134" s="15" t="s">
        <v>23</v>
      </c>
      <c r="G134" s="13">
        <v>37</v>
      </c>
      <c r="H134" s="16"/>
      <c r="I134" s="16"/>
      <c r="J134" s="16"/>
      <c r="K134" s="16"/>
      <c r="L134" s="15">
        <f t="shared" si="3"/>
        <v>14743</v>
      </c>
      <c r="M134" s="15"/>
      <c r="N134" s="15"/>
      <c r="O134" s="15"/>
      <c r="P134" s="16"/>
    </row>
    <row r="135" spans="1:16" ht="15" customHeight="1" x14ac:dyDescent="0.25">
      <c r="A135" s="13">
        <f t="shared" si="2"/>
        <v>128</v>
      </c>
      <c r="B135" s="14">
        <v>45101</v>
      </c>
      <c r="C135" s="13" t="s">
        <v>204</v>
      </c>
      <c r="D135" s="13" t="s">
        <v>205</v>
      </c>
      <c r="E135" s="13" t="s">
        <v>82</v>
      </c>
      <c r="F135" s="15" t="s">
        <v>23</v>
      </c>
      <c r="G135" s="13">
        <v>52</v>
      </c>
      <c r="H135" s="16"/>
      <c r="I135" s="16"/>
      <c r="J135" s="16"/>
      <c r="K135" s="16"/>
      <c r="L135" s="15">
        <f t="shared" si="3"/>
        <v>14795</v>
      </c>
      <c r="M135" s="15"/>
      <c r="N135" s="15"/>
      <c r="O135" s="15"/>
      <c r="P135" s="16"/>
    </row>
    <row r="136" spans="1:16" ht="15" customHeight="1" x14ac:dyDescent="0.25">
      <c r="A136" s="13">
        <f t="shared" si="2"/>
        <v>129</v>
      </c>
      <c r="B136" s="14">
        <v>45101</v>
      </c>
      <c r="C136" s="13" t="s">
        <v>205</v>
      </c>
      <c r="D136" s="13" t="s">
        <v>206</v>
      </c>
      <c r="E136" s="13" t="s">
        <v>82</v>
      </c>
      <c r="F136" s="15" t="s">
        <v>23</v>
      </c>
      <c r="G136" s="13">
        <v>23</v>
      </c>
      <c r="H136" s="16"/>
      <c r="I136" s="16"/>
      <c r="J136" s="16"/>
      <c r="K136" s="16"/>
      <c r="L136" s="15">
        <f t="shared" si="3"/>
        <v>14818</v>
      </c>
      <c r="M136" s="15"/>
      <c r="N136" s="15"/>
      <c r="O136" s="15"/>
      <c r="P136" s="16"/>
    </row>
    <row r="137" spans="1:16" ht="15" customHeight="1" x14ac:dyDescent="0.25">
      <c r="A137" s="13">
        <f t="shared" si="2"/>
        <v>130</v>
      </c>
      <c r="B137" s="14">
        <v>45113</v>
      </c>
      <c r="C137" s="17" t="s">
        <v>207</v>
      </c>
      <c r="D137" s="17" t="s">
        <v>208</v>
      </c>
      <c r="E137" s="13" t="s">
        <v>82</v>
      </c>
      <c r="F137" s="15" t="s">
        <v>23</v>
      </c>
      <c r="G137" s="13">
        <v>210</v>
      </c>
      <c r="H137" s="16"/>
      <c r="I137" s="16"/>
      <c r="J137" s="16"/>
      <c r="K137" s="16"/>
      <c r="L137" s="15">
        <f t="shared" si="3"/>
        <v>15028</v>
      </c>
      <c r="M137" s="15"/>
      <c r="N137" s="15"/>
      <c r="O137" s="15"/>
      <c r="P137" s="16"/>
    </row>
    <row r="138" spans="1:16" ht="15" customHeight="1" x14ac:dyDescent="0.25">
      <c r="A138" s="13">
        <f t="shared" ref="A138:A190" si="4">1+A137</f>
        <v>131</v>
      </c>
      <c r="B138" s="14">
        <v>45114</v>
      </c>
      <c r="C138" s="17" t="s">
        <v>207</v>
      </c>
      <c r="D138" s="17" t="s">
        <v>208</v>
      </c>
      <c r="E138" s="13" t="s">
        <v>82</v>
      </c>
      <c r="F138" s="15" t="s">
        <v>23</v>
      </c>
      <c r="G138" s="13">
        <v>50</v>
      </c>
      <c r="H138" s="16"/>
      <c r="I138" s="16"/>
      <c r="J138" s="16"/>
      <c r="K138" s="16"/>
      <c r="L138" s="15">
        <f t="shared" ref="L138:L188" si="5">L137+G138+H138+I138+J138+K138</f>
        <v>15078</v>
      </c>
      <c r="M138" s="15"/>
      <c r="N138" s="15"/>
      <c r="O138" s="15"/>
      <c r="P138" s="16"/>
    </row>
    <row r="139" spans="1:16" ht="15" customHeight="1" x14ac:dyDescent="0.25">
      <c r="A139" s="13">
        <f t="shared" si="4"/>
        <v>132</v>
      </c>
      <c r="B139" s="14">
        <v>45115</v>
      </c>
      <c r="C139" s="17" t="s">
        <v>209</v>
      </c>
      <c r="D139" s="17" t="s">
        <v>210</v>
      </c>
      <c r="E139" s="13" t="s">
        <v>82</v>
      </c>
      <c r="F139" s="15" t="s">
        <v>23</v>
      </c>
      <c r="G139" s="13">
        <v>70</v>
      </c>
      <c r="H139" s="16"/>
      <c r="I139" s="16"/>
      <c r="J139" s="16"/>
      <c r="K139" s="16"/>
      <c r="L139" s="15">
        <f t="shared" si="5"/>
        <v>15148</v>
      </c>
      <c r="M139" s="15"/>
      <c r="N139" s="15"/>
      <c r="O139" s="15"/>
      <c r="P139" s="16"/>
    </row>
    <row r="140" spans="1:16" ht="15.75" customHeight="1" x14ac:dyDescent="0.25">
      <c r="A140" s="13">
        <f t="shared" si="4"/>
        <v>133</v>
      </c>
      <c r="B140" s="14">
        <v>45116</v>
      </c>
      <c r="C140" s="17" t="s">
        <v>211</v>
      </c>
      <c r="D140" s="17" t="s">
        <v>212</v>
      </c>
      <c r="E140" s="13" t="s">
        <v>82</v>
      </c>
      <c r="F140" s="15" t="s">
        <v>23</v>
      </c>
      <c r="G140" s="13">
        <v>75</v>
      </c>
      <c r="H140" s="16"/>
      <c r="I140" s="16"/>
      <c r="J140" s="16"/>
      <c r="K140" s="16"/>
      <c r="L140" s="15">
        <f t="shared" si="5"/>
        <v>15223</v>
      </c>
      <c r="M140" s="15"/>
      <c r="N140" s="15"/>
      <c r="O140" s="15"/>
      <c r="P140" s="16"/>
    </row>
    <row r="141" spans="1:16" ht="15.75" customHeight="1" x14ac:dyDescent="0.25">
      <c r="A141" s="13">
        <f t="shared" si="4"/>
        <v>134</v>
      </c>
      <c r="B141" s="14">
        <v>45117</v>
      </c>
      <c r="C141" s="17" t="s">
        <v>211</v>
      </c>
      <c r="D141" s="17" t="s">
        <v>213</v>
      </c>
      <c r="E141" s="13" t="s">
        <v>82</v>
      </c>
      <c r="F141" s="15" t="s">
        <v>23</v>
      </c>
      <c r="G141" s="13">
        <v>200</v>
      </c>
      <c r="H141" s="16"/>
      <c r="I141" s="16"/>
      <c r="J141" s="16"/>
      <c r="K141" s="16"/>
      <c r="L141" s="15">
        <f t="shared" si="5"/>
        <v>15423</v>
      </c>
      <c r="M141" s="15"/>
      <c r="N141" s="15"/>
      <c r="O141" s="15"/>
      <c r="P141" s="16"/>
    </row>
    <row r="142" spans="1:16" ht="15.75" customHeight="1" x14ac:dyDescent="0.25">
      <c r="A142" s="13">
        <f t="shared" si="4"/>
        <v>135</v>
      </c>
      <c r="B142" s="14">
        <v>45120</v>
      </c>
      <c r="C142" s="13" t="s">
        <v>87</v>
      </c>
      <c r="D142" s="13" t="s">
        <v>214</v>
      </c>
      <c r="E142" s="13" t="s">
        <v>82</v>
      </c>
      <c r="F142" s="15" t="s">
        <v>23</v>
      </c>
      <c r="G142" s="15">
        <v>70</v>
      </c>
      <c r="H142" s="16"/>
      <c r="I142" s="16"/>
      <c r="J142" s="16"/>
      <c r="K142" s="16"/>
      <c r="L142" s="15">
        <f t="shared" si="5"/>
        <v>15493</v>
      </c>
      <c r="M142" s="15"/>
      <c r="N142" s="15"/>
      <c r="O142" s="15"/>
      <c r="P142" s="16"/>
    </row>
    <row r="143" spans="1:16" ht="15.75" customHeight="1" x14ac:dyDescent="0.25">
      <c r="A143" s="13">
        <f t="shared" si="4"/>
        <v>136</v>
      </c>
      <c r="B143" s="14">
        <v>45120</v>
      </c>
      <c r="C143" s="13" t="s">
        <v>214</v>
      </c>
      <c r="D143" s="13" t="s">
        <v>215</v>
      </c>
      <c r="E143" s="13" t="s">
        <v>82</v>
      </c>
      <c r="F143" s="15" t="s">
        <v>23</v>
      </c>
      <c r="G143" s="15">
        <v>17</v>
      </c>
      <c r="H143" s="16"/>
      <c r="I143" s="16"/>
      <c r="J143" s="16"/>
      <c r="K143" s="16"/>
      <c r="L143" s="15">
        <f t="shared" si="5"/>
        <v>15510</v>
      </c>
      <c r="M143" s="15"/>
      <c r="N143" s="15"/>
      <c r="O143" s="15"/>
      <c r="P143" s="16"/>
    </row>
    <row r="144" spans="1:16" ht="15.75" customHeight="1" x14ac:dyDescent="0.25">
      <c r="A144" s="13">
        <f t="shared" si="4"/>
        <v>137</v>
      </c>
      <c r="B144" s="14">
        <v>45120</v>
      </c>
      <c r="C144" s="13" t="s">
        <v>215</v>
      </c>
      <c r="D144" s="13" t="s">
        <v>216</v>
      </c>
      <c r="E144" s="13" t="s">
        <v>82</v>
      </c>
      <c r="F144" s="15" t="s">
        <v>23</v>
      </c>
      <c r="G144" s="15">
        <v>105</v>
      </c>
      <c r="H144" s="16"/>
      <c r="I144" s="16"/>
      <c r="J144" s="16"/>
      <c r="K144" s="16"/>
      <c r="L144" s="15">
        <f t="shared" si="5"/>
        <v>15615</v>
      </c>
      <c r="M144" s="15"/>
      <c r="N144" s="15"/>
      <c r="O144" s="15"/>
      <c r="P144" s="16"/>
    </row>
    <row r="145" spans="1:17" ht="15.75" customHeight="1" x14ac:dyDescent="0.25">
      <c r="A145" s="13">
        <f t="shared" si="4"/>
        <v>138</v>
      </c>
      <c r="B145" s="14">
        <v>45120</v>
      </c>
      <c r="C145" s="13" t="s">
        <v>38</v>
      </c>
      <c r="D145" s="13" t="s">
        <v>217</v>
      </c>
      <c r="E145" s="13" t="s">
        <v>82</v>
      </c>
      <c r="F145" s="15" t="s">
        <v>23</v>
      </c>
      <c r="G145" s="15">
        <v>55</v>
      </c>
      <c r="H145" s="16"/>
      <c r="I145" s="16"/>
      <c r="J145" s="16"/>
      <c r="K145" s="16"/>
      <c r="L145" s="15">
        <f t="shared" si="5"/>
        <v>15670</v>
      </c>
      <c r="M145" s="15"/>
      <c r="N145" s="15"/>
      <c r="O145" s="15"/>
      <c r="P145" s="16"/>
    </row>
    <row r="146" spans="1:17" ht="15.75" customHeight="1" x14ac:dyDescent="0.25">
      <c r="A146" s="13">
        <f t="shared" si="4"/>
        <v>139</v>
      </c>
      <c r="B146" s="14">
        <v>45120</v>
      </c>
      <c r="C146" s="13" t="s">
        <v>217</v>
      </c>
      <c r="D146" s="13" t="s">
        <v>218</v>
      </c>
      <c r="E146" s="13" t="s">
        <v>82</v>
      </c>
      <c r="F146" s="15" t="s">
        <v>23</v>
      </c>
      <c r="G146" s="15">
        <v>54</v>
      </c>
      <c r="H146" s="16"/>
      <c r="I146" s="16"/>
      <c r="J146" s="16"/>
      <c r="K146" s="16"/>
      <c r="L146" s="15">
        <f t="shared" si="5"/>
        <v>15724</v>
      </c>
      <c r="M146" s="15"/>
      <c r="N146" s="15"/>
      <c r="O146" s="15"/>
      <c r="P146" s="16"/>
    </row>
    <row r="147" spans="1:17" ht="15.75" customHeight="1" x14ac:dyDescent="0.25">
      <c r="A147" s="13">
        <f t="shared" si="4"/>
        <v>140</v>
      </c>
      <c r="B147" s="14">
        <v>45129</v>
      </c>
      <c r="C147" s="13" t="s">
        <v>37</v>
      </c>
      <c r="D147" s="13" t="s">
        <v>219</v>
      </c>
      <c r="E147" s="13" t="s">
        <v>82</v>
      </c>
      <c r="F147" s="15" t="s">
        <v>23</v>
      </c>
      <c r="G147" s="13"/>
      <c r="H147" s="16"/>
      <c r="I147" s="16"/>
      <c r="J147" s="13">
        <v>86</v>
      </c>
      <c r="K147" s="13"/>
      <c r="L147" s="15">
        <f t="shared" si="5"/>
        <v>15810</v>
      </c>
      <c r="M147" s="15"/>
      <c r="N147" s="15"/>
      <c r="O147" s="15"/>
      <c r="P147" s="16"/>
    </row>
    <row r="148" spans="1:17" ht="15.75" customHeight="1" x14ac:dyDescent="0.25">
      <c r="A148" s="13">
        <f t="shared" si="4"/>
        <v>141</v>
      </c>
      <c r="B148" s="14">
        <v>45129</v>
      </c>
      <c r="C148" s="13" t="s">
        <v>219</v>
      </c>
      <c r="D148" s="13" t="s">
        <v>50</v>
      </c>
      <c r="E148" s="13" t="s">
        <v>82</v>
      </c>
      <c r="F148" s="15" t="s">
        <v>23</v>
      </c>
      <c r="G148" s="13"/>
      <c r="H148" s="16"/>
      <c r="I148" s="16"/>
      <c r="J148" s="13"/>
      <c r="K148" s="13">
        <v>26</v>
      </c>
      <c r="L148" s="15">
        <f t="shared" si="5"/>
        <v>15836</v>
      </c>
      <c r="M148" s="15"/>
      <c r="N148" s="15"/>
      <c r="O148" s="15"/>
      <c r="P148" s="16"/>
    </row>
    <row r="149" spans="1:17" ht="15.75" customHeight="1" x14ac:dyDescent="0.25">
      <c r="A149" s="13">
        <f t="shared" si="4"/>
        <v>142</v>
      </c>
      <c r="B149" s="14">
        <v>45129</v>
      </c>
      <c r="C149" s="13" t="s">
        <v>219</v>
      </c>
      <c r="D149" s="13" t="s">
        <v>220</v>
      </c>
      <c r="E149" s="13" t="s">
        <v>82</v>
      </c>
      <c r="F149" s="15" t="s">
        <v>23</v>
      </c>
      <c r="G149" s="13"/>
      <c r="H149" s="16"/>
      <c r="I149" s="16"/>
      <c r="J149" s="13"/>
      <c r="K149" s="13">
        <v>92</v>
      </c>
      <c r="L149" s="15">
        <f t="shared" si="5"/>
        <v>15928</v>
      </c>
      <c r="M149" s="15"/>
      <c r="N149" s="15"/>
      <c r="O149" s="15"/>
      <c r="P149" s="16"/>
      <c r="Q149">
        <v>1641</v>
      </c>
    </row>
    <row r="150" spans="1:17" ht="15.75" customHeight="1" x14ac:dyDescent="0.25">
      <c r="A150" s="13">
        <f t="shared" si="4"/>
        <v>143</v>
      </c>
      <c r="B150" s="14">
        <v>45129</v>
      </c>
      <c r="C150" s="13" t="s">
        <v>220</v>
      </c>
      <c r="D150" s="13" t="s">
        <v>221</v>
      </c>
      <c r="E150" s="13" t="s">
        <v>82</v>
      </c>
      <c r="F150" s="15" t="s">
        <v>23</v>
      </c>
      <c r="G150" s="13"/>
      <c r="H150" s="16"/>
      <c r="I150" s="16"/>
      <c r="J150" s="13"/>
      <c r="K150" s="13">
        <v>31</v>
      </c>
      <c r="L150" s="15">
        <f t="shared" si="5"/>
        <v>15959</v>
      </c>
      <c r="M150" s="15"/>
      <c r="N150" s="15"/>
      <c r="O150" s="15"/>
      <c r="P150" s="16"/>
      <c r="Q150">
        <v>5108</v>
      </c>
    </row>
    <row r="151" spans="1:17" ht="15.75" customHeight="1" x14ac:dyDescent="0.25">
      <c r="A151" s="13">
        <f t="shared" si="4"/>
        <v>144</v>
      </c>
      <c r="B151" s="14">
        <v>45129</v>
      </c>
      <c r="C151" s="13" t="s">
        <v>221</v>
      </c>
      <c r="D151" s="13" t="s">
        <v>61</v>
      </c>
      <c r="E151" s="13" t="s">
        <v>82</v>
      </c>
      <c r="F151" s="15" t="s">
        <v>23</v>
      </c>
      <c r="G151" s="13"/>
      <c r="H151" s="16"/>
      <c r="I151" s="16"/>
      <c r="J151" s="13"/>
      <c r="K151" s="13">
        <v>22</v>
      </c>
      <c r="L151" s="15">
        <f t="shared" si="5"/>
        <v>15981</v>
      </c>
      <c r="M151" s="15"/>
      <c r="N151" s="15"/>
      <c r="O151" s="15"/>
      <c r="P151" s="16"/>
    </row>
    <row r="152" spans="1:17" ht="15.75" customHeight="1" x14ac:dyDescent="0.25">
      <c r="A152" s="13">
        <f t="shared" si="4"/>
        <v>145</v>
      </c>
      <c r="B152" s="14">
        <v>45129</v>
      </c>
      <c r="C152" s="13" t="s">
        <v>61</v>
      </c>
      <c r="D152" s="13" t="s">
        <v>222</v>
      </c>
      <c r="E152" s="13" t="s">
        <v>82</v>
      </c>
      <c r="F152" s="15" t="s">
        <v>23</v>
      </c>
      <c r="G152" s="13"/>
      <c r="H152" s="16"/>
      <c r="I152" s="16"/>
      <c r="J152" s="13"/>
      <c r="K152" s="13">
        <v>95</v>
      </c>
      <c r="L152" s="15">
        <f t="shared" si="5"/>
        <v>16076</v>
      </c>
      <c r="M152" s="15"/>
      <c r="N152" s="15"/>
      <c r="O152" s="15"/>
      <c r="P152" s="16"/>
    </row>
    <row r="153" spans="1:17" ht="15" customHeight="1" x14ac:dyDescent="0.25">
      <c r="A153" s="13">
        <f t="shared" si="4"/>
        <v>146</v>
      </c>
      <c r="B153" s="14">
        <v>45129</v>
      </c>
      <c r="C153" s="13" t="s">
        <v>222</v>
      </c>
      <c r="D153" s="13" t="s">
        <v>223</v>
      </c>
      <c r="E153" s="13" t="s">
        <v>82</v>
      </c>
      <c r="F153" s="15" t="s">
        <v>23</v>
      </c>
      <c r="G153" s="13"/>
      <c r="H153" s="16"/>
      <c r="I153" s="16"/>
      <c r="J153" s="13"/>
      <c r="K153" s="13">
        <v>84</v>
      </c>
      <c r="L153" s="15">
        <f t="shared" si="5"/>
        <v>16160</v>
      </c>
      <c r="M153" s="15"/>
      <c r="N153" s="15"/>
      <c r="O153" s="15"/>
      <c r="P153" s="16"/>
    </row>
    <row r="154" spans="1:17" ht="15" customHeight="1" x14ac:dyDescent="0.25">
      <c r="A154" s="13">
        <f t="shared" si="4"/>
        <v>147</v>
      </c>
      <c r="B154" s="14">
        <v>45129</v>
      </c>
      <c r="C154" s="13" t="s">
        <v>223</v>
      </c>
      <c r="D154" s="13" t="s">
        <v>91</v>
      </c>
      <c r="E154" s="13" t="s">
        <v>82</v>
      </c>
      <c r="F154" s="15" t="s">
        <v>23</v>
      </c>
      <c r="G154" s="13"/>
      <c r="H154" s="16"/>
      <c r="I154" s="16"/>
      <c r="J154" s="13">
        <v>88</v>
      </c>
      <c r="K154" s="13"/>
      <c r="L154" s="15">
        <f t="shared" si="5"/>
        <v>16248</v>
      </c>
      <c r="M154" s="15"/>
      <c r="N154" s="15"/>
      <c r="O154" s="15"/>
      <c r="P154" s="16"/>
    </row>
    <row r="155" spans="1:17" ht="15" customHeight="1" x14ac:dyDescent="0.25">
      <c r="A155" s="13">
        <f t="shared" si="4"/>
        <v>148</v>
      </c>
      <c r="B155" s="14">
        <v>45129</v>
      </c>
      <c r="C155" s="13" t="s">
        <v>91</v>
      </c>
      <c r="D155" s="13" t="s">
        <v>224</v>
      </c>
      <c r="E155" s="13" t="s">
        <v>82</v>
      </c>
      <c r="F155" s="15" t="s">
        <v>23</v>
      </c>
      <c r="G155" s="13"/>
      <c r="H155" s="16"/>
      <c r="I155" s="16"/>
      <c r="J155" s="13">
        <v>40</v>
      </c>
      <c r="K155" s="13"/>
      <c r="L155" s="15">
        <f t="shared" si="5"/>
        <v>16288</v>
      </c>
      <c r="M155" s="15"/>
      <c r="N155" s="15"/>
      <c r="O155" s="15"/>
      <c r="P155" s="16"/>
    </row>
    <row r="156" spans="1:17" ht="15" customHeight="1" x14ac:dyDescent="0.25">
      <c r="A156" s="13">
        <f t="shared" si="4"/>
        <v>149</v>
      </c>
      <c r="B156" s="14">
        <v>45129</v>
      </c>
      <c r="C156" s="13" t="s">
        <v>224</v>
      </c>
      <c r="D156" s="13" t="s">
        <v>105</v>
      </c>
      <c r="E156" s="13" t="s">
        <v>82</v>
      </c>
      <c r="F156" s="15" t="s">
        <v>23</v>
      </c>
      <c r="G156" s="13"/>
      <c r="H156" s="16"/>
      <c r="I156" s="16"/>
      <c r="J156" s="13">
        <v>171</v>
      </c>
      <c r="K156" s="13"/>
      <c r="L156" s="15">
        <f t="shared" si="5"/>
        <v>16459</v>
      </c>
      <c r="M156" s="15"/>
      <c r="N156" s="15"/>
      <c r="O156" s="15"/>
      <c r="P156" s="16"/>
    </row>
    <row r="157" spans="1:17" ht="15" customHeight="1" x14ac:dyDescent="0.25">
      <c r="A157" s="13">
        <f t="shared" si="4"/>
        <v>150</v>
      </c>
      <c r="B157" s="14">
        <v>45135</v>
      </c>
      <c r="C157" s="13" t="s">
        <v>164</v>
      </c>
      <c r="D157" s="13" t="s">
        <v>163</v>
      </c>
      <c r="E157" s="13" t="s">
        <v>82</v>
      </c>
      <c r="F157" s="15" t="s">
        <v>23</v>
      </c>
      <c r="G157" s="13"/>
      <c r="H157" s="16">
        <v>137</v>
      </c>
      <c r="I157" s="16"/>
      <c r="J157" s="13"/>
      <c r="K157" s="13"/>
      <c r="L157" s="15">
        <f t="shared" si="5"/>
        <v>16596</v>
      </c>
      <c r="M157" s="15"/>
      <c r="N157" s="15"/>
      <c r="O157" s="15"/>
      <c r="P157" s="16"/>
    </row>
    <row r="158" spans="1:17" ht="15" customHeight="1" x14ac:dyDescent="0.25">
      <c r="A158" s="13">
        <f t="shared" si="4"/>
        <v>151</v>
      </c>
      <c r="B158" s="14">
        <v>45135</v>
      </c>
      <c r="C158" s="13" t="s">
        <v>211</v>
      </c>
      <c r="D158" s="13" t="s">
        <v>212</v>
      </c>
      <c r="E158" s="13" t="s">
        <v>82</v>
      </c>
      <c r="F158" s="15" t="s">
        <v>23</v>
      </c>
      <c r="G158" s="13">
        <v>75</v>
      </c>
      <c r="H158" s="16"/>
      <c r="I158" s="16"/>
      <c r="J158" s="13"/>
      <c r="K158" s="13"/>
      <c r="L158" s="15">
        <f t="shared" si="5"/>
        <v>16671</v>
      </c>
      <c r="M158" s="15"/>
      <c r="N158" s="15"/>
      <c r="O158" s="15"/>
      <c r="P158" s="16"/>
    </row>
    <row r="159" spans="1:17" ht="15" customHeight="1" x14ac:dyDescent="0.25">
      <c r="A159" s="13">
        <f t="shared" si="4"/>
        <v>152</v>
      </c>
      <c r="B159" s="14">
        <v>45135</v>
      </c>
      <c r="C159" s="13" t="s">
        <v>225</v>
      </c>
      <c r="D159" s="13" t="s">
        <v>41</v>
      </c>
      <c r="E159" s="13" t="s">
        <v>82</v>
      </c>
      <c r="F159" s="15" t="s">
        <v>23</v>
      </c>
      <c r="G159" s="13">
        <v>220</v>
      </c>
      <c r="H159" s="16"/>
      <c r="I159" s="16"/>
      <c r="J159" s="13"/>
      <c r="K159" s="13"/>
      <c r="L159" s="15">
        <f t="shared" si="5"/>
        <v>16891</v>
      </c>
      <c r="M159" s="15"/>
      <c r="N159" s="15"/>
      <c r="O159" s="15"/>
      <c r="P159" s="16"/>
    </row>
    <row r="160" spans="1:17" ht="15" customHeight="1" x14ac:dyDescent="0.25">
      <c r="A160" s="13">
        <f t="shared" si="4"/>
        <v>153</v>
      </c>
      <c r="B160" s="14">
        <v>45139</v>
      </c>
      <c r="C160" s="13" t="s">
        <v>81</v>
      </c>
      <c r="D160" s="13" t="s">
        <v>226</v>
      </c>
      <c r="E160" s="13" t="s">
        <v>82</v>
      </c>
      <c r="F160" s="15" t="s">
        <v>23</v>
      </c>
      <c r="G160" s="13">
        <v>120</v>
      </c>
      <c r="H160" s="16"/>
      <c r="I160" s="16"/>
      <c r="J160" s="13"/>
      <c r="K160" s="13"/>
      <c r="L160" s="15">
        <f t="shared" si="5"/>
        <v>17011</v>
      </c>
      <c r="M160" s="15"/>
      <c r="N160" s="15"/>
      <c r="O160" s="15"/>
      <c r="P160" s="16"/>
    </row>
    <row r="161" spans="1:16" ht="15" customHeight="1" x14ac:dyDescent="0.25">
      <c r="A161" s="13">
        <f t="shared" si="4"/>
        <v>154</v>
      </c>
      <c r="B161" s="14">
        <v>45139</v>
      </c>
      <c r="C161" s="13" t="s">
        <v>226</v>
      </c>
      <c r="D161" s="13" t="s">
        <v>161</v>
      </c>
      <c r="E161" s="13" t="s">
        <v>82</v>
      </c>
      <c r="F161" s="15" t="s">
        <v>23</v>
      </c>
      <c r="G161" s="13">
        <v>42</v>
      </c>
      <c r="H161" s="16"/>
      <c r="I161" s="16"/>
      <c r="J161" s="13"/>
      <c r="K161" s="13"/>
      <c r="L161" s="15">
        <f t="shared" si="5"/>
        <v>17053</v>
      </c>
      <c r="M161" s="15"/>
      <c r="N161" s="15"/>
      <c r="O161" s="15"/>
      <c r="P161" s="16"/>
    </row>
    <row r="162" spans="1:16" ht="15" customHeight="1" x14ac:dyDescent="0.25">
      <c r="A162" s="13">
        <f t="shared" si="4"/>
        <v>155</v>
      </c>
      <c r="B162" s="14">
        <v>45139</v>
      </c>
      <c r="C162" s="13" t="s">
        <v>161</v>
      </c>
      <c r="D162" s="13" t="s">
        <v>40</v>
      </c>
      <c r="E162" s="13" t="s">
        <v>82</v>
      </c>
      <c r="F162" s="15" t="s">
        <v>23</v>
      </c>
      <c r="G162" s="13">
        <v>110</v>
      </c>
      <c r="H162" s="16"/>
      <c r="I162" s="16"/>
      <c r="J162" s="13"/>
      <c r="K162" s="13"/>
      <c r="L162" s="15">
        <f t="shared" si="5"/>
        <v>17163</v>
      </c>
      <c r="M162" s="15"/>
      <c r="N162" s="15"/>
      <c r="O162" s="15"/>
      <c r="P162" s="16"/>
    </row>
    <row r="163" spans="1:16" ht="15" customHeight="1" x14ac:dyDescent="0.25">
      <c r="A163" s="13">
        <f t="shared" si="4"/>
        <v>156</v>
      </c>
      <c r="B163" s="14">
        <v>45140</v>
      </c>
      <c r="C163" s="13" t="s">
        <v>227</v>
      </c>
      <c r="D163" s="13" t="s">
        <v>228</v>
      </c>
      <c r="E163" s="13" t="s">
        <v>82</v>
      </c>
      <c r="F163" s="15" t="s">
        <v>23</v>
      </c>
      <c r="G163" s="13">
        <v>110</v>
      </c>
      <c r="H163" s="16"/>
      <c r="I163" s="16"/>
      <c r="J163" s="13"/>
      <c r="K163" s="13"/>
      <c r="L163" s="15">
        <f t="shared" si="5"/>
        <v>17273</v>
      </c>
      <c r="M163" s="15"/>
      <c r="N163" s="15"/>
      <c r="O163" s="15"/>
      <c r="P163" s="16"/>
    </row>
    <row r="164" spans="1:16" ht="15" customHeight="1" x14ac:dyDescent="0.25">
      <c r="A164" s="13">
        <f t="shared" si="4"/>
        <v>157</v>
      </c>
      <c r="B164" s="14">
        <v>45140</v>
      </c>
      <c r="C164" s="13" t="s">
        <v>228</v>
      </c>
      <c r="D164" s="13" t="s">
        <v>229</v>
      </c>
      <c r="E164" s="13" t="s">
        <v>82</v>
      </c>
      <c r="F164" s="15" t="s">
        <v>23</v>
      </c>
      <c r="G164" s="13">
        <v>50</v>
      </c>
      <c r="H164" s="16"/>
      <c r="I164" s="16"/>
      <c r="J164" s="13"/>
      <c r="K164" s="13"/>
      <c r="L164" s="15">
        <f t="shared" si="5"/>
        <v>17323</v>
      </c>
      <c r="M164" s="15"/>
      <c r="N164" s="15"/>
      <c r="O164" s="15"/>
      <c r="P164" s="16"/>
    </row>
    <row r="165" spans="1:16" ht="15" customHeight="1" x14ac:dyDescent="0.25">
      <c r="A165" s="13">
        <f t="shared" si="4"/>
        <v>158</v>
      </c>
      <c r="B165" s="14">
        <v>45140</v>
      </c>
      <c r="C165" s="13" t="s">
        <v>230</v>
      </c>
      <c r="D165" s="13" t="s">
        <v>42</v>
      </c>
      <c r="E165" s="13" t="s">
        <v>82</v>
      </c>
      <c r="F165" s="15" t="s">
        <v>23</v>
      </c>
      <c r="G165" s="13">
        <v>26</v>
      </c>
      <c r="H165" s="16"/>
      <c r="I165" s="16"/>
      <c r="J165" s="13"/>
      <c r="K165" s="13"/>
      <c r="L165" s="15">
        <f t="shared" si="5"/>
        <v>17349</v>
      </c>
      <c r="M165" s="15"/>
      <c r="N165" s="15"/>
      <c r="O165" s="15"/>
      <c r="P165" s="16"/>
    </row>
    <row r="166" spans="1:16" ht="15" customHeight="1" x14ac:dyDescent="0.25">
      <c r="A166" s="13">
        <f t="shared" si="4"/>
        <v>159</v>
      </c>
      <c r="B166" s="14">
        <v>45140</v>
      </c>
      <c r="C166" s="13" t="s">
        <v>42</v>
      </c>
      <c r="D166" s="13">
        <v>91</v>
      </c>
      <c r="E166" s="13" t="s">
        <v>82</v>
      </c>
      <c r="F166" s="15" t="s">
        <v>23</v>
      </c>
      <c r="G166" s="13">
        <v>90</v>
      </c>
      <c r="H166" s="16"/>
      <c r="I166" s="16"/>
      <c r="J166" s="13"/>
      <c r="K166" s="13"/>
      <c r="L166" s="15">
        <f t="shared" si="5"/>
        <v>17439</v>
      </c>
      <c r="M166" s="15"/>
      <c r="N166" s="15"/>
      <c r="O166" s="15"/>
      <c r="P166" s="16"/>
    </row>
    <row r="167" spans="1:16" ht="15" customHeight="1" x14ac:dyDescent="0.25">
      <c r="A167" s="13">
        <f t="shared" si="4"/>
        <v>160</v>
      </c>
      <c r="B167" s="14">
        <v>45143</v>
      </c>
      <c r="C167" s="18" t="s">
        <v>223</v>
      </c>
      <c r="D167" s="18" t="s">
        <v>53</v>
      </c>
      <c r="E167" s="13" t="s">
        <v>82</v>
      </c>
      <c r="F167" s="15" t="s">
        <v>23</v>
      </c>
      <c r="G167" s="18">
        <v>41</v>
      </c>
      <c r="H167" s="16"/>
      <c r="I167" s="16"/>
      <c r="J167" s="16"/>
      <c r="K167" s="16"/>
      <c r="L167" s="15">
        <f t="shared" si="5"/>
        <v>17480</v>
      </c>
      <c r="M167" s="15"/>
      <c r="N167" s="15"/>
      <c r="O167" s="15"/>
      <c r="P167" s="16"/>
    </row>
    <row r="168" spans="1:16" ht="15" customHeight="1" x14ac:dyDescent="0.25">
      <c r="A168" s="13">
        <f t="shared" si="4"/>
        <v>161</v>
      </c>
      <c r="B168" s="14">
        <v>45143</v>
      </c>
      <c r="C168" s="13" t="s">
        <v>53</v>
      </c>
      <c r="D168" s="13" t="s">
        <v>54</v>
      </c>
      <c r="E168" s="13" t="s">
        <v>82</v>
      </c>
      <c r="F168" s="15" t="s">
        <v>23</v>
      </c>
      <c r="G168" s="13">
        <v>43</v>
      </c>
      <c r="H168" s="16"/>
      <c r="I168" s="16"/>
      <c r="J168" s="13"/>
      <c r="K168" s="13"/>
      <c r="L168" s="15">
        <f t="shared" si="5"/>
        <v>17523</v>
      </c>
      <c r="M168" s="15"/>
      <c r="N168" s="15"/>
      <c r="O168" s="15"/>
      <c r="P168" s="16"/>
    </row>
    <row r="169" spans="1:16" ht="15" customHeight="1" x14ac:dyDescent="0.25">
      <c r="A169" s="13">
        <f t="shared" si="4"/>
        <v>162</v>
      </c>
      <c r="B169" s="14">
        <v>45143</v>
      </c>
      <c r="C169" s="13" t="s">
        <v>54</v>
      </c>
      <c r="D169" s="13" t="s">
        <v>231</v>
      </c>
      <c r="E169" s="13" t="s">
        <v>82</v>
      </c>
      <c r="F169" s="15" t="s">
        <v>23</v>
      </c>
      <c r="G169" s="13">
        <v>65</v>
      </c>
      <c r="H169" s="16"/>
      <c r="I169" s="16"/>
      <c r="J169" s="13"/>
      <c r="K169" s="13"/>
      <c r="L169" s="15">
        <f t="shared" si="5"/>
        <v>17588</v>
      </c>
      <c r="M169" s="15"/>
      <c r="N169" s="15"/>
      <c r="O169" s="15"/>
      <c r="P169" s="16"/>
    </row>
    <row r="170" spans="1:16" ht="15" customHeight="1" x14ac:dyDescent="0.25">
      <c r="A170" s="13">
        <f t="shared" si="4"/>
        <v>163</v>
      </c>
      <c r="B170" s="14">
        <v>45143</v>
      </c>
      <c r="C170" s="13" t="s">
        <v>231</v>
      </c>
      <c r="D170" s="13" t="s">
        <v>232</v>
      </c>
      <c r="E170" s="13" t="s">
        <v>82</v>
      </c>
      <c r="F170" s="15" t="s">
        <v>23</v>
      </c>
      <c r="G170" s="13">
        <v>18</v>
      </c>
      <c r="H170" s="16"/>
      <c r="I170" s="16"/>
      <c r="J170" s="13"/>
      <c r="K170" s="13"/>
      <c r="L170" s="15">
        <f t="shared" si="5"/>
        <v>17606</v>
      </c>
      <c r="M170" s="15"/>
      <c r="N170" s="15"/>
      <c r="O170" s="15"/>
      <c r="P170" s="16"/>
    </row>
    <row r="171" spans="1:16" ht="15" customHeight="1" x14ac:dyDescent="0.25">
      <c r="A171" s="13">
        <f t="shared" si="4"/>
        <v>164</v>
      </c>
      <c r="B171" s="14">
        <v>45143</v>
      </c>
      <c r="C171" s="13" t="s">
        <v>229</v>
      </c>
      <c r="D171" s="13" t="s">
        <v>233</v>
      </c>
      <c r="E171" s="13" t="s">
        <v>82</v>
      </c>
      <c r="F171" s="15" t="s">
        <v>23</v>
      </c>
      <c r="G171" s="13">
        <v>40</v>
      </c>
      <c r="H171" s="16"/>
      <c r="I171" s="16"/>
      <c r="J171" s="13"/>
      <c r="K171" s="13"/>
      <c r="L171" s="15">
        <f t="shared" si="5"/>
        <v>17646</v>
      </c>
      <c r="M171" s="15"/>
      <c r="N171" s="15"/>
      <c r="O171" s="15"/>
      <c r="P171" s="16"/>
    </row>
    <row r="172" spans="1:16" ht="15" customHeight="1" x14ac:dyDescent="0.25">
      <c r="A172" s="13">
        <f t="shared" si="4"/>
        <v>165</v>
      </c>
      <c r="B172" s="14">
        <v>45143</v>
      </c>
      <c r="C172" s="13" t="s">
        <v>233</v>
      </c>
      <c r="D172" s="13" t="s">
        <v>234</v>
      </c>
      <c r="E172" s="13" t="s">
        <v>82</v>
      </c>
      <c r="F172" s="15" t="s">
        <v>23</v>
      </c>
      <c r="G172" s="13">
        <v>18</v>
      </c>
      <c r="H172" s="16"/>
      <c r="I172" s="16"/>
      <c r="J172" s="13"/>
      <c r="K172" s="13"/>
      <c r="L172" s="15">
        <f t="shared" si="5"/>
        <v>17664</v>
      </c>
      <c r="M172" s="15"/>
      <c r="N172" s="15"/>
      <c r="O172" s="15"/>
      <c r="P172" s="16"/>
    </row>
    <row r="173" spans="1:16" ht="15" customHeight="1" x14ac:dyDescent="0.25">
      <c r="A173" s="13">
        <f t="shared" si="4"/>
        <v>166</v>
      </c>
      <c r="B173" s="14">
        <v>45143</v>
      </c>
      <c r="C173" s="13" t="s">
        <v>234</v>
      </c>
      <c r="D173" s="13" t="s">
        <v>235</v>
      </c>
      <c r="E173" s="13" t="s">
        <v>82</v>
      </c>
      <c r="F173" s="15" t="s">
        <v>23</v>
      </c>
      <c r="G173" s="13">
        <v>68</v>
      </c>
      <c r="H173" s="16"/>
      <c r="I173" s="16"/>
      <c r="J173" s="16"/>
      <c r="K173" s="16"/>
      <c r="L173" s="15">
        <f t="shared" si="5"/>
        <v>17732</v>
      </c>
      <c r="M173" s="15"/>
      <c r="N173" s="15"/>
      <c r="O173" s="15"/>
      <c r="P173" s="16"/>
    </row>
    <row r="174" spans="1:16" ht="15" customHeight="1" x14ac:dyDescent="0.25">
      <c r="A174" s="13">
        <f t="shared" si="4"/>
        <v>167</v>
      </c>
      <c r="B174" s="14">
        <v>45145</v>
      </c>
      <c r="C174" s="13" t="s">
        <v>236</v>
      </c>
      <c r="D174" s="13" t="s">
        <v>54</v>
      </c>
      <c r="E174" s="13" t="s">
        <v>82</v>
      </c>
      <c r="F174" s="15" t="s">
        <v>23</v>
      </c>
      <c r="G174" s="13">
        <v>30</v>
      </c>
      <c r="H174" s="16"/>
      <c r="I174" s="16"/>
      <c r="J174" s="16"/>
      <c r="K174" s="16"/>
      <c r="L174" s="15">
        <f t="shared" si="5"/>
        <v>17762</v>
      </c>
      <c r="M174" s="15"/>
      <c r="N174" s="15"/>
      <c r="O174" s="15"/>
      <c r="P174" s="16"/>
    </row>
    <row r="175" spans="1:16" ht="15" customHeight="1" x14ac:dyDescent="0.25">
      <c r="A175" s="13">
        <f t="shared" si="4"/>
        <v>168</v>
      </c>
      <c r="B175" s="14">
        <v>45145</v>
      </c>
      <c r="C175" s="13" t="s">
        <v>237</v>
      </c>
      <c r="D175" s="13" t="s">
        <v>236</v>
      </c>
      <c r="E175" s="13" t="s">
        <v>82</v>
      </c>
      <c r="F175" s="15" t="s">
        <v>23</v>
      </c>
      <c r="G175" s="13">
        <v>90</v>
      </c>
      <c r="H175" s="16"/>
      <c r="I175" s="16"/>
      <c r="J175" s="16"/>
      <c r="K175" s="16"/>
      <c r="L175" s="15">
        <f t="shared" si="5"/>
        <v>17852</v>
      </c>
      <c r="M175" s="15"/>
      <c r="N175" s="15"/>
      <c r="O175" s="15"/>
      <c r="P175" s="16"/>
    </row>
    <row r="176" spans="1:16" ht="15" customHeight="1" x14ac:dyDescent="0.25">
      <c r="A176" s="13">
        <f t="shared" si="4"/>
        <v>169</v>
      </c>
      <c r="B176" s="14">
        <v>45145</v>
      </c>
      <c r="C176" s="13" t="s">
        <v>236</v>
      </c>
      <c r="D176" s="13" t="s">
        <v>238</v>
      </c>
      <c r="E176" s="13" t="s">
        <v>82</v>
      </c>
      <c r="F176" s="15" t="s">
        <v>23</v>
      </c>
      <c r="G176" s="13">
        <v>17</v>
      </c>
      <c r="H176" s="16"/>
      <c r="I176" s="16"/>
      <c r="J176" s="16"/>
      <c r="K176" s="16"/>
      <c r="L176" s="15">
        <f t="shared" si="5"/>
        <v>17869</v>
      </c>
      <c r="M176" s="15"/>
      <c r="N176" s="15"/>
      <c r="O176" s="15"/>
      <c r="P176" s="16"/>
    </row>
    <row r="177" spans="1:16" ht="15" customHeight="1" x14ac:dyDescent="0.25">
      <c r="A177" s="13">
        <f t="shared" si="4"/>
        <v>170</v>
      </c>
      <c r="B177" s="14">
        <v>45145</v>
      </c>
      <c r="C177" s="13" t="s">
        <v>239</v>
      </c>
      <c r="D177" s="13" t="s">
        <v>240</v>
      </c>
      <c r="E177" s="13" t="s">
        <v>82</v>
      </c>
      <c r="F177" s="15" t="s">
        <v>23</v>
      </c>
      <c r="G177" s="13">
        <v>216</v>
      </c>
      <c r="H177" s="16"/>
      <c r="I177" s="16"/>
      <c r="J177" s="16"/>
      <c r="K177" s="16"/>
      <c r="L177" s="15">
        <f t="shared" si="5"/>
        <v>18085</v>
      </c>
      <c r="M177" s="15"/>
      <c r="N177" s="15"/>
      <c r="O177" s="15"/>
      <c r="P177" s="16"/>
    </row>
    <row r="178" spans="1:16" ht="15" customHeight="1" x14ac:dyDescent="0.25">
      <c r="A178" s="13">
        <f t="shared" si="4"/>
        <v>171</v>
      </c>
      <c r="B178" s="14">
        <v>45147</v>
      </c>
      <c r="C178" s="13" t="s">
        <v>241</v>
      </c>
      <c r="D178" s="13" t="s">
        <v>242</v>
      </c>
      <c r="E178" s="13" t="s">
        <v>82</v>
      </c>
      <c r="F178" s="15" t="s">
        <v>23</v>
      </c>
      <c r="G178" s="13">
        <v>168</v>
      </c>
      <c r="H178" s="16"/>
      <c r="I178" s="16"/>
      <c r="J178" s="16"/>
      <c r="K178" s="16"/>
      <c r="L178" s="15">
        <f t="shared" si="5"/>
        <v>18253</v>
      </c>
      <c r="M178" s="15"/>
      <c r="N178" s="15"/>
      <c r="O178" s="15"/>
      <c r="P178" s="16"/>
    </row>
    <row r="179" spans="1:16" ht="15" customHeight="1" x14ac:dyDescent="0.25">
      <c r="A179" s="13">
        <f t="shared" si="4"/>
        <v>172</v>
      </c>
      <c r="B179" s="14">
        <v>45147</v>
      </c>
      <c r="C179" s="13" t="s">
        <v>243</v>
      </c>
      <c r="D179" s="13" t="s">
        <v>244</v>
      </c>
      <c r="E179" s="13" t="s">
        <v>82</v>
      </c>
      <c r="F179" s="15" t="s">
        <v>23</v>
      </c>
      <c r="G179" s="13">
        <v>84</v>
      </c>
      <c r="H179" s="16"/>
      <c r="I179" s="16"/>
      <c r="J179" s="16"/>
      <c r="K179" s="16"/>
      <c r="L179" s="15">
        <f t="shared" si="5"/>
        <v>18337</v>
      </c>
      <c r="M179" s="15"/>
      <c r="N179" s="15"/>
      <c r="O179" s="15"/>
      <c r="P179" s="16"/>
    </row>
    <row r="180" spans="1:16" ht="15" customHeight="1" x14ac:dyDescent="0.25">
      <c r="A180" s="13">
        <f t="shared" si="4"/>
        <v>173</v>
      </c>
      <c r="B180" s="14">
        <v>45147</v>
      </c>
      <c r="C180" s="13" t="s">
        <v>57</v>
      </c>
      <c r="D180" s="13" t="s">
        <v>244</v>
      </c>
      <c r="E180" s="13" t="s">
        <v>82</v>
      </c>
      <c r="F180" s="15" t="s">
        <v>23</v>
      </c>
      <c r="G180" s="13">
        <v>54</v>
      </c>
      <c r="H180" s="16"/>
      <c r="I180" s="16"/>
      <c r="J180" s="16"/>
      <c r="K180" s="16"/>
      <c r="L180" s="15">
        <f t="shared" si="5"/>
        <v>18391</v>
      </c>
      <c r="M180" s="15"/>
      <c r="N180" s="15"/>
      <c r="O180" s="15"/>
      <c r="P180" s="16"/>
    </row>
    <row r="181" spans="1:16" ht="15" customHeight="1" x14ac:dyDescent="0.25">
      <c r="A181" s="13">
        <f t="shared" si="4"/>
        <v>174</v>
      </c>
      <c r="B181" s="14">
        <v>45148</v>
      </c>
      <c r="C181" s="13" t="s">
        <v>50</v>
      </c>
      <c r="D181" s="13" t="s">
        <v>57</v>
      </c>
      <c r="E181" s="13" t="s">
        <v>82</v>
      </c>
      <c r="F181" s="15" t="s">
        <v>23</v>
      </c>
      <c r="G181" s="13"/>
      <c r="H181" s="13">
        <v>61</v>
      </c>
      <c r="I181" s="16"/>
      <c r="J181" s="16"/>
      <c r="K181" s="16"/>
      <c r="L181" s="15">
        <f t="shared" si="5"/>
        <v>18452</v>
      </c>
      <c r="M181" s="15"/>
      <c r="N181" s="15"/>
      <c r="O181" s="15"/>
      <c r="P181" s="16"/>
    </row>
    <row r="182" spans="1:16" ht="15" customHeight="1" x14ac:dyDescent="0.25">
      <c r="A182" s="13">
        <f t="shared" si="4"/>
        <v>175</v>
      </c>
      <c r="B182" s="14">
        <v>45148</v>
      </c>
      <c r="C182" s="13" t="s">
        <v>245</v>
      </c>
      <c r="D182" s="13" t="s">
        <v>246</v>
      </c>
      <c r="E182" s="13" t="s">
        <v>82</v>
      </c>
      <c r="F182" s="15" t="s">
        <v>23</v>
      </c>
      <c r="G182" s="13">
        <v>34</v>
      </c>
      <c r="H182" s="16"/>
      <c r="I182" s="16"/>
      <c r="J182" s="16"/>
      <c r="K182" s="16"/>
      <c r="L182" s="15">
        <f t="shared" si="5"/>
        <v>18486</v>
      </c>
      <c r="M182" s="15"/>
      <c r="N182" s="15"/>
      <c r="O182" s="15"/>
      <c r="P182" s="16"/>
    </row>
    <row r="183" spans="1:16" ht="15" customHeight="1" x14ac:dyDescent="0.25">
      <c r="A183" s="13">
        <f t="shared" si="4"/>
        <v>176</v>
      </c>
      <c r="B183" s="14">
        <v>45148</v>
      </c>
      <c r="C183" s="13" t="s">
        <v>246</v>
      </c>
      <c r="D183" s="13" t="s">
        <v>247</v>
      </c>
      <c r="E183" s="13" t="s">
        <v>82</v>
      </c>
      <c r="F183" s="15" t="s">
        <v>23</v>
      </c>
      <c r="G183" s="13">
        <v>52</v>
      </c>
      <c r="H183" s="16"/>
      <c r="I183" s="16"/>
      <c r="J183" s="16"/>
      <c r="K183" s="16"/>
      <c r="L183" s="15">
        <f t="shared" si="5"/>
        <v>18538</v>
      </c>
      <c r="M183" s="15"/>
      <c r="N183" s="15"/>
      <c r="O183" s="15"/>
      <c r="P183" s="16"/>
    </row>
    <row r="184" spans="1:16" ht="15" customHeight="1" x14ac:dyDescent="0.25">
      <c r="A184" s="13">
        <f t="shared" si="4"/>
        <v>177</v>
      </c>
      <c r="B184" s="14">
        <v>45148</v>
      </c>
      <c r="C184" s="13" t="s">
        <v>246</v>
      </c>
      <c r="D184" s="13" t="s">
        <v>248</v>
      </c>
      <c r="E184" s="13" t="s">
        <v>82</v>
      </c>
      <c r="F184" s="15" t="s">
        <v>23</v>
      </c>
      <c r="G184" s="13">
        <v>118</v>
      </c>
      <c r="H184" s="16"/>
      <c r="I184" s="16"/>
      <c r="J184" s="16"/>
      <c r="K184" s="16"/>
      <c r="L184" s="15">
        <f t="shared" si="5"/>
        <v>18656</v>
      </c>
      <c r="M184" s="15"/>
      <c r="N184" s="15"/>
      <c r="O184" s="15"/>
      <c r="P184" s="16"/>
    </row>
    <row r="185" spans="1:16" ht="15" customHeight="1" x14ac:dyDescent="0.25">
      <c r="A185" s="13">
        <f t="shared" si="4"/>
        <v>178</v>
      </c>
      <c r="B185" s="14">
        <v>45151</v>
      </c>
      <c r="C185" s="13" t="s">
        <v>37</v>
      </c>
      <c r="D185" s="13" t="s">
        <v>49</v>
      </c>
      <c r="E185" s="13" t="s">
        <v>82</v>
      </c>
      <c r="F185" s="15" t="s">
        <v>23</v>
      </c>
      <c r="G185" s="13"/>
      <c r="H185" s="16"/>
      <c r="I185" s="13">
        <v>33</v>
      </c>
      <c r="J185" s="16"/>
      <c r="K185" s="16"/>
      <c r="L185" s="15">
        <f t="shared" si="5"/>
        <v>18689</v>
      </c>
      <c r="M185" s="15"/>
      <c r="N185" s="15"/>
      <c r="O185" s="15"/>
      <c r="P185" s="16"/>
    </row>
    <row r="186" spans="1:16" ht="15" customHeight="1" x14ac:dyDescent="0.25">
      <c r="A186" s="13">
        <f t="shared" si="4"/>
        <v>179</v>
      </c>
      <c r="B186" s="14">
        <v>45151</v>
      </c>
      <c r="C186" s="13" t="s">
        <v>249</v>
      </c>
      <c r="D186" s="13" t="s">
        <v>250</v>
      </c>
      <c r="E186" s="13" t="s">
        <v>82</v>
      </c>
      <c r="F186" s="15" t="s">
        <v>23</v>
      </c>
      <c r="G186" s="13">
        <v>113</v>
      </c>
      <c r="H186" s="16"/>
      <c r="I186" s="16"/>
      <c r="J186" s="16"/>
      <c r="K186" s="16"/>
      <c r="L186" s="15">
        <f t="shared" si="5"/>
        <v>18802</v>
      </c>
      <c r="M186" s="15"/>
      <c r="N186" s="15"/>
      <c r="O186" s="15"/>
      <c r="P186" s="16"/>
    </row>
    <row r="187" spans="1:16" ht="15" customHeight="1" x14ac:dyDescent="0.25">
      <c r="A187" s="13">
        <f t="shared" si="4"/>
        <v>180</v>
      </c>
      <c r="B187" s="14">
        <v>45151</v>
      </c>
      <c r="C187" s="13" t="s">
        <v>250</v>
      </c>
      <c r="D187" s="13" t="s">
        <v>251</v>
      </c>
      <c r="E187" s="13" t="s">
        <v>82</v>
      </c>
      <c r="F187" s="15" t="s">
        <v>23</v>
      </c>
      <c r="G187" s="13">
        <v>87</v>
      </c>
      <c r="H187" s="16"/>
      <c r="I187" s="16"/>
      <c r="J187" s="16"/>
      <c r="K187" s="16"/>
      <c r="L187" s="15">
        <f t="shared" si="5"/>
        <v>18889</v>
      </c>
      <c r="M187" s="15"/>
      <c r="N187" s="15"/>
      <c r="O187" s="15"/>
      <c r="P187" s="16"/>
    </row>
    <row r="188" spans="1:16" ht="15" customHeight="1" x14ac:dyDescent="0.25">
      <c r="A188" s="13">
        <f t="shared" si="4"/>
        <v>181</v>
      </c>
      <c r="B188" s="14">
        <v>45158</v>
      </c>
      <c r="C188" s="13" t="s">
        <v>252</v>
      </c>
      <c r="D188" s="13" t="s">
        <v>253</v>
      </c>
      <c r="E188" s="13" t="s">
        <v>82</v>
      </c>
      <c r="F188" s="15" t="s">
        <v>23</v>
      </c>
      <c r="G188" s="13">
        <v>350</v>
      </c>
      <c r="H188" s="16"/>
      <c r="I188" s="16"/>
      <c r="J188" s="16"/>
      <c r="K188" s="16"/>
      <c r="L188" s="15">
        <f t="shared" si="5"/>
        <v>19239</v>
      </c>
      <c r="M188" s="15"/>
      <c r="N188" s="15"/>
      <c r="O188" s="15"/>
      <c r="P188" s="16"/>
    </row>
    <row r="189" spans="1:16" ht="15" customHeight="1" x14ac:dyDescent="0.25">
      <c r="A189" s="13">
        <f t="shared" si="4"/>
        <v>182</v>
      </c>
      <c r="B189" s="14"/>
      <c r="C189" s="13"/>
      <c r="D189" s="13"/>
      <c r="E189" s="13"/>
      <c r="F189" s="15"/>
      <c r="G189" s="13"/>
      <c r="H189" s="16"/>
      <c r="I189" s="16"/>
      <c r="J189" s="16"/>
      <c r="K189" s="16"/>
      <c r="L189" s="15"/>
      <c r="M189" s="15"/>
      <c r="N189" s="15"/>
      <c r="O189" s="15"/>
      <c r="P189" s="16"/>
    </row>
    <row r="190" spans="1:16" ht="15" customHeight="1" x14ac:dyDescent="0.25">
      <c r="A190" s="13">
        <f t="shared" si="4"/>
        <v>183</v>
      </c>
      <c r="B190" s="14"/>
      <c r="C190" s="13"/>
      <c r="D190" s="13"/>
      <c r="E190" s="13"/>
      <c r="F190" s="15"/>
      <c r="G190" s="13"/>
      <c r="H190" s="16"/>
      <c r="I190" s="16"/>
      <c r="J190" s="16"/>
      <c r="K190" s="16"/>
      <c r="L190" s="15"/>
      <c r="M190" s="15"/>
      <c r="N190" s="15"/>
      <c r="O190" s="15"/>
      <c r="P190" s="16"/>
    </row>
    <row r="191" spans="1:16" ht="15" customHeight="1" x14ac:dyDescent="0.25">
      <c r="A191" s="13"/>
      <c r="B191" s="14"/>
      <c r="C191" s="13"/>
      <c r="D191" s="13"/>
      <c r="E191" s="13"/>
      <c r="F191" s="15"/>
      <c r="G191" s="13"/>
      <c r="H191" s="16"/>
      <c r="I191" s="16"/>
      <c r="J191" s="16"/>
      <c r="K191" s="16"/>
      <c r="L191" s="15"/>
      <c r="M191" s="15"/>
      <c r="N191" s="15"/>
      <c r="O191" s="15"/>
      <c r="P191" s="16"/>
    </row>
    <row r="192" spans="1:16" ht="15" customHeight="1" x14ac:dyDescent="0.25">
      <c r="A192" s="13"/>
      <c r="B192" s="14"/>
      <c r="C192" s="13"/>
      <c r="D192" s="13"/>
      <c r="E192" s="13"/>
      <c r="F192" s="15"/>
      <c r="G192" s="13"/>
      <c r="H192" s="16"/>
      <c r="I192" s="16"/>
      <c r="J192" s="16"/>
      <c r="K192" s="16"/>
      <c r="L192" s="15"/>
      <c r="M192" s="15"/>
      <c r="N192" s="15"/>
      <c r="O192" s="15"/>
      <c r="P192" s="16"/>
    </row>
    <row r="193" spans="1:16" ht="15" customHeight="1" x14ac:dyDescent="0.25">
      <c r="A193" s="13"/>
      <c r="B193" s="14"/>
      <c r="C193" s="13"/>
      <c r="D193" s="13"/>
      <c r="E193" s="13"/>
      <c r="F193" s="15"/>
      <c r="G193" s="13"/>
      <c r="H193" s="16"/>
      <c r="I193" s="16"/>
      <c r="J193" s="16"/>
      <c r="K193" s="16"/>
      <c r="L193" s="15"/>
      <c r="M193" s="15"/>
      <c r="N193" s="15"/>
      <c r="O193" s="15"/>
      <c r="P193" s="16"/>
    </row>
    <row r="194" spans="1:16" ht="15" customHeight="1" x14ac:dyDescent="0.25">
      <c r="A194" s="13"/>
      <c r="B194" s="14"/>
      <c r="C194" s="13"/>
      <c r="D194" s="13"/>
      <c r="E194" s="13"/>
      <c r="F194" s="15"/>
      <c r="G194" s="13"/>
      <c r="H194" s="16"/>
      <c r="I194" s="16"/>
      <c r="J194" s="16"/>
      <c r="K194" s="16"/>
      <c r="L194" s="15"/>
      <c r="M194" s="15"/>
      <c r="N194" s="15"/>
      <c r="O194" s="15"/>
      <c r="P194" s="16"/>
    </row>
    <row r="195" spans="1:16" x14ac:dyDescent="0.25">
      <c r="A195" s="13"/>
      <c r="B195" s="16"/>
      <c r="C195" s="16"/>
      <c r="D195" s="16"/>
      <c r="E195" s="16"/>
      <c r="F195" s="16"/>
      <c r="G195" s="13">
        <f>+SUM(G8:G188)</f>
        <v>16953</v>
      </c>
      <c r="H195" s="13">
        <f>+SUM(H8:H187)</f>
        <v>198</v>
      </c>
      <c r="I195" s="13">
        <f>+SUM(I8:I187)</f>
        <v>1053</v>
      </c>
      <c r="J195" s="13">
        <f>+SUM(J8:J187)</f>
        <v>685</v>
      </c>
      <c r="K195" s="13">
        <f>+SUM(K8:K187)</f>
        <v>350</v>
      </c>
      <c r="L195" s="13">
        <f>+SUM(G195:K195)</f>
        <v>19239</v>
      </c>
      <c r="M195" s="16"/>
      <c r="N195" s="16"/>
      <c r="O195" s="16"/>
      <c r="P195" s="16"/>
    </row>
    <row r="196" spans="1:16" ht="18.75" x14ac:dyDescent="0.3">
      <c r="A196" s="13"/>
      <c r="B196" s="16"/>
      <c r="C196" s="16"/>
      <c r="D196" s="16"/>
      <c r="E196" s="16"/>
      <c r="F196" s="16"/>
      <c r="G196" s="19">
        <v>23136</v>
      </c>
      <c r="H196" s="19">
        <v>198</v>
      </c>
      <c r="I196" s="19">
        <v>1057</v>
      </c>
      <c r="J196" s="19">
        <v>691</v>
      </c>
      <c r="K196" s="19">
        <v>369</v>
      </c>
      <c r="L196" s="20">
        <f>+SUM(G196:K196)</f>
        <v>25451</v>
      </c>
      <c r="M196" s="16"/>
      <c r="N196" s="16"/>
      <c r="O196" s="16"/>
      <c r="P196" s="16"/>
    </row>
    <row r="197" spans="1:16" x14ac:dyDescent="0.25">
      <c r="A197" s="13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6" x14ac:dyDescent="0.25">
      <c r="A198" s="21"/>
    </row>
  </sheetData>
  <autoFilter ref="C6:D198"/>
  <mergeCells count="22">
    <mergeCell ref="M6:M7"/>
    <mergeCell ref="N6:N7"/>
    <mergeCell ref="O6:O7"/>
    <mergeCell ref="P6:P7"/>
    <mergeCell ref="A5:B5"/>
    <mergeCell ref="C5:P5"/>
    <mergeCell ref="A6:A7"/>
    <mergeCell ref="B6:B7"/>
    <mergeCell ref="C6:C7"/>
    <mergeCell ref="D6:D7"/>
    <mergeCell ref="E6:E7"/>
    <mergeCell ref="F6:F7"/>
    <mergeCell ref="G6:K6"/>
    <mergeCell ref="L6:L7"/>
    <mergeCell ref="A1:B1"/>
    <mergeCell ref="C1:D1"/>
    <mergeCell ref="E1:P4"/>
    <mergeCell ref="A2:B2"/>
    <mergeCell ref="C2:D2"/>
    <mergeCell ref="A3:B3"/>
    <mergeCell ref="C3:D3"/>
    <mergeCell ref="C4:D4"/>
  </mergeCells>
  <pageMargins left="0.70866141732283505" right="0.70866141732283505" top="0.74803149606299202" bottom="0.74803149606299202" header="0.31496062992126" footer="0.31496062992126"/>
  <pageSetup scale="70" orientation="landscape"/>
  <rowBreaks count="2" manualBreakCount="2">
    <brk id="56" max="10" man="1"/>
    <brk id="99" max="10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opLeftCell="A55" workbookViewId="0">
      <selection activeCell="T60" sqref="T60"/>
    </sheetView>
  </sheetViews>
  <sheetFormatPr defaultColWidth="9" defaultRowHeight="15" x14ac:dyDescent="0.25"/>
  <cols>
    <col min="1" max="1" width="9" style="1"/>
    <col min="2" max="2" width="14" style="1" customWidth="1"/>
    <col min="3" max="3" width="11.5703125" style="1" customWidth="1"/>
    <col min="4" max="4" width="13.7109375" style="1" customWidth="1"/>
    <col min="5" max="7" width="9" style="1"/>
    <col min="8" max="8" width="10.140625" style="1" customWidth="1"/>
    <col min="9" max="9" width="10.28515625" style="1" customWidth="1"/>
    <col min="10" max="10" width="13" style="1" customWidth="1"/>
    <col min="11" max="11" width="12.28515625" style="1" bestFit="1" customWidth="1"/>
    <col min="12" max="16384" width="9" style="1"/>
  </cols>
  <sheetData>
    <row r="1" spans="1:16" ht="18.75" x14ac:dyDescent="0.25">
      <c r="A1" s="217" t="s">
        <v>5</v>
      </c>
      <c r="B1" s="218"/>
      <c r="C1" s="218"/>
      <c r="D1" s="219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ht="18.75" x14ac:dyDescent="0.25">
      <c r="A2" s="217" t="s">
        <v>6</v>
      </c>
      <c r="B2" s="218"/>
      <c r="C2" s="218"/>
      <c r="D2" s="219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8.75" x14ac:dyDescent="0.25">
      <c r="A3" s="217">
        <v>10338</v>
      </c>
      <c r="B3" s="218"/>
      <c r="C3" s="218"/>
      <c r="D3" s="219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6" ht="18.75" x14ac:dyDescent="0.25">
      <c r="A4" s="221"/>
      <c r="B4" s="222"/>
      <c r="C4" s="222"/>
      <c r="D4" s="223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spans="1:16" ht="18.75" x14ac:dyDescent="0.25">
      <c r="A5" s="214" t="s">
        <v>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5"/>
    </row>
    <row r="6" spans="1:16" ht="18" x14ac:dyDescent="0.25">
      <c r="A6" s="216" t="s">
        <v>8</v>
      </c>
      <c r="B6" s="216" t="s">
        <v>9</v>
      </c>
      <c r="C6" s="224" t="s">
        <v>0</v>
      </c>
      <c r="D6" s="224" t="s">
        <v>1</v>
      </c>
      <c r="E6" s="224" t="s">
        <v>2</v>
      </c>
      <c r="F6" s="224" t="s">
        <v>10</v>
      </c>
      <c r="G6" s="2"/>
      <c r="H6" s="225" t="s">
        <v>3</v>
      </c>
      <c r="I6" s="225"/>
      <c r="J6" s="225"/>
      <c r="K6" s="225"/>
      <c r="L6" s="224" t="s">
        <v>11</v>
      </c>
      <c r="M6" s="224" t="s">
        <v>12</v>
      </c>
      <c r="N6" s="224" t="s">
        <v>13</v>
      </c>
      <c r="O6" s="224" t="s">
        <v>14</v>
      </c>
      <c r="P6" s="224" t="s">
        <v>15</v>
      </c>
    </row>
    <row r="7" spans="1:16" ht="36" x14ac:dyDescent="0.25">
      <c r="A7" s="216"/>
      <c r="B7" s="216"/>
      <c r="C7" s="224"/>
      <c r="D7" s="224"/>
      <c r="E7" s="224"/>
      <c r="F7" s="224"/>
      <c r="G7" s="2" t="s">
        <v>16</v>
      </c>
      <c r="H7" s="3" t="s">
        <v>17</v>
      </c>
      <c r="I7" s="3" t="s">
        <v>18</v>
      </c>
      <c r="J7" s="3" t="s">
        <v>19</v>
      </c>
      <c r="K7" s="3">
        <v>125</v>
      </c>
      <c r="L7" s="224"/>
      <c r="M7" s="224"/>
      <c r="N7" s="224"/>
      <c r="O7" s="224"/>
      <c r="P7" s="224"/>
    </row>
    <row r="8" spans="1:16" x14ac:dyDescent="0.25">
      <c r="A8" s="4">
        <v>1</v>
      </c>
      <c r="B8" s="5">
        <v>45143</v>
      </c>
      <c r="C8" s="4" t="s">
        <v>20</v>
      </c>
      <c r="D8" s="4" t="s">
        <v>21</v>
      </c>
      <c r="E8" s="4" t="s">
        <v>22</v>
      </c>
      <c r="F8" s="4" t="s">
        <v>23</v>
      </c>
      <c r="G8" s="4"/>
      <c r="H8" s="4">
        <v>300</v>
      </c>
      <c r="I8" s="4"/>
      <c r="J8" s="6"/>
      <c r="K8" s="6"/>
      <c r="L8" s="7">
        <f>+H8</f>
        <v>300</v>
      </c>
      <c r="M8" s="6"/>
      <c r="N8" s="6"/>
      <c r="O8" s="6"/>
      <c r="P8" s="6"/>
    </row>
    <row r="9" spans="1:16" x14ac:dyDescent="0.25">
      <c r="A9" s="4">
        <f>1+A8</f>
        <v>2</v>
      </c>
      <c r="B9" s="5">
        <v>45144</v>
      </c>
      <c r="C9" s="8" t="s">
        <v>24</v>
      </c>
      <c r="D9" s="8" t="s">
        <v>25</v>
      </c>
      <c r="E9" s="4" t="s">
        <v>22</v>
      </c>
      <c r="F9" s="4" t="s">
        <v>23</v>
      </c>
      <c r="G9" s="4"/>
      <c r="H9" s="4">
        <v>90</v>
      </c>
      <c r="I9" s="4"/>
      <c r="J9" s="6"/>
      <c r="K9" s="6"/>
      <c r="L9" s="7">
        <f>L8+G9+H9+I9+J9+K9</f>
        <v>390</v>
      </c>
      <c r="M9" s="6"/>
      <c r="N9" s="6"/>
      <c r="O9" s="6"/>
      <c r="P9" s="6"/>
    </row>
    <row r="10" spans="1:16" x14ac:dyDescent="0.25">
      <c r="A10" s="4">
        <f>1+A9</f>
        <v>3</v>
      </c>
      <c r="B10" s="5">
        <v>45145</v>
      </c>
      <c r="C10" s="8" t="s">
        <v>25</v>
      </c>
      <c r="D10" s="8" t="s">
        <v>26</v>
      </c>
      <c r="E10" s="4" t="s">
        <v>22</v>
      </c>
      <c r="F10" s="4" t="s">
        <v>23</v>
      </c>
      <c r="G10" s="4"/>
      <c r="H10" s="4">
        <v>91</v>
      </c>
      <c r="I10" s="4"/>
      <c r="J10" s="6"/>
      <c r="K10" s="6"/>
      <c r="L10" s="7">
        <f t="shared" ref="L10:L47" si="0">L9+G10+H10+I10+J10+K10</f>
        <v>481</v>
      </c>
      <c r="M10" s="6"/>
      <c r="N10" s="6"/>
      <c r="O10" s="6"/>
      <c r="P10" s="6"/>
    </row>
    <row r="11" spans="1:16" x14ac:dyDescent="0.25">
      <c r="A11" s="4">
        <f t="shared" ref="A11:A50" si="1">1+A10</f>
        <v>4</v>
      </c>
      <c r="B11" s="5">
        <v>45145</v>
      </c>
      <c r="C11" s="8" t="s">
        <v>27</v>
      </c>
      <c r="D11" s="8" t="s">
        <v>28</v>
      </c>
      <c r="E11" s="4" t="s">
        <v>22</v>
      </c>
      <c r="F11" s="4" t="s">
        <v>23</v>
      </c>
      <c r="G11" s="4"/>
      <c r="H11" s="4">
        <v>97</v>
      </c>
      <c r="I11" s="4"/>
      <c r="J11" s="6"/>
      <c r="K11" s="6"/>
      <c r="L11" s="7">
        <f t="shared" si="0"/>
        <v>578</v>
      </c>
      <c r="M11" s="6"/>
      <c r="N11" s="6"/>
      <c r="O11" s="6"/>
      <c r="P11" s="6"/>
    </row>
    <row r="12" spans="1:16" x14ac:dyDescent="0.25">
      <c r="A12" s="4">
        <f t="shared" si="1"/>
        <v>5</v>
      </c>
      <c r="B12" s="5">
        <v>45145</v>
      </c>
      <c r="C12" s="8" t="s">
        <v>28</v>
      </c>
      <c r="D12" s="8" t="s">
        <v>29</v>
      </c>
      <c r="E12" s="4" t="s">
        <v>22</v>
      </c>
      <c r="F12" s="4" t="s">
        <v>23</v>
      </c>
      <c r="G12" s="4"/>
      <c r="H12" s="4">
        <v>59</v>
      </c>
      <c r="I12" s="4"/>
      <c r="J12" s="6"/>
      <c r="K12" s="6"/>
      <c r="L12" s="7">
        <f t="shared" si="0"/>
        <v>637</v>
      </c>
      <c r="M12" s="6"/>
      <c r="N12" s="6"/>
      <c r="O12" s="6"/>
      <c r="P12" s="6"/>
    </row>
    <row r="13" spans="1:16" x14ac:dyDescent="0.25">
      <c r="A13" s="4">
        <f t="shared" si="1"/>
        <v>6</v>
      </c>
      <c r="B13" s="5">
        <v>45145</v>
      </c>
      <c r="C13" s="8" t="s">
        <v>29</v>
      </c>
      <c r="D13" s="8" t="s">
        <v>30</v>
      </c>
      <c r="E13" s="4" t="s">
        <v>22</v>
      </c>
      <c r="F13" s="4" t="s">
        <v>23</v>
      </c>
      <c r="G13" s="4"/>
      <c r="H13" s="4">
        <v>220</v>
      </c>
      <c r="I13" s="4"/>
      <c r="J13" s="6"/>
      <c r="K13" s="6"/>
      <c r="L13" s="7">
        <f t="shared" si="0"/>
        <v>857</v>
      </c>
      <c r="M13" s="6"/>
      <c r="N13" s="6"/>
      <c r="O13" s="6"/>
      <c r="P13" s="6"/>
    </row>
    <row r="14" spans="1:16" x14ac:dyDescent="0.25">
      <c r="A14" s="4">
        <f t="shared" si="1"/>
        <v>7</v>
      </c>
      <c r="B14" s="5">
        <v>45145</v>
      </c>
      <c r="C14" s="8" t="s">
        <v>30</v>
      </c>
      <c r="D14" s="8" t="s">
        <v>31</v>
      </c>
      <c r="E14" s="4" t="s">
        <v>22</v>
      </c>
      <c r="F14" s="4" t="s">
        <v>23</v>
      </c>
      <c r="G14" s="4"/>
      <c r="H14" s="4">
        <v>136</v>
      </c>
      <c r="I14" s="4"/>
      <c r="J14" s="6"/>
      <c r="K14" s="6"/>
      <c r="L14" s="7">
        <f t="shared" si="0"/>
        <v>993</v>
      </c>
      <c r="M14" s="6"/>
      <c r="N14" s="6"/>
      <c r="O14" s="6"/>
      <c r="P14" s="6"/>
    </row>
    <row r="15" spans="1:16" x14ac:dyDescent="0.25">
      <c r="A15" s="4">
        <f t="shared" si="1"/>
        <v>8</v>
      </c>
      <c r="B15" s="5">
        <v>45146</v>
      </c>
      <c r="C15" s="8" t="s">
        <v>31</v>
      </c>
      <c r="D15" s="8" t="s">
        <v>32</v>
      </c>
      <c r="E15" s="4" t="s">
        <v>22</v>
      </c>
      <c r="F15" s="4" t="s">
        <v>23</v>
      </c>
      <c r="G15" s="4"/>
      <c r="H15" s="4">
        <v>300</v>
      </c>
      <c r="I15" s="4"/>
      <c r="J15" s="6"/>
      <c r="K15" s="6"/>
      <c r="L15" s="7">
        <f t="shared" si="0"/>
        <v>1293</v>
      </c>
      <c r="M15" s="6"/>
      <c r="N15" s="6"/>
      <c r="O15" s="6"/>
      <c r="P15" s="6"/>
    </row>
    <row r="16" spans="1:16" x14ac:dyDescent="0.25">
      <c r="A16" s="4">
        <f t="shared" si="1"/>
        <v>9</v>
      </c>
      <c r="B16" s="5">
        <v>45147</v>
      </c>
      <c r="C16" s="8" t="s">
        <v>31</v>
      </c>
      <c r="D16" s="8" t="s">
        <v>32</v>
      </c>
      <c r="E16" s="4" t="s">
        <v>22</v>
      </c>
      <c r="F16" s="4" t="s">
        <v>23</v>
      </c>
      <c r="G16" s="4"/>
      <c r="H16" s="4">
        <v>273</v>
      </c>
      <c r="I16" s="4"/>
      <c r="J16" s="6"/>
      <c r="K16" s="6"/>
      <c r="L16" s="7">
        <f t="shared" si="0"/>
        <v>1566</v>
      </c>
      <c r="M16" s="6"/>
      <c r="N16" s="6"/>
      <c r="O16" s="6"/>
      <c r="P16" s="6"/>
    </row>
    <row r="17" spans="1:16" x14ac:dyDescent="0.25">
      <c r="A17" s="4">
        <f t="shared" si="1"/>
        <v>10</v>
      </c>
      <c r="B17" s="5">
        <v>45148</v>
      </c>
      <c r="C17" s="8" t="s">
        <v>33</v>
      </c>
      <c r="D17" s="8" t="s">
        <v>34</v>
      </c>
      <c r="E17" s="4" t="s">
        <v>22</v>
      </c>
      <c r="F17" s="4" t="s">
        <v>23</v>
      </c>
      <c r="G17" s="4">
        <v>33</v>
      </c>
      <c r="H17" s="6"/>
      <c r="I17" s="6"/>
      <c r="J17" s="6"/>
      <c r="K17" s="6"/>
      <c r="L17" s="7">
        <f t="shared" si="0"/>
        <v>1599</v>
      </c>
      <c r="M17" s="6"/>
      <c r="N17" s="6"/>
      <c r="O17" s="6"/>
      <c r="P17" s="6"/>
    </row>
    <row r="18" spans="1:16" x14ac:dyDescent="0.25">
      <c r="A18" s="4">
        <f t="shared" si="1"/>
        <v>11</v>
      </c>
      <c r="B18" s="5">
        <v>45148</v>
      </c>
      <c r="C18" s="8" t="s">
        <v>34</v>
      </c>
      <c r="D18" s="8" t="s">
        <v>4</v>
      </c>
      <c r="E18" s="4" t="s">
        <v>22</v>
      </c>
      <c r="F18" s="4" t="s">
        <v>23</v>
      </c>
      <c r="G18" s="4">
        <v>31</v>
      </c>
      <c r="H18" s="6"/>
      <c r="I18" s="6"/>
      <c r="J18" s="6"/>
      <c r="K18" s="6"/>
      <c r="L18" s="7">
        <f t="shared" si="0"/>
        <v>1630</v>
      </c>
      <c r="M18" s="6"/>
      <c r="N18" s="6"/>
      <c r="O18" s="6"/>
      <c r="P18" s="6"/>
    </row>
    <row r="19" spans="1:16" x14ac:dyDescent="0.25">
      <c r="A19" s="4">
        <f t="shared" si="1"/>
        <v>12</v>
      </c>
      <c r="B19" s="5">
        <v>45148</v>
      </c>
      <c r="C19" s="8" t="s">
        <v>4</v>
      </c>
      <c r="D19" s="8" t="s">
        <v>35</v>
      </c>
      <c r="E19" s="4" t="s">
        <v>22</v>
      </c>
      <c r="F19" s="4" t="s">
        <v>23</v>
      </c>
      <c r="G19" s="4">
        <v>125</v>
      </c>
      <c r="H19" s="6"/>
      <c r="I19" s="6"/>
      <c r="J19" s="6"/>
      <c r="K19" s="6"/>
      <c r="L19" s="7">
        <f t="shared" si="0"/>
        <v>1755</v>
      </c>
      <c r="M19" s="6"/>
      <c r="N19" s="6"/>
      <c r="O19" s="6"/>
      <c r="P19" s="6"/>
    </row>
    <row r="20" spans="1:16" x14ac:dyDescent="0.25">
      <c r="A20" s="4">
        <f t="shared" si="1"/>
        <v>13</v>
      </c>
      <c r="B20" s="5">
        <v>45151</v>
      </c>
      <c r="C20" s="8" t="s">
        <v>36</v>
      </c>
      <c r="D20" s="8" t="s">
        <v>37</v>
      </c>
      <c r="E20" s="4" t="s">
        <v>22</v>
      </c>
      <c r="F20" s="4" t="s">
        <v>23</v>
      </c>
      <c r="G20" s="6"/>
      <c r="H20" s="4">
        <v>265</v>
      </c>
      <c r="I20" s="6"/>
      <c r="J20" s="6"/>
      <c r="K20" s="6"/>
      <c r="L20" s="7">
        <f t="shared" si="0"/>
        <v>2020</v>
      </c>
      <c r="M20" s="6"/>
      <c r="N20" s="6"/>
      <c r="O20" s="6"/>
      <c r="P20" s="6"/>
    </row>
    <row r="21" spans="1:16" x14ac:dyDescent="0.25">
      <c r="A21" s="4">
        <f t="shared" si="1"/>
        <v>14</v>
      </c>
      <c r="B21" s="5">
        <v>45151</v>
      </c>
      <c r="C21" s="8" t="s">
        <v>38</v>
      </c>
      <c r="D21" s="8" t="s">
        <v>39</v>
      </c>
      <c r="E21" s="4" t="s">
        <v>22</v>
      </c>
      <c r="F21" s="4" t="s">
        <v>23</v>
      </c>
      <c r="G21" s="4">
        <v>308</v>
      </c>
      <c r="H21" s="6"/>
      <c r="I21" s="6"/>
      <c r="J21" s="6"/>
      <c r="K21" s="6"/>
      <c r="L21" s="7">
        <f t="shared" si="0"/>
        <v>2328</v>
      </c>
      <c r="M21" s="6"/>
      <c r="N21" s="6"/>
      <c r="O21" s="6"/>
      <c r="P21" s="6"/>
    </row>
    <row r="22" spans="1:16" x14ac:dyDescent="0.25">
      <c r="A22" s="4">
        <f t="shared" si="1"/>
        <v>15</v>
      </c>
      <c r="B22" s="5">
        <v>45151</v>
      </c>
      <c r="C22" s="8" t="s">
        <v>38</v>
      </c>
      <c r="D22" s="8" t="s">
        <v>40</v>
      </c>
      <c r="E22" s="4" t="s">
        <v>22</v>
      </c>
      <c r="F22" s="4" t="s">
        <v>23</v>
      </c>
      <c r="G22" s="4">
        <v>46</v>
      </c>
      <c r="H22" s="6"/>
      <c r="I22" s="6"/>
      <c r="J22" s="6"/>
      <c r="K22" s="6"/>
      <c r="L22" s="7">
        <f t="shared" si="0"/>
        <v>2374</v>
      </c>
      <c r="M22" s="6"/>
      <c r="N22" s="6"/>
      <c r="O22" s="6"/>
      <c r="P22" s="6"/>
    </row>
    <row r="23" spans="1:16" x14ac:dyDescent="0.25">
      <c r="A23" s="4">
        <f t="shared" si="1"/>
        <v>16</v>
      </c>
      <c r="B23" s="5">
        <v>45151</v>
      </c>
      <c r="C23" s="8" t="s">
        <v>41</v>
      </c>
      <c r="D23" s="8" t="s">
        <v>38</v>
      </c>
      <c r="E23" s="4" t="s">
        <v>22</v>
      </c>
      <c r="F23" s="4" t="s">
        <v>23</v>
      </c>
      <c r="G23" s="4">
        <v>25</v>
      </c>
      <c r="H23" s="6"/>
      <c r="I23" s="6"/>
      <c r="J23" s="6"/>
      <c r="K23" s="6"/>
      <c r="L23" s="7">
        <f t="shared" si="0"/>
        <v>2399</v>
      </c>
      <c r="M23" s="6"/>
      <c r="N23" s="6"/>
      <c r="O23" s="6"/>
      <c r="P23" s="6"/>
    </row>
    <row r="24" spans="1:16" x14ac:dyDescent="0.25">
      <c r="A24" s="4">
        <f t="shared" si="1"/>
        <v>17</v>
      </c>
      <c r="B24" s="5">
        <v>45153</v>
      </c>
      <c r="C24" s="8" t="s">
        <v>42</v>
      </c>
      <c r="D24" s="8" t="s">
        <v>43</v>
      </c>
      <c r="E24" s="4" t="s">
        <v>22</v>
      </c>
      <c r="F24" s="4" t="s">
        <v>23</v>
      </c>
      <c r="G24" s="4">
        <v>14</v>
      </c>
      <c r="H24" s="6"/>
      <c r="I24" s="6"/>
      <c r="J24" s="6"/>
      <c r="K24" s="6"/>
      <c r="L24" s="7">
        <f t="shared" si="0"/>
        <v>2413</v>
      </c>
      <c r="M24" s="6"/>
      <c r="N24" s="6"/>
      <c r="O24" s="6"/>
      <c r="P24" s="6"/>
    </row>
    <row r="25" spans="1:16" x14ac:dyDescent="0.25">
      <c r="A25" s="4">
        <f t="shared" si="1"/>
        <v>18</v>
      </c>
      <c r="B25" s="5">
        <v>45153</v>
      </c>
      <c r="C25" s="8" t="s">
        <v>43</v>
      </c>
      <c r="D25" s="8" t="s">
        <v>44</v>
      </c>
      <c r="E25" s="4" t="s">
        <v>22</v>
      </c>
      <c r="F25" s="4" t="s">
        <v>23</v>
      </c>
      <c r="G25" s="4">
        <v>61</v>
      </c>
      <c r="H25" s="6"/>
      <c r="I25" s="6"/>
      <c r="J25" s="6"/>
      <c r="K25" s="6"/>
      <c r="L25" s="7">
        <f t="shared" si="0"/>
        <v>2474</v>
      </c>
      <c r="M25" s="6"/>
      <c r="N25" s="6"/>
      <c r="O25" s="6"/>
      <c r="P25" s="6"/>
    </row>
    <row r="26" spans="1:16" x14ac:dyDescent="0.25">
      <c r="A26" s="4">
        <f t="shared" si="1"/>
        <v>19</v>
      </c>
      <c r="B26" s="5">
        <v>45153</v>
      </c>
      <c r="C26" s="8" t="s">
        <v>44</v>
      </c>
      <c r="D26" s="8" t="s">
        <v>45</v>
      </c>
      <c r="E26" s="4" t="s">
        <v>22</v>
      </c>
      <c r="F26" s="4" t="s">
        <v>23</v>
      </c>
      <c r="G26" s="4">
        <v>49</v>
      </c>
      <c r="H26" s="6"/>
      <c r="I26" s="6"/>
      <c r="J26" s="6"/>
      <c r="K26" s="6"/>
      <c r="L26" s="7">
        <f t="shared" si="0"/>
        <v>2523</v>
      </c>
      <c r="M26" s="6"/>
      <c r="N26" s="6"/>
      <c r="O26" s="6"/>
      <c r="P26" s="6"/>
    </row>
    <row r="27" spans="1:16" x14ac:dyDescent="0.25">
      <c r="A27" s="4">
        <f t="shared" si="1"/>
        <v>20</v>
      </c>
      <c r="B27" s="5">
        <v>45153</v>
      </c>
      <c r="C27" s="8" t="s">
        <v>45</v>
      </c>
      <c r="D27" s="8" t="s">
        <v>46</v>
      </c>
      <c r="E27" s="4" t="s">
        <v>22</v>
      </c>
      <c r="F27" s="4" t="s">
        <v>23</v>
      </c>
      <c r="G27" s="4">
        <v>13</v>
      </c>
      <c r="H27" s="6"/>
      <c r="I27" s="6"/>
      <c r="J27" s="6"/>
      <c r="K27" s="6"/>
      <c r="L27" s="7">
        <f t="shared" si="0"/>
        <v>2536</v>
      </c>
      <c r="M27" s="6"/>
      <c r="N27" s="6"/>
      <c r="O27" s="6"/>
      <c r="P27" s="6"/>
    </row>
    <row r="28" spans="1:16" x14ac:dyDescent="0.25">
      <c r="A28" s="4">
        <f t="shared" si="1"/>
        <v>21</v>
      </c>
      <c r="B28" s="5">
        <v>45153</v>
      </c>
      <c r="C28" s="8" t="s">
        <v>43</v>
      </c>
      <c r="D28" s="8" t="s">
        <v>47</v>
      </c>
      <c r="E28" s="4" t="s">
        <v>22</v>
      </c>
      <c r="F28" s="4" t="s">
        <v>23</v>
      </c>
      <c r="G28" s="4">
        <v>34</v>
      </c>
      <c r="H28" s="6"/>
      <c r="I28" s="6"/>
      <c r="J28" s="6"/>
      <c r="K28" s="6"/>
      <c r="L28" s="7">
        <f t="shared" si="0"/>
        <v>2570</v>
      </c>
      <c r="M28" s="6"/>
      <c r="N28" s="6"/>
      <c r="O28" s="6"/>
      <c r="P28" s="6"/>
    </row>
    <row r="29" spans="1:16" x14ac:dyDescent="0.25">
      <c r="A29" s="4">
        <f t="shared" si="1"/>
        <v>22</v>
      </c>
      <c r="B29" s="5">
        <v>45153</v>
      </c>
      <c r="C29" s="8" t="s">
        <v>48</v>
      </c>
      <c r="D29" s="8" t="s">
        <v>49</v>
      </c>
      <c r="E29" s="4" t="s">
        <v>22</v>
      </c>
      <c r="F29" s="4" t="s">
        <v>23</v>
      </c>
      <c r="G29" s="4">
        <v>45</v>
      </c>
      <c r="H29" s="6"/>
      <c r="I29" s="6"/>
      <c r="J29" s="6"/>
      <c r="K29" s="6"/>
      <c r="L29" s="7">
        <f t="shared" si="0"/>
        <v>2615</v>
      </c>
      <c r="M29" s="6"/>
      <c r="N29" s="6"/>
      <c r="O29" s="6"/>
      <c r="P29" s="6"/>
    </row>
    <row r="30" spans="1:16" x14ac:dyDescent="0.25">
      <c r="A30" s="4">
        <f t="shared" si="1"/>
        <v>23</v>
      </c>
      <c r="B30" s="5">
        <v>45154</v>
      </c>
      <c r="C30" s="8" t="s">
        <v>50</v>
      </c>
      <c r="D30" s="8" t="s">
        <v>51</v>
      </c>
      <c r="E30" s="4" t="s">
        <v>22</v>
      </c>
      <c r="F30" s="4" t="s">
        <v>23</v>
      </c>
      <c r="G30" s="4">
        <v>19</v>
      </c>
      <c r="H30" s="6"/>
      <c r="I30" s="6"/>
      <c r="J30" s="6"/>
      <c r="K30" s="6"/>
      <c r="L30" s="7">
        <f t="shared" si="0"/>
        <v>2634</v>
      </c>
      <c r="M30" s="6"/>
      <c r="N30" s="6"/>
      <c r="O30" s="6"/>
      <c r="P30" s="6"/>
    </row>
    <row r="31" spans="1:16" x14ac:dyDescent="0.25">
      <c r="A31" s="4">
        <f t="shared" si="1"/>
        <v>24</v>
      </c>
      <c r="B31" s="5">
        <v>45154</v>
      </c>
      <c r="C31" s="8" t="s">
        <v>51</v>
      </c>
      <c r="D31" s="8" t="s">
        <v>52</v>
      </c>
      <c r="E31" s="4" t="s">
        <v>22</v>
      </c>
      <c r="F31" s="4" t="s">
        <v>23</v>
      </c>
      <c r="G31" s="4">
        <v>43</v>
      </c>
      <c r="H31" s="6"/>
      <c r="I31" s="6"/>
      <c r="J31" s="6"/>
      <c r="K31" s="6"/>
      <c r="L31" s="7">
        <f t="shared" si="0"/>
        <v>2677</v>
      </c>
      <c r="M31" s="6"/>
      <c r="N31" s="6"/>
      <c r="O31" s="6"/>
      <c r="P31" s="6"/>
    </row>
    <row r="32" spans="1:16" x14ac:dyDescent="0.25">
      <c r="A32" s="4">
        <f t="shared" si="1"/>
        <v>25</v>
      </c>
      <c r="B32" s="5">
        <v>45154</v>
      </c>
      <c r="C32" s="8" t="s">
        <v>52</v>
      </c>
      <c r="D32" s="8" t="s">
        <v>46</v>
      </c>
      <c r="E32" s="4" t="s">
        <v>22</v>
      </c>
      <c r="F32" s="4" t="s">
        <v>23</v>
      </c>
      <c r="G32" s="4">
        <v>40</v>
      </c>
      <c r="H32" s="6"/>
      <c r="I32" s="6"/>
      <c r="J32" s="6"/>
      <c r="K32" s="6"/>
      <c r="L32" s="7">
        <f t="shared" si="0"/>
        <v>2717</v>
      </c>
      <c r="M32" s="6"/>
      <c r="N32" s="6"/>
      <c r="O32" s="6"/>
      <c r="P32" s="6"/>
    </row>
    <row r="33" spans="1:16" x14ac:dyDescent="0.25">
      <c r="A33" s="4">
        <f t="shared" si="1"/>
        <v>26</v>
      </c>
      <c r="B33" s="5">
        <v>45155</v>
      </c>
      <c r="C33" s="8" t="s">
        <v>53</v>
      </c>
      <c r="D33" s="8" t="s">
        <v>54</v>
      </c>
      <c r="E33" s="4" t="s">
        <v>22</v>
      </c>
      <c r="F33" s="4" t="s">
        <v>23</v>
      </c>
      <c r="G33" s="4">
        <v>148</v>
      </c>
      <c r="H33" s="6"/>
      <c r="I33" s="6"/>
      <c r="J33" s="6"/>
      <c r="K33" s="6"/>
      <c r="L33" s="7">
        <f t="shared" si="0"/>
        <v>2865</v>
      </c>
      <c r="M33" s="6"/>
      <c r="N33" s="6"/>
      <c r="O33" s="6"/>
      <c r="P33" s="6"/>
    </row>
    <row r="34" spans="1:16" x14ac:dyDescent="0.25">
      <c r="A34" s="4">
        <f t="shared" si="1"/>
        <v>27</v>
      </c>
      <c r="B34" s="5">
        <v>45156</v>
      </c>
      <c r="C34" s="9" t="s">
        <v>37</v>
      </c>
      <c r="D34" s="9" t="s">
        <v>55</v>
      </c>
      <c r="E34" s="4" t="s">
        <v>22</v>
      </c>
      <c r="F34" s="4" t="s">
        <v>23</v>
      </c>
      <c r="G34" s="6"/>
      <c r="H34" s="4">
        <v>240</v>
      </c>
      <c r="I34" s="6"/>
      <c r="J34" s="6"/>
      <c r="K34" s="6"/>
      <c r="L34" s="7">
        <f t="shared" si="0"/>
        <v>3105</v>
      </c>
      <c r="M34" s="6"/>
      <c r="N34" s="6"/>
      <c r="O34" s="6"/>
      <c r="P34" s="6"/>
    </row>
    <row r="35" spans="1:16" x14ac:dyDescent="0.25">
      <c r="A35" s="4">
        <f t="shared" si="1"/>
        <v>28</v>
      </c>
      <c r="B35" s="5">
        <v>45156</v>
      </c>
      <c r="C35" s="9" t="s">
        <v>56</v>
      </c>
      <c r="D35" s="9" t="s">
        <v>50</v>
      </c>
      <c r="E35" s="4" t="s">
        <v>22</v>
      </c>
      <c r="F35" s="4" t="s">
        <v>23</v>
      </c>
      <c r="G35" s="6"/>
      <c r="H35" s="4">
        <v>108</v>
      </c>
      <c r="I35" s="6"/>
      <c r="J35" s="6"/>
      <c r="K35" s="6"/>
      <c r="L35" s="7">
        <f t="shared" si="0"/>
        <v>3213</v>
      </c>
      <c r="M35" s="6"/>
      <c r="N35" s="6"/>
      <c r="O35" s="6"/>
      <c r="P35" s="6"/>
    </row>
    <row r="36" spans="1:16" x14ac:dyDescent="0.25">
      <c r="A36" s="4">
        <f t="shared" si="1"/>
        <v>29</v>
      </c>
      <c r="B36" s="5">
        <v>45156</v>
      </c>
      <c r="C36" s="9" t="s">
        <v>57</v>
      </c>
      <c r="D36" s="9" t="s">
        <v>37</v>
      </c>
      <c r="E36" s="4" t="s">
        <v>22</v>
      </c>
      <c r="F36" s="4" t="s">
        <v>23</v>
      </c>
      <c r="G36" s="6"/>
      <c r="H36" s="4">
        <v>49</v>
      </c>
      <c r="I36" s="6"/>
      <c r="J36" s="6"/>
      <c r="K36" s="6"/>
      <c r="L36" s="7">
        <f t="shared" si="0"/>
        <v>3262</v>
      </c>
      <c r="M36" s="6"/>
      <c r="N36" s="6"/>
      <c r="O36" s="6"/>
      <c r="P36" s="6"/>
    </row>
    <row r="37" spans="1:16" x14ac:dyDescent="0.25">
      <c r="A37" s="4">
        <f t="shared" si="1"/>
        <v>30</v>
      </c>
      <c r="B37" s="5">
        <v>45156</v>
      </c>
      <c r="C37" s="9" t="s">
        <v>54</v>
      </c>
      <c r="D37" s="9" t="s">
        <v>58</v>
      </c>
      <c r="E37" s="4" t="s">
        <v>22</v>
      </c>
      <c r="F37" s="4" t="s">
        <v>23</v>
      </c>
      <c r="G37" s="4">
        <v>32</v>
      </c>
      <c r="H37" s="6"/>
      <c r="I37" s="6"/>
      <c r="J37" s="6"/>
      <c r="K37" s="6"/>
      <c r="L37" s="7">
        <f t="shared" si="0"/>
        <v>3294</v>
      </c>
      <c r="M37" s="6"/>
      <c r="N37" s="6"/>
      <c r="O37" s="6"/>
      <c r="P37" s="6"/>
    </row>
    <row r="38" spans="1:16" x14ac:dyDescent="0.25">
      <c r="A38" s="4">
        <f t="shared" si="1"/>
        <v>31</v>
      </c>
      <c r="B38" s="5">
        <v>45156</v>
      </c>
      <c r="C38" s="9" t="s">
        <v>54</v>
      </c>
      <c r="D38" s="9" t="s">
        <v>59</v>
      </c>
      <c r="E38" s="4" t="s">
        <v>22</v>
      </c>
      <c r="F38" s="4" t="s">
        <v>23</v>
      </c>
      <c r="G38" s="4">
        <v>77</v>
      </c>
      <c r="H38" s="6"/>
      <c r="I38" s="6"/>
      <c r="J38" s="6"/>
      <c r="K38" s="6"/>
      <c r="L38" s="7">
        <f t="shared" si="0"/>
        <v>3371</v>
      </c>
      <c r="M38" s="6"/>
      <c r="N38" s="6"/>
      <c r="O38" s="6"/>
      <c r="P38" s="6"/>
    </row>
    <row r="39" spans="1:16" x14ac:dyDescent="0.25">
      <c r="A39" s="4">
        <f t="shared" si="1"/>
        <v>32</v>
      </c>
      <c r="B39" s="5">
        <v>45156</v>
      </c>
      <c r="C39" s="9" t="s">
        <v>60</v>
      </c>
      <c r="D39" s="9" t="s">
        <v>61</v>
      </c>
      <c r="E39" s="4" t="s">
        <v>22</v>
      </c>
      <c r="F39" s="4" t="s">
        <v>23</v>
      </c>
      <c r="G39" s="4">
        <v>53</v>
      </c>
      <c r="H39" s="6"/>
      <c r="I39" s="6"/>
      <c r="J39" s="6"/>
      <c r="K39" s="6"/>
      <c r="L39" s="7">
        <f t="shared" si="0"/>
        <v>3424</v>
      </c>
      <c r="M39" s="6"/>
      <c r="N39" s="6"/>
      <c r="O39" s="6"/>
      <c r="P39" s="6"/>
    </row>
    <row r="40" spans="1:16" x14ac:dyDescent="0.25">
      <c r="A40" s="4">
        <f t="shared" si="1"/>
        <v>33</v>
      </c>
      <c r="B40" s="5">
        <v>45156</v>
      </c>
      <c r="C40" s="9" t="s">
        <v>61</v>
      </c>
      <c r="D40" s="9" t="s">
        <v>62</v>
      </c>
      <c r="E40" s="4" t="s">
        <v>22</v>
      </c>
      <c r="F40" s="4" t="s">
        <v>23</v>
      </c>
      <c r="G40" s="4">
        <v>62</v>
      </c>
      <c r="H40" s="6"/>
      <c r="I40" s="6"/>
      <c r="J40" s="6"/>
      <c r="K40" s="6"/>
      <c r="L40" s="7">
        <f t="shared" si="0"/>
        <v>3486</v>
      </c>
      <c r="M40" s="6"/>
      <c r="N40" s="6"/>
      <c r="O40" s="6"/>
      <c r="P40" s="6"/>
    </row>
    <row r="41" spans="1:16" x14ac:dyDescent="0.25">
      <c r="A41" s="4">
        <f t="shared" si="1"/>
        <v>34</v>
      </c>
      <c r="B41" s="5">
        <v>45157</v>
      </c>
      <c r="C41" s="9" t="s">
        <v>63</v>
      </c>
      <c r="D41" s="9" t="s">
        <v>64</v>
      </c>
      <c r="E41" s="4" t="s">
        <v>22</v>
      </c>
      <c r="F41" s="4" t="s">
        <v>23</v>
      </c>
      <c r="G41" s="4">
        <v>40</v>
      </c>
      <c r="H41" s="6"/>
      <c r="I41" s="6"/>
      <c r="J41" s="6"/>
      <c r="K41" s="6"/>
      <c r="L41" s="7">
        <f t="shared" si="0"/>
        <v>3526</v>
      </c>
      <c r="M41" s="6"/>
      <c r="N41" s="6"/>
      <c r="O41" s="6"/>
      <c r="P41" s="6"/>
    </row>
    <row r="42" spans="1:16" x14ac:dyDescent="0.25">
      <c r="A42" s="4">
        <f t="shared" si="1"/>
        <v>35</v>
      </c>
      <c r="B42" s="5">
        <v>45157</v>
      </c>
      <c r="C42" s="9" t="s">
        <v>64</v>
      </c>
      <c r="D42" s="9" t="s">
        <v>65</v>
      </c>
      <c r="E42" s="4" t="s">
        <v>22</v>
      </c>
      <c r="F42" s="4" t="s">
        <v>23</v>
      </c>
      <c r="G42" s="4">
        <v>47</v>
      </c>
      <c r="H42" s="6"/>
      <c r="I42" s="6"/>
      <c r="J42" s="6"/>
      <c r="K42" s="6"/>
      <c r="L42" s="7">
        <f t="shared" si="0"/>
        <v>3573</v>
      </c>
      <c r="M42" s="6"/>
      <c r="N42" s="6"/>
      <c r="O42" s="6"/>
      <c r="P42" s="6"/>
    </row>
    <row r="43" spans="1:16" x14ac:dyDescent="0.25">
      <c r="A43" s="4">
        <f t="shared" si="1"/>
        <v>36</v>
      </c>
      <c r="B43" s="5">
        <v>45157</v>
      </c>
      <c r="C43" s="9" t="s">
        <v>48</v>
      </c>
      <c r="D43" s="9" t="s">
        <v>47</v>
      </c>
      <c r="E43" s="4" t="s">
        <v>22</v>
      </c>
      <c r="F43" s="4" t="s">
        <v>23</v>
      </c>
      <c r="G43" s="4">
        <v>16</v>
      </c>
      <c r="H43" s="6"/>
      <c r="I43" s="6"/>
      <c r="J43" s="6"/>
      <c r="K43" s="6"/>
      <c r="L43" s="7">
        <f t="shared" si="0"/>
        <v>3589</v>
      </c>
      <c r="M43" s="6"/>
      <c r="N43" s="6"/>
      <c r="O43" s="6"/>
      <c r="P43" s="6"/>
    </row>
    <row r="44" spans="1:16" x14ac:dyDescent="0.25">
      <c r="A44" s="4">
        <f t="shared" si="1"/>
        <v>37</v>
      </c>
      <c r="B44" s="5">
        <v>45157</v>
      </c>
      <c r="C44" s="9" t="s">
        <v>47</v>
      </c>
      <c r="D44" s="9" t="s">
        <v>62</v>
      </c>
      <c r="E44" s="4" t="s">
        <v>22</v>
      </c>
      <c r="F44" s="4" t="s">
        <v>23</v>
      </c>
      <c r="G44" s="4">
        <v>162</v>
      </c>
      <c r="H44" s="6"/>
      <c r="I44" s="6"/>
      <c r="J44" s="6"/>
      <c r="K44" s="6"/>
      <c r="L44" s="7">
        <f t="shared" si="0"/>
        <v>3751</v>
      </c>
      <c r="M44" s="6"/>
      <c r="N44" s="6"/>
      <c r="O44" s="6"/>
      <c r="P44" s="6"/>
    </row>
    <row r="45" spans="1:16" x14ac:dyDescent="0.25">
      <c r="A45" s="4">
        <f t="shared" si="1"/>
        <v>38</v>
      </c>
      <c r="B45" s="5">
        <v>45159</v>
      </c>
      <c r="C45" s="4" t="s">
        <v>66</v>
      </c>
      <c r="D45" s="4" t="s">
        <v>67</v>
      </c>
      <c r="E45" s="4" t="s">
        <v>22</v>
      </c>
      <c r="F45" s="4" t="s">
        <v>23</v>
      </c>
      <c r="G45" s="4">
        <v>67</v>
      </c>
      <c r="H45" s="6"/>
      <c r="I45" s="6"/>
      <c r="J45" s="6"/>
      <c r="K45" s="6"/>
      <c r="L45" s="7">
        <f t="shared" si="0"/>
        <v>3818</v>
      </c>
      <c r="M45" s="6"/>
      <c r="N45" s="6"/>
      <c r="O45" s="6"/>
      <c r="P45" s="6"/>
    </row>
    <row r="46" spans="1:16" x14ac:dyDescent="0.25">
      <c r="A46" s="4">
        <f t="shared" si="1"/>
        <v>39</v>
      </c>
      <c r="B46" s="5">
        <v>45159</v>
      </c>
      <c r="C46" s="4" t="s">
        <v>68</v>
      </c>
      <c r="D46" s="4" t="s">
        <v>63</v>
      </c>
      <c r="E46" s="4" t="s">
        <v>22</v>
      </c>
      <c r="F46" s="4" t="s">
        <v>23</v>
      </c>
      <c r="G46" s="4">
        <v>96</v>
      </c>
      <c r="H46" s="6"/>
      <c r="I46" s="6"/>
      <c r="J46" s="6"/>
      <c r="K46" s="6"/>
      <c r="L46" s="7">
        <f t="shared" si="0"/>
        <v>3914</v>
      </c>
      <c r="M46" s="6"/>
      <c r="N46" s="6"/>
      <c r="O46" s="6"/>
      <c r="P46" s="6"/>
    </row>
    <row r="47" spans="1:16" x14ac:dyDescent="0.25">
      <c r="A47" s="4">
        <f t="shared" si="1"/>
        <v>40</v>
      </c>
      <c r="B47" s="5">
        <v>45159</v>
      </c>
      <c r="C47" s="4" t="s">
        <v>63</v>
      </c>
      <c r="D47" s="4" t="s">
        <v>69</v>
      </c>
      <c r="E47" s="4" t="s">
        <v>22</v>
      </c>
      <c r="F47" s="4" t="s">
        <v>23</v>
      </c>
      <c r="G47" s="4">
        <v>25</v>
      </c>
      <c r="H47" s="6"/>
      <c r="I47" s="6"/>
      <c r="J47" s="6"/>
      <c r="K47" s="6"/>
      <c r="L47" s="7">
        <f t="shared" si="0"/>
        <v>3939</v>
      </c>
      <c r="M47" s="6"/>
      <c r="N47" s="6"/>
      <c r="O47" s="6"/>
      <c r="P47" s="6"/>
    </row>
    <row r="48" spans="1:16" x14ac:dyDescent="0.25">
      <c r="A48" s="4">
        <f t="shared" si="1"/>
        <v>41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4">
        <f t="shared" si="1"/>
        <v>42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4">
        <f t="shared" si="1"/>
        <v>43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4"/>
      <c r="B53" s="6"/>
      <c r="C53" s="6"/>
      <c r="D53" s="6"/>
      <c r="E53" s="6"/>
      <c r="F53" s="6"/>
      <c r="G53" s="4">
        <f>+SUM(G8:G52)</f>
        <v>1711</v>
      </c>
      <c r="H53" s="4">
        <f t="shared" ref="H53:K53" si="2">+SUM(H8:H52)</f>
        <v>2228</v>
      </c>
      <c r="I53" s="4">
        <f t="shared" si="2"/>
        <v>0</v>
      </c>
      <c r="J53" s="4">
        <f t="shared" si="2"/>
        <v>0</v>
      </c>
      <c r="K53" s="4">
        <f t="shared" si="2"/>
        <v>0</v>
      </c>
      <c r="L53" s="4">
        <f>+SUM(G53:K53)</f>
        <v>3939</v>
      </c>
      <c r="M53" s="6"/>
      <c r="N53" s="6"/>
      <c r="O53" s="6"/>
      <c r="P53" s="6"/>
    </row>
    <row r="54" spans="1:16" x14ac:dyDescent="0.25">
      <c r="A54" s="6"/>
      <c r="B54" s="6"/>
      <c r="C54" s="6"/>
      <c r="D54" s="6"/>
      <c r="E54" s="6"/>
      <c r="F54" s="6"/>
      <c r="G54" s="10">
        <v>7371</v>
      </c>
      <c r="H54" s="10">
        <v>2841</v>
      </c>
      <c r="I54" s="10">
        <v>21</v>
      </c>
      <c r="J54" s="10">
        <v>63</v>
      </c>
      <c r="K54" s="10">
        <v>42</v>
      </c>
      <c r="L54" s="10">
        <f>+SUM(G54:K54)</f>
        <v>10338</v>
      </c>
      <c r="M54" s="6"/>
      <c r="N54" s="6"/>
      <c r="O54" s="6"/>
      <c r="P54" s="6"/>
    </row>
    <row r="55" spans="1:16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9" spans="1:16" ht="60" x14ac:dyDescent="0.25">
      <c r="B59" s="173" t="s">
        <v>70</v>
      </c>
      <c r="C59" s="173"/>
      <c r="D59" s="22" t="s">
        <v>5</v>
      </c>
      <c r="E59" s="23"/>
      <c r="F59" s="23"/>
      <c r="G59" s="24"/>
      <c r="J59" s="35" t="s">
        <v>262</v>
      </c>
      <c r="K59" s="28" t="s">
        <v>263</v>
      </c>
      <c r="L59" s="28" t="s">
        <v>258</v>
      </c>
      <c r="M59" s="29" t="s">
        <v>259</v>
      </c>
      <c r="N59" s="29" t="s">
        <v>260</v>
      </c>
      <c r="O59" s="28" t="s">
        <v>271</v>
      </c>
    </row>
    <row r="60" spans="1:16" ht="15.75" x14ac:dyDescent="0.25">
      <c r="B60" s="173" t="s">
        <v>71</v>
      </c>
      <c r="C60" s="173"/>
      <c r="D60" s="25" t="s">
        <v>254</v>
      </c>
      <c r="E60" s="26"/>
      <c r="F60" s="26"/>
      <c r="G60" s="27"/>
      <c r="J60" s="15">
        <v>63</v>
      </c>
      <c r="K60" s="75">
        <v>7371</v>
      </c>
      <c r="L60" s="15">
        <f>+D74</f>
        <v>2200</v>
      </c>
      <c r="M60" s="15">
        <f>+G53</f>
        <v>1711</v>
      </c>
      <c r="N60" s="15">
        <f>+L60-M60</f>
        <v>489</v>
      </c>
      <c r="O60" s="16"/>
    </row>
    <row r="61" spans="1:16" ht="15.75" x14ac:dyDescent="0.25">
      <c r="B61" s="177" t="s">
        <v>255</v>
      </c>
      <c r="C61" s="177"/>
      <c r="D61" s="178" t="s">
        <v>256</v>
      </c>
      <c r="E61" s="178"/>
      <c r="F61" s="178"/>
      <c r="G61" s="178"/>
      <c r="J61" s="15">
        <v>75</v>
      </c>
      <c r="K61" s="75">
        <v>2841</v>
      </c>
      <c r="L61" s="15">
        <f>+D88</f>
        <v>2900</v>
      </c>
      <c r="M61" s="15">
        <f>+H53</f>
        <v>2228</v>
      </c>
      <c r="N61" s="15">
        <f>+L61-M61</f>
        <v>672</v>
      </c>
      <c r="O61" s="16"/>
    </row>
    <row r="62" spans="1:16" ht="18.75" x14ac:dyDescent="0.25">
      <c r="B62" s="174" t="s">
        <v>257</v>
      </c>
      <c r="C62" s="175"/>
      <c r="D62" s="175"/>
      <c r="E62" s="175"/>
      <c r="F62" s="175"/>
      <c r="G62" s="176"/>
      <c r="J62" s="15">
        <v>90</v>
      </c>
      <c r="K62" s="75">
        <v>21</v>
      </c>
      <c r="L62" s="15"/>
      <c r="M62" s="15"/>
      <c r="N62" s="15"/>
      <c r="O62" s="16"/>
    </row>
    <row r="63" spans="1:16" ht="60" x14ac:dyDescent="0.25">
      <c r="B63" s="28" t="s">
        <v>77</v>
      </c>
      <c r="C63" s="28" t="s">
        <v>78</v>
      </c>
      <c r="D63" s="28" t="s">
        <v>258</v>
      </c>
      <c r="E63" s="29" t="s">
        <v>259</v>
      </c>
      <c r="F63" s="29" t="s">
        <v>260</v>
      </c>
      <c r="G63" s="28" t="s">
        <v>261</v>
      </c>
      <c r="J63" s="15">
        <v>110</v>
      </c>
      <c r="K63" s="75">
        <v>63</v>
      </c>
      <c r="L63" s="15"/>
      <c r="M63" s="15"/>
      <c r="N63" s="15"/>
      <c r="O63" s="16"/>
    </row>
    <row r="64" spans="1:16" x14ac:dyDescent="0.25">
      <c r="B64" s="30">
        <v>1</v>
      </c>
      <c r="C64" s="31">
        <v>45143</v>
      </c>
      <c r="D64" s="32">
        <v>2200</v>
      </c>
      <c r="E64" s="32"/>
      <c r="F64" s="32"/>
      <c r="G64" s="15">
        <v>7922</v>
      </c>
      <c r="J64" s="15">
        <v>125</v>
      </c>
      <c r="K64" s="75">
        <v>42</v>
      </c>
      <c r="L64" s="15"/>
      <c r="M64" s="15"/>
      <c r="N64" s="15"/>
      <c r="O64" s="16"/>
    </row>
    <row r="65" spans="2:7" x14ac:dyDescent="0.25">
      <c r="B65" s="32">
        <f>+B64+1</f>
        <v>2</v>
      </c>
      <c r="C65" s="6"/>
      <c r="D65" s="6"/>
      <c r="E65" s="6"/>
      <c r="F65" s="6"/>
      <c r="G65" s="6"/>
    </row>
    <row r="66" spans="2:7" x14ac:dyDescent="0.25">
      <c r="B66" s="30">
        <f>1+B65</f>
        <v>3</v>
      </c>
      <c r="C66" s="33"/>
      <c r="D66" s="13"/>
      <c r="E66" s="16"/>
      <c r="F66" s="16"/>
      <c r="G66" s="13"/>
    </row>
    <row r="67" spans="2:7" x14ac:dyDescent="0.25">
      <c r="B67" s="30">
        <f>1+B66</f>
        <v>4</v>
      </c>
      <c r="C67" s="34"/>
      <c r="D67" s="30"/>
      <c r="E67" s="30"/>
      <c r="F67" s="30"/>
      <c r="G67" s="30"/>
    </row>
    <row r="68" spans="2:7" x14ac:dyDescent="0.25">
      <c r="B68" s="30">
        <f>1+B67</f>
        <v>5</v>
      </c>
      <c r="C68" s="31"/>
      <c r="D68" s="30"/>
      <c r="E68" s="30"/>
      <c r="F68" s="30"/>
      <c r="G68" s="30"/>
    </row>
    <row r="69" spans="2:7" x14ac:dyDescent="0.25">
      <c r="B69" s="30">
        <f>1+B68</f>
        <v>6</v>
      </c>
      <c r="C69" s="34"/>
      <c r="D69" s="30"/>
      <c r="E69" s="30"/>
      <c r="F69" s="30"/>
      <c r="G69" s="30"/>
    </row>
    <row r="70" spans="2:7" x14ac:dyDescent="0.25">
      <c r="B70" s="30"/>
      <c r="C70" s="34"/>
      <c r="D70" s="30"/>
      <c r="E70" s="30"/>
      <c r="F70" s="30"/>
      <c r="G70" s="36"/>
    </row>
    <row r="71" spans="2:7" x14ac:dyDescent="0.25">
      <c r="B71" s="30"/>
      <c r="C71" s="34"/>
      <c r="D71" s="30"/>
      <c r="E71" s="30"/>
      <c r="F71" s="30"/>
      <c r="G71" s="36"/>
    </row>
    <row r="72" spans="2:7" x14ac:dyDescent="0.25">
      <c r="B72" s="30"/>
      <c r="C72" s="34"/>
      <c r="D72" s="30"/>
      <c r="E72" s="30"/>
      <c r="F72" s="30"/>
      <c r="G72" s="36"/>
    </row>
    <row r="73" spans="2:7" x14ac:dyDescent="0.25">
      <c r="B73" s="30"/>
      <c r="C73" s="34"/>
      <c r="D73" s="30"/>
      <c r="E73" s="30"/>
      <c r="F73" s="30"/>
      <c r="G73" s="36"/>
    </row>
    <row r="74" spans="2:7" x14ac:dyDescent="0.25">
      <c r="B74" s="30"/>
      <c r="C74" s="34" t="s">
        <v>264</v>
      </c>
      <c r="D74" s="30">
        <f>SUM(D64:D73)</f>
        <v>2200</v>
      </c>
      <c r="E74" s="30"/>
      <c r="F74" s="30"/>
      <c r="G74" s="36"/>
    </row>
    <row r="75" spans="2:7" ht="18.75" x14ac:dyDescent="0.25">
      <c r="B75" s="174" t="s">
        <v>265</v>
      </c>
      <c r="C75" s="175"/>
      <c r="D75" s="175"/>
      <c r="E75" s="175"/>
      <c r="F75" s="175"/>
      <c r="G75" s="176"/>
    </row>
    <row r="76" spans="2:7" ht="60" x14ac:dyDescent="0.25">
      <c r="B76" s="28" t="s">
        <v>77</v>
      </c>
      <c r="C76" s="28" t="s">
        <v>78</v>
      </c>
      <c r="D76" s="28" t="s">
        <v>258</v>
      </c>
      <c r="E76" s="29" t="s">
        <v>259</v>
      </c>
      <c r="F76" s="29" t="s">
        <v>260</v>
      </c>
      <c r="G76" s="28" t="s">
        <v>15</v>
      </c>
    </row>
    <row r="77" spans="2:7" x14ac:dyDescent="0.25">
      <c r="B77" s="30">
        <v>1</v>
      </c>
      <c r="C77" s="31">
        <v>45143</v>
      </c>
      <c r="D77" s="15">
        <v>1200</v>
      </c>
      <c r="E77" s="15"/>
      <c r="F77" s="15"/>
      <c r="G77" s="15">
        <v>7922</v>
      </c>
    </row>
    <row r="78" spans="2:7" x14ac:dyDescent="0.25">
      <c r="B78" s="32">
        <f>+B77+1</f>
        <v>2</v>
      </c>
      <c r="C78" s="33">
        <v>45145</v>
      </c>
      <c r="D78" s="13">
        <v>1700</v>
      </c>
      <c r="E78" s="16"/>
      <c r="F78" s="16"/>
      <c r="G78" s="13">
        <v>7923</v>
      </c>
    </row>
    <row r="79" spans="2:7" x14ac:dyDescent="0.25">
      <c r="B79" s="30">
        <v>3</v>
      </c>
      <c r="C79" s="6"/>
      <c r="D79" s="6"/>
      <c r="E79" s="6"/>
      <c r="F79" s="6"/>
      <c r="G79" s="6"/>
    </row>
    <row r="80" spans="2:7" x14ac:dyDescent="0.25">
      <c r="B80" s="30">
        <v>3</v>
      </c>
      <c r="C80" s="34"/>
      <c r="D80" s="30"/>
      <c r="E80" s="30"/>
      <c r="F80" s="30"/>
      <c r="G80" s="30"/>
    </row>
    <row r="81" spans="2:7" x14ac:dyDescent="0.25">
      <c r="B81" s="30"/>
      <c r="C81" s="34"/>
      <c r="D81" s="30"/>
      <c r="E81" s="30"/>
      <c r="F81" s="30"/>
      <c r="G81" s="30"/>
    </row>
    <row r="82" spans="2:7" x14ac:dyDescent="0.25">
      <c r="B82" s="30"/>
      <c r="C82" s="34"/>
      <c r="D82" s="30"/>
      <c r="E82" s="30"/>
      <c r="F82" s="30"/>
      <c r="G82" s="30"/>
    </row>
    <row r="83" spans="2:7" x14ac:dyDescent="0.25">
      <c r="B83" s="30"/>
      <c r="C83" s="34"/>
      <c r="D83" s="30"/>
      <c r="E83" s="30"/>
      <c r="F83" s="30"/>
      <c r="G83" s="30"/>
    </row>
    <row r="84" spans="2:7" x14ac:dyDescent="0.25">
      <c r="B84" s="30"/>
      <c r="C84" s="34"/>
      <c r="D84" s="30"/>
      <c r="E84" s="30"/>
      <c r="F84" s="30"/>
      <c r="G84" s="30"/>
    </row>
    <row r="85" spans="2:7" x14ac:dyDescent="0.25">
      <c r="B85" s="30"/>
      <c r="C85" s="34"/>
      <c r="D85" s="30"/>
      <c r="E85" s="30"/>
      <c r="F85" s="30"/>
      <c r="G85" s="30"/>
    </row>
    <row r="86" spans="2:7" x14ac:dyDescent="0.25">
      <c r="B86" s="30"/>
      <c r="C86" s="34"/>
      <c r="D86" s="30"/>
      <c r="E86" s="30"/>
      <c r="F86" s="30"/>
      <c r="G86" s="30"/>
    </row>
    <row r="87" spans="2:7" x14ac:dyDescent="0.25">
      <c r="B87" s="30"/>
      <c r="C87" s="34"/>
      <c r="D87" s="30"/>
      <c r="E87" s="30"/>
      <c r="F87" s="30"/>
      <c r="G87" s="36"/>
    </row>
    <row r="88" spans="2:7" x14ac:dyDescent="0.25">
      <c r="B88" s="30"/>
      <c r="C88" s="34" t="s">
        <v>264</v>
      </c>
      <c r="D88" s="30">
        <f>SUM(D77:D87)</f>
        <v>2900</v>
      </c>
      <c r="E88" s="30"/>
      <c r="F88" s="30"/>
      <c r="G88" s="36"/>
    </row>
    <row r="89" spans="2:7" ht="18.75" x14ac:dyDescent="0.25">
      <c r="B89" s="174" t="s">
        <v>266</v>
      </c>
      <c r="C89" s="175"/>
      <c r="D89" s="175"/>
      <c r="E89" s="175"/>
      <c r="F89" s="175"/>
      <c r="G89" s="176"/>
    </row>
    <row r="90" spans="2:7" ht="60" x14ac:dyDescent="0.25">
      <c r="B90" s="28" t="s">
        <v>77</v>
      </c>
      <c r="C90" s="28" t="s">
        <v>78</v>
      </c>
      <c r="D90" s="28" t="s">
        <v>258</v>
      </c>
      <c r="E90" s="29" t="s">
        <v>259</v>
      </c>
      <c r="F90" s="29" t="s">
        <v>260</v>
      </c>
      <c r="G90" s="28" t="s">
        <v>15</v>
      </c>
    </row>
    <row r="91" spans="2:7" x14ac:dyDescent="0.25">
      <c r="B91" s="32">
        <v>1</v>
      </c>
      <c r="C91" s="31"/>
      <c r="D91" s="15"/>
      <c r="E91" s="15"/>
      <c r="F91" s="15"/>
      <c r="G91" s="13"/>
    </row>
    <row r="92" spans="2:7" x14ac:dyDescent="0.25">
      <c r="B92" s="32">
        <f>+B91+1</f>
        <v>2</v>
      </c>
      <c r="C92" s="37"/>
      <c r="D92" s="32"/>
      <c r="E92" s="32"/>
      <c r="F92" s="32"/>
      <c r="G92" s="30"/>
    </row>
    <row r="93" spans="2:7" x14ac:dyDescent="0.25">
      <c r="B93" s="30"/>
      <c r="C93" s="34"/>
      <c r="D93" s="30"/>
      <c r="E93" s="30"/>
      <c r="F93" s="30"/>
      <c r="G93" s="30"/>
    </row>
    <row r="94" spans="2:7" x14ac:dyDescent="0.25">
      <c r="B94" s="30"/>
      <c r="C94" s="34"/>
      <c r="D94" s="30"/>
      <c r="E94" s="30"/>
      <c r="F94" s="30"/>
      <c r="G94" s="30"/>
    </row>
    <row r="95" spans="2:7" x14ac:dyDescent="0.25">
      <c r="B95" s="30"/>
      <c r="C95" s="34"/>
      <c r="D95" s="30"/>
      <c r="E95" s="30"/>
      <c r="F95" s="30"/>
      <c r="G95" s="30"/>
    </row>
    <row r="96" spans="2:7" x14ac:dyDescent="0.25">
      <c r="B96" s="32"/>
      <c r="C96" s="37"/>
      <c r="D96" s="32"/>
      <c r="E96" s="32"/>
      <c r="F96" s="32"/>
      <c r="G96" s="30"/>
    </row>
    <row r="97" spans="2:7" x14ac:dyDescent="0.25">
      <c r="B97" s="32"/>
      <c r="C97" s="37"/>
      <c r="D97" s="38"/>
      <c r="E97" s="32"/>
      <c r="F97" s="32"/>
      <c r="G97" s="30"/>
    </row>
    <row r="98" spans="2:7" x14ac:dyDescent="0.25">
      <c r="B98" s="32"/>
      <c r="C98" s="37"/>
      <c r="D98" s="38"/>
      <c r="E98" s="32"/>
      <c r="F98" s="32"/>
      <c r="G98" s="30"/>
    </row>
    <row r="99" spans="2:7" x14ac:dyDescent="0.25">
      <c r="B99" s="32"/>
      <c r="C99" s="37"/>
      <c r="D99" s="38"/>
      <c r="E99" s="32"/>
      <c r="F99" s="32"/>
      <c r="G99" s="36"/>
    </row>
    <row r="100" spans="2:7" x14ac:dyDescent="0.25">
      <c r="B100" s="32"/>
      <c r="C100" s="37"/>
      <c r="D100" s="38"/>
      <c r="E100" s="32"/>
      <c r="F100" s="32"/>
      <c r="G100" s="36"/>
    </row>
    <row r="101" spans="2:7" x14ac:dyDescent="0.25">
      <c r="B101" s="32"/>
      <c r="C101" s="34" t="s">
        <v>264</v>
      </c>
      <c r="D101" s="30">
        <f>SUM(D91:D100)</f>
        <v>0</v>
      </c>
      <c r="E101" s="32"/>
      <c r="F101" s="32"/>
      <c r="G101" s="36"/>
    </row>
    <row r="102" spans="2:7" ht="18.75" x14ac:dyDescent="0.25">
      <c r="B102" s="174" t="s">
        <v>267</v>
      </c>
      <c r="C102" s="175"/>
      <c r="D102" s="175"/>
      <c r="E102" s="175"/>
      <c r="F102" s="175"/>
      <c r="G102" s="176"/>
    </row>
    <row r="103" spans="2:7" ht="60" x14ac:dyDescent="0.25">
      <c r="B103" s="28" t="s">
        <v>77</v>
      </c>
      <c r="C103" s="28" t="s">
        <v>78</v>
      </c>
      <c r="D103" s="28" t="s">
        <v>258</v>
      </c>
      <c r="E103" s="29" t="s">
        <v>259</v>
      </c>
      <c r="F103" s="29" t="s">
        <v>260</v>
      </c>
      <c r="G103" s="28" t="s">
        <v>15</v>
      </c>
    </row>
    <row r="104" spans="2:7" x14ac:dyDescent="0.25">
      <c r="B104" s="30">
        <v>1</v>
      </c>
      <c r="C104" s="14"/>
      <c r="D104" s="13"/>
      <c r="E104" s="13"/>
      <c r="F104" s="13"/>
      <c r="G104" s="13"/>
    </row>
    <row r="105" spans="2:7" x14ac:dyDescent="0.25">
      <c r="B105" s="30">
        <v>2</v>
      </c>
      <c r="C105" s="14"/>
      <c r="D105" s="13"/>
      <c r="E105" s="13"/>
      <c r="F105" s="13"/>
      <c r="G105" s="13"/>
    </row>
    <row r="106" spans="2:7" x14ac:dyDescent="0.25">
      <c r="B106" s="30">
        <v>3</v>
      </c>
      <c r="C106" s="39"/>
      <c r="D106" s="40"/>
      <c r="E106" s="40"/>
      <c r="F106" s="40"/>
      <c r="G106" s="40"/>
    </row>
    <row r="107" spans="2:7" x14ac:dyDescent="0.25">
      <c r="B107" s="30">
        <v>4</v>
      </c>
      <c r="C107" s="39"/>
      <c r="D107" s="30"/>
      <c r="E107" s="30"/>
      <c r="F107" s="30"/>
      <c r="G107" s="30"/>
    </row>
    <row r="108" spans="2:7" x14ac:dyDescent="0.25">
      <c r="B108" s="30">
        <v>5</v>
      </c>
      <c r="C108" s="34"/>
      <c r="D108" s="30"/>
      <c r="E108" s="30"/>
      <c r="F108" s="30"/>
      <c r="G108" s="30"/>
    </row>
    <row r="109" spans="2:7" x14ac:dyDescent="0.25">
      <c r="B109" s="30">
        <v>6</v>
      </c>
      <c r="C109" s="34"/>
      <c r="D109" s="30"/>
      <c r="E109" s="30"/>
      <c r="F109" s="30"/>
      <c r="G109" s="30"/>
    </row>
    <row r="110" spans="2:7" x14ac:dyDescent="0.25">
      <c r="B110" s="30">
        <v>7</v>
      </c>
      <c r="C110" s="34"/>
      <c r="D110" s="30"/>
      <c r="E110" s="30"/>
      <c r="F110" s="30"/>
      <c r="G110" s="30"/>
    </row>
    <row r="111" spans="2:7" x14ac:dyDescent="0.25">
      <c r="B111" s="30">
        <f>+B110+1</f>
        <v>8</v>
      </c>
      <c r="C111" s="34"/>
      <c r="D111" s="30"/>
      <c r="E111" s="30"/>
      <c r="F111" s="30"/>
      <c r="G111" s="36"/>
    </row>
    <row r="112" spans="2:7" x14ac:dyDescent="0.25">
      <c r="B112" s="30"/>
      <c r="C112" s="34"/>
      <c r="D112" s="30"/>
      <c r="E112" s="30"/>
      <c r="F112" s="30"/>
      <c r="G112" s="36"/>
    </row>
    <row r="113" spans="2:7" x14ac:dyDescent="0.25">
      <c r="B113" s="30"/>
      <c r="C113" s="34" t="s">
        <v>264</v>
      </c>
      <c r="D113" s="30">
        <f>SUM(D103:D112)</f>
        <v>0</v>
      </c>
      <c r="E113" s="30"/>
      <c r="F113" s="30"/>
      <c r="G113" s="36"/>
    </row>
    <row r="114" spans="2:7" x14ac:dyDescent="0.25">
      <c r="B114" s="41"/>
      <c r="C114" s="42"/>
      <c r="D114" s="43"/>
      <c r="E114" s="43"/>
      <c r="F114" s="43"/>
      <c r="G114" s="36"/>
    </row>
    <row r="115" spans="2:7" ht="18.75" x14ac:dyDescent="0.25">
      <c r="B115" s="174" t="s">
        <v>268</v>
      </c>
      <c r="C115" s="175"/>
      <c r="D115" s="175"/>
      <c r="E115" s="175"/>
      <c r="F115" s="175"/>
      <c r="G115" s="176"/>
    </row>
    <row r="116" spans="2:7" ht="60" x14ac:dyDescent="0.25">
      <c r="B116" s="28" t="s">
        <v>77</v>
      </c>
      <c r="C116" s="28" t="s">
        <v>78</v>
      </c>
      <c r="D116" s="28" t="s">
        <v>258</v>
      </c>
      <c r="E116" s="29" t="s">
        <v>259</v>
      </c>
      <c r="F116" s="29" t="s">
        <v>260</v>
      </c>
      <c r="G116" s="28" t="s">
        <v>15</v>
      </c>
    </row>
    <row r="117" spans="2:7" x14ac:dyDescent="0.25">
      <c r="B117" s="30">
        <v>1</v>
      </c>
      <c r="C117" s="34"/>
      <c r="D117" s="30"/>
      <c r="E117" s="30"/>
      <c r="F117" s="30"/>
      <c r="G117" s="30"/>
    </row>
    <row r="118" spans="2:7" x14ac:dyDescent="0.25">
      <c r="B118" s="30"/>
      <c r="C118" s="34"/>
      <c r="D118" s="30"/>
      <c r="E118" s="30"/>
      <c r="F118" s="30"/>
      <c r="G118" s="30"/>
    </row>
    <row r="119" spans="2:7" x14ac:dyDescent="0.25">
      <c r="B119" s="30"/>
      <c r="C119" s="34"/>
      <c r="D119" s="30"/>
      <c r="E119" s="30"/>
      <c r="F119" s="30"/>
      <c r="G119" s="30"/>
    </row>
    <row r="120" spans="2:7" x14ac:dyDescent="0.25">
      <c r="B120" s="30"/>
      <c r="C120" s="34"/>
      <c r="D120" s="30"/>
      <c r="E120" s="30"/>
      <c r="F120" s="30"/>
      <c r="G120" s="30"/>
    </row>
    <row r="121" spans="2:7" x14ac:dyDescent="0.25">
      <c r="B121" s="30"/>
      <c r="C121" s="34"/>
      <c r="D121" s="30"/>
      <c r="E121" s="30"/>
      <c r="F121" s="30"/>
      <c r="G121" s="30"/>
    </row>
    <row r="122" spans="2:7" x14ac:dyDescent="0.25">
      <c r="B122" s="30"/>
      <c r="C122" s="34"/>
      <c r="D122" s="30"/>
      <c r="E122" s="30"/>
      <c r="F122" s="30"/>
      <c r="G122" s="30"/>
    </row>
    <row r="123" spans="2:7" x14ac:dyDescent="0.25">
      <c r="B123" s="30"/>
      <c r="C123" s="34"/>
      <c r="D123" s="30"/>
      <c r="E123" s="30"/>
      <c r="F123" s="30"/>
      <c r="G123" s="30"/>
    </row>
    <row r="124" spans="2:7" x14ac:dyDescent="0.25">
      <c r="B124" s="30"/>
      <c r="C124" s="34" t="s">
        <v>264</v>
      </c>
      <c r="D124" s="30">
        <f>+SUM(D117:D123)</f>
        <v>0</v>
      </c>
      <c r="E124" s="30"/>
      <c r="F124" s="30"/>
      <c r="G124" s="30"/>
    </row>
    <row r="125" spans="2:7" ht="18.75" x14ac:dyDescent="0.25">
      <c r="B125" s="174" t="s">
        <v>269</v>
      </c>
      <c r="C125" s="175"/>
      <c r="D125" s="175"/>
      <c r="E125" s="175"/>
      <c r="F125" s="175"/>
      <c r="G125" s="176"/>
    </row>
    <row r="126" spans="2:7" ht="60" x14ac:dyDescent="0.25">
      <c r="B126" s="28" t="s">
        <v>77</v>
      </c>
      <c r="C126" s="28" t="s">
        <v>78</v>
      </c>
      <c r="D126" s="28" t="s">
        <v>258</v>
      </c>
      <c r="E126" s="29" t="s">
        <v>259</v>
      </c>
      <c r="F126" s="29" t="s">
        <v>260</v>
      </c>
      <c r="G126" s="28" t="s">
        <v>15</v>
      </c>
    </row>
    <row r="127" spans="2:7" x14ac:dyDescent="0.25">
      <c r="B127" s="30">
        <v>1</v>
      </c>
      <c r="C127" s="34"/>
      <c r="D127" s="30"/>
      <c r="E127" s="30"/>
      <c r="F127" s="30"/>
      <c r="G127" s="30"/>
    </row>
    <row r="128" spans="2:7" x14ac:dyDescent="0.25">
      <c r="B128" s="30"/>
      <c r="C128" s="34"/>
      <c r="D128" s="30"/>
      <c r="E128" s="30"/>
      <c r="F128" s="30"/>
      <c r="G128" s="30"/>
    </row>
    <row r="129" spans="2:7" x14ac:dyDescent="0.25">
      <c r="B129" s="30"/>
      <c r="C129" s="34"/>
      <c r="D129" s="30"/>
      <c r="E129" s="30"/>
      <c r="F129" s="30"/>
      <c r="G129" s="30"/>
    </row>
    <row r="130" spans="2:7" x14ac:dyDescent="0.25">
      <c r="B130" s="30"/>
      <c r="C130" s="34"/>
      <c r="D130" s="30"/>
      <c r="E130" s="30"/>
      <c r="F130" s="30"/>
      <c r="G130" s="30"/>
    </row>
    <row r="131" spans="2:7" x14ac:dyDescent="0.25">
      <c r="B131" s="30"/>
      <c r="C131" s="34"/>
      <c r="D131" s="30"/>
      <c r="E131" s="30"/>
      <c r="F131" s="30"/>
      <c r="G131" s="30"/>
    </row>
    <row r="132" spans="2:7" x14ac:dyDescent="0.25">
      <c r="B132" s="30"/>
      <c r="C132" s="34"/>
      <c r="D132" s="30"/>
      <c r="E132" s="30"/>
      <c r="F132" s="30"/>
      <c r="G132" s="30"/>
    </row>
    <row r="133" spans="2:7" x14ac:dyDescent="0.25">
      <c r="B133" s="30"/>
      <c r="C133" s="34"/>
      <c r="D133" s="30"/>
      <c r="E133" s="30"/>
      <c r="F133" s="30"/>
      <c r="G133" s="30"/>
    </row>
    <row r="134" spans="2:7" x14ac:dyDescent="0.25">
      <c r="B134" s="30"/>
      <c r="C134" s="34" t="s">
        <v>264</v>
      </c>
      <c r="D134" s="30">
        <f>+SUM(D127:D133)</f>
        <v>0</v>
      </c>
      <c r="E134" s="30"/>
      <c r="F134" s="30"/>
      <c r="G134" s="30"/>
    </row>
    <row r="135" spans="2:7" ht="18.75" x14ac:dyDescent="0.25">
      <c r="B135" s="174" t="s">
        <v>270</v>
      </c>
      <c r="C135" s="175"/>
      <c r="D135" s="175"/>
      <c r="E135" s="175"/>
      <c r="F135" s="175"/>
      <c r="G135" s="176"/>
    </row>
    <row r="136" spans="2:7" ht="60" x14ac:dyDescent="0.25">
      <c r="B136" s="28" t="s">
        <v>77</v>
      </c>
      <c r="C136" s="28" t="s">
        <v>78</v>
      </c>
      <c r="D136" s="28" t="s">
        <v>258</v>
      </c>
      <c r="E136" s="29" t="s">
        <v>259</v>
      </c>
      <c r="F136" s="29" t="s">
        <v>260</v>
      </c>
      <c r="G136" s="28" t="s">
        <v>15</v>
      </c>
    </row>
    <row r="137" spans="2:7" x14ac:dyDescent="0.25">
      <c r="B137" s="30">
        <v>1</v>
      </c>
      <c r="C137" s="34"/>
      <c r="D137" s="30"/>
      <c r="E137" s="30"/>
      <c r="F137" s="30"/>
      <c r="G137" s="30"/>
    </row>
    <row r="138" spans="2:7" x14ac:dyDescent="0.25">
      <c r="B138" s="30"/>
      <c r="C138" s="34"/>
      <c r="D138" s="30"/>
      <c r="E138" s="30"/>
      <c r="F138" s="30"/>
      <c r="G138" s="30"/>
    </row>
    <row r="139" spans="2:7" x14ac:dyDescent="0.25">
      <c r="B139" s="30"/>
      <c r="C139" s="34"/>
      <c r="D139" s="30"/>
      <c r="E139" s="30"/>
      <c r="F139" s="30"/>
      <c r="G139" s="30"/>
    </row>
    <row r="140" spans="2:7" x14ac:dyDescent="0.25">
      <c r="B140" s="30"/>
      <c r="C140" s="34"/>
      <c r="D140" s="30"/>
      <c r="E140" s="30"/>
      <c r="F140" s="30"/>
      <c r="G140" s="30"/>
    </row>
    <row r="141" spans="2:7" x14ac:dyDescent="0.25">
      <c r="B141" s="30"/>
      <c r="C141" s="34"/>
      <c r="D141" s="30"/>
      <c r="E141" s="30"/>
      <c r="F141" s="30"/>
      <c r="G141" s="30"/>
    </row>
    <row r="142" spans="2:7" x14ac:dyDescent="0.25">
      <c r="B142" s="30"/>
      <c r="C142" s="34"/>
      <c r="D142" s="30"/>
      <c r="E142" s="30"/>
      <c r="F142" s="30"/>
      <c r="G142" s="30"/>
    </row>
    <row r="143" spans="2:7" x14ac:dyDescent="0.25">
      <c r="B143" s="30"/>
      <c r="C143" s="34"/>
      <c r="D143" s="30"/>
      <c r="E143" s="30"/>
      <c r="F143" s="30"/>
      <c r="G143" s="30"/>
    </row>
  </sheetData>
  <mergeCells count="29">
    <mergeCell ref="B125:G125"/>
    <mergeCell ref="B135:G135"/>
    <mergeCell ref="B62:G62"/>
    <mergeCell ref="B75:G75"/>
    <mergeCell ref="B89:G89"/>
    <mergeCell ref="B102:G102"/>
    <mergeCell ref="B115:G115"/>
    <mergeCell ref="B59:C59"/>
    <mergeCell ref="B60:C60"/>
    <mergeCell ref="B61:C61"/>
    <mergeCell ref="D61:G61"/>
    <mergeCell ref="P6:P7"/>
    <mergeCell ref="B6:B7"/>
    <mergeCell ref="C6:C7"/>
    <mergeCell ref="D6:D7"/>
    <mergeCell ref="E6:E7"/>
    <mergeCell ref="F6:F7"/>
    <mergeCell ref="H6:K6"/>
    <mergeCell ref="L6:L7"/>
    <mergeCell ref="M6:M7"/>
    <mergeCell ref="N6:N7"/>
    <mergeCell ref="O6:O7"/>
    <mergeCell ref="A5:P5"/>
    <mergeCell ref="A6:A7"/>
    <mergeCell ref="A1:D1"/>
    <mergeCell ref="E1:P4"/>
    <mergeCell ref="A2:D2"/>
    <mergeCell ref="A3:D3"/>
    <mergeCell ref="A4:D4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G263"/>
  <sheetViews>
    <sheetView topLeftCell="D5" workbookViewId="0">
      <selection activeCell="N8" sqref="N8:W29"/>
    </sheetView>
  </sheetViews>
  <sheetFormatPr defaultRowHeight="15" x14ac:dyDescent="0.25"/>
  <cols>
    <col min="2" max="2" width="10.42578125" bestFit="1" customWidth="1"/>
    <col min="3" max="3" width="9.42578125" bestFit="1" customWidth="1"/>
    <col min="4" max="4" width="23.42578125" bestFit="1" customWidth="1"/>
    <col min="5" max="5" width="18" bestFit="1" customWidth="1"/>
    <col min="6" max="6" width="27.140625" customWidth="1"/>
    <col min="7" max="7" width="17.85546875" bestFit="1" customWidth="1"/>
    <col min="8" max="8" width="12" bestFit="1" customWidth="1"/>
    <col min="14" max="14" width="6.85546875" customWidth="1"/>
    <col min="15" max="15" width="38.140625" customWidth="1"/>
    <col min="16" max="16" width="16.140625" hidden="1" customWidth="1"/>
    <col min="17" max="19" width="9.140625" hidden="1" customWidth="1"/>
    <col min="20" max="20" width="0.42578125" customWidth="1"/>
    <col min="25" max="25" width="9.140625" customWidth="1"/>
    <col min="26" max="26" width="9.42578125" customWidth="1"/>
    <col min="27" max="42" width="9.140625" customWidth="1"/>
    <col min="44" max="44" width="10.42578125" bestFit="1" customWidth="1"/>
    <col min="58" max="79" width="0" hidden="1" customWidth="1"/>
  </cols>
  <sheetData>
    <row r="5" spans="1:85" x14ac:dyDescent="0.25">
      <c r="A5" s="226" t="s">
        <v>877</v>
      </c>
      <c r="B5" s="227"/>
      <c r="C5" s="227"/>
      <c r="D5" s="227"/>
      <c r="E5" s="227"/>
      <c r="F5" s="227"/>
      <c r="G5" s="227"/>
      <c r="H5" s="228"/>
    </row>
    <row r="6" spans="1:85" x14ac:dyDescent="0.25">
      <c r="A6" s="97" t="s">
        <v>518</v>
      </c>
      <c r="B6" s="15" t="s">
        <v>519</v>
      </c>
      <c r="C6" s="15" t="s">
        <v>520</v>
      </c>
      <c r="D6" s="97" t="s">
        <v>521</v>
      </c>
      <c r="E6" s="97" t="s">
        <v>522</v>
      </c>
      <c r="F6" s="97" t="s">
        <v>523</v>
      </c>
      <c r="G6" s="80" t="s">
        <v>524</v>
      </c>
      <c r="H6" s="97" t="s">
        <v>525</v>
      </c>
    </row>
    <row r="7" spans="1:85" x14ac:dyDescent="0.25">
      <c r="A7" s="63">
        <v>1</v>
      </c>
      <c r="B7" s="63" t="s">
        <v>926</v>
      </c>
      <c r="C7" s="63" t="s">
        <v>927</v>
      </c>
      <c r="D7" s="63">
        <v>110</v>
      </c>
      <c r="E7" s="63">
        <v>7</v>
      </c>
      <c r="F7" s="63" t="s">
        <v>721</v>
      </c>
      <c r="G7" s="99">
        <v>797188480213</v>
      </c>
      <c r="H7" s="63">
        <v>7081015577</v>
      </c>
    </row>
    <row r="8" spans="1:85" x14ac:dyDescent="0.25">
      <c r="A8" s="63">
        <v>2</v>
      </c>
      <c r="B8" s="63" t="s">
        <v>926</v>
      </c>
      <c r="C8" s="63" t="s">
        <v>927</v>
      </c>
      <c r="D8" s="63">
        <v>110</v>
      </c>
      <c r="E8" s="63">
        <v>7</v>
      </c>
      <c r="F8" s="63" t="s">
        <v>722</v>
      </c>
      <c r="G8" s="99">
        <v>277493443912</v>
      </c>
      <c r="H8" s="63">
        <v>9517103913</v>
      </c>
      <c r="N8" s="15" t="s">
        <v>717</v>
      </c>
      <c r="O8" s="230" t="s">
        <v>689</v>
      </c>
      <c r="P8" s="231"/>
      <c r="Q8" s="87"/>
      <c r="R8" s="87"/>
      <c r="S8" s="87"/>
      <c r="T8" s="87"/>
      <c r="U8" s="87" t="s">
        <v>690</v>
      </c>
      <c r="V8" s="230" t="s">
        <v>718</v>
      </c>
      <c r="W8" s="231"/>
      <c r="X8" s="87">
        <v>19302</v>
      </c>
      <c r="Y8" s="87">
        <v>19305</v>
      </c>
      <c r="Z8" s="86">
        <v>19306</v>
      </c>
      <c r="AA8" s="86">
        <v>19301</v>
      </c>
      <c r="AB8" s="86">
        <v>19304</v>
      </c>
      <c r="AC8" s="86">
        <v>19308</v>
      </c>
      <c r="AD8" s="86">
        <v>19303</v>
      </c>
      <c r="AE8" s="86">
        <v>19309</v>
      </c>
      <c r="AF8" s="86">
        <v>19310</v>
      </c>
      <c r="AG8" s="86">
        <v>19311</v>
      </c>
      <c r="AH8" s="86">
        <v>19312</v>
      </c>
      <c r="AI8" s="86">
        <v>19313</v>
      </c>
      <c r="AJ8" s="86">
        <v>19314</v>
      </c>
      <c r="AK8" s="86">
        <v>19315</v>
      </c>
      <c r="AL8" s="86">
        <v>19316</v>
      </c>
      <c r="AM8" s="86">
        <v>19317</v>
      </c>
      <c r="AN8" s="86">
        <v>19318</v>
      </c>
      <c r="AO8" s="86">
        <v>19319</v>
      </c>
      <c r="AP8" s="86">
        <v>19320</v>
      </c>
      <c r="AQ8" s="94">
        <v>19321</v>
      </c>
      <c r="AR8" s="89" t="s">
        <v>719</v>
      </c>
      <c r="AS8" s="89" t="s">
        <v>720</v>
      </c>
      <c r="AT8" s="16" t="s">
        <v>264</v>
      </c>
      <c r="AU8" s="63" t="s">
        <v>970</v>
      </c>
      <c r="AV8" s="63" t="s">
        <v>716</v>
      </c>
      <c r="AW8" s="63" t="s">
        <v>969</v>
      </c>
    </row>
    <row r="9" spans="1:85" x14ac:dyDescent="0.25">
      <c r="A9" s="63">
        <v>3</v>
      </c>
      <c r="B9" s="63" t="s">
        <v>48</v>
      </c>
      <c r="C9" s="63" t="s">
        <v>99</v>
      </c>
      <c r="D9" s="63">
        <v>140</v>
      </c>
      <c r="E9" s="63">
        <v>9</v>
      </c>
      <c r="F9" s="63" t="s">
        <v>723</v>
      </c>
      <c r="G9" s="99">
        <v>365373853077</v>
      </c>
      <c r="H9" s="63">
        <v>8758565790</v>
      </c>
      <c r="N9" s="85">
        <v>1</v>
      </c>
      <c r="O9" s="163" t="s">
        <v>693</v>
      </c>
      <c r="P9" s="165"/>
      <c r="Q9" s="85"/>
      <c r="R9" s="85"/>
      <c r="S9" s="85"/>
      <c r="T9" s="85"/>
      <c r="U9" s="85" t="s">
        <v>694</v>
      </c>
      <c r="V9" s="15">
        <v>1</v>
      </c>
      <c r="W9" s="15"/>
      <c r="X9" s="15"/>
      <c r="Y9" s="85"/>
      <c r="Z9" s="15">
        <v>50</v>
      </c>
      <c r="AA9" s="15"/>
      <c r="AB9" s="15"/>
      <c r="AC9" s="15">
        <v>100</v>
      </c>
      <c r="AD9" s="15">
        <v>70</v>
      </c>
      <c r="AE9" s="15"/>
      <c r="AF9" s="15"/>
      <c r="AG9" s="15">
        <v>100</v>
      </c>
      <c r="AH9" s="15"/>
      <c r="AI9" s="15"/>
      <c r="AJ9" s="15">
        <v>100</v>
      </c>
      <c r="AK9" s="15"/>
      <c r="AL9" s="15"/>
      <c r="AM9" s="15"/>
      <c r="AN9" s="15">
        <v>100</v>
      </c>
      <c r="AO9" s="15"/>
      <c r="AP9" s="15"/>
      <c r="AQ9" s="15">
        <v>100</v>
      </c>
      <c r="AR9" s="85">
        <f>+AU9+AV9+AW9</f>
        <v>552</v>
      </c>
      <c r="AS9" s="15">
        <f>+AT9-AR9</f>
        <v>68</v>
      </c>
      <c r="AT9" s="85">
        <f>+SUM(X9:AQ9)</f>
        <v>620</v>
      </c>
      <c r="AU9" s="63">
        <v>231</v>
      </c>
      <c r="AV9" s="85">
        <v>133</v>
      </c>
      <c r="AW9">
        <v>188</v>
      </c>
      <c r="AX9" s="15" t="s">
        <v>717</v>
      </c>
      <c r="AY9" s="87" t="s">
        <v>689</v>
      </c>
      <c r="AZ9" s="87"/>
      <c r="BA9" s="87"/>
      <c r="BB9" s="87"/>
      <c r="BC9" s="87"/>
      <c r="BD9" s="87"/>
      <c r="BE9" s="87" t="s">
        <v>690</v>
      </c>
      <c r="BF9" s="230" t="s">
        <v>718</v>
      </c>
      <c r="BG9" s="231"/>
      <c r="BH9" s="87">
        <v>19302</v>
      </c>
      <c r="BI9" s="87">
        <v>19305</v>
      </c>
      <c r="BJ9" s="104">
        <v>19306</v>
      </c>
      <c r="BK9" s="104">
        <v>19301</v>
      </c>
      <c r="BL9" s="104">
        <v>19304</v>
      </c>
      <c r="BM9" s="104">
        <v>19308</v>
      </c>
      <c r="BN9" s="104">
        <v>19303</v>
      </c>
      <c r="BO9" s="104">
        <v>19309</v>
      </c>
      <c r="BP9" s="104">
        <v>19310</v>
      </c>
      <c r="BQ9" s="104">
        <v>19311</v>
      </c>
      <c r="BR9" s="104">
        <v>19312</v>
      </c>
      <c r="BS9" s="104">
        <v>19313</v>
      </c>
      <c r="BT9" s="104">
        <v>19314</v>
      </c>
      <c r="BU9" s="104">
        <v>19315</v>
      </c>
      <c r="BV9" s="104">
        <v>19316</v>
      </c>
      <c r="BW9" s="104">
        <v>19317</v>
      </c>
      <c r="BX9" s="104">
        <v>19318</v>
      </c>
      <c r="BY9" s="104">
        <v>19319</v>
      </c>
      <c r="BZ9" s="104">
        <v>19320</v>
      </c>
      <c r="CA9" s="89" t="s">
        <v>719</v>
      </c>
      <c r="CB9" s="89" t="s">
        <v>720</v>
      </c>
      <c r="CC9" s="16" t="s">
        <v>264</v>
      </c>
      <c r="CE9" t="s">
        <v>716</v>
      </c>
    </row>
    <row r="10" spans="1:85" x14ac:dyDescent="0.25">
      <c r="A10" s="63">
        <v>4</v>
      </c>
      <c r="B10" s="63" t="s">
        <v>926</v>
      </c>
      <c r="C10" s="63" t="s">
        <v>429</v>
      </c>
      <c r="D10" s="63">
        <v>63</v>
      </c>
      <c r="E10" s="63">
        <v>5</v>
      </c>
      <c r="F10" s="63" t="s">
        <v>724</v>
      </c>
      <c r="G10" s="99">
        <v>302252845286</v>
      </c>
      <c r="H10" s="63">
        <v>85283796661</v>
      </c>
      <c r="N10" s="85">
        <f>1+N9</f>
        <v>2</v>
      </c>
      <c r="O10" s="85" t="s">
        <v>695</v>
      </c>
      <c r="P10" s="85"/>
      <c r="Q10" s="85"/>
      <c r="R10" s="85"/>
      <c r="S10" s="85"/>
      <c r="T10" s="85"/>
      <c r="U10" s="85" t="s">
        <v>694</v>
      </c>
      <c r="V10" s="15">
        <v>5</v>
      </c>
      <c r="W10" s="15"/>
      <c r="X10" s="15"/>
      <c r="Y10" s="85">
        <v>500</v>
      </c>
      <c r="Z10" s="15"/>
      <c r="AA10" s="15"/>
      <c r="AB10" s="15"/>
      <c r="AC10" s="15"/>
      <c r="AD10" s="15">
        <v>500</v>
      </c>
      <c r="AE10" s="15">
        <v>500</v>
      </c>
      <c r="AF10" s="15">
        <v>500</v>
      </c>
      <c r="AG10" s="15">
        <v>500</v>
      </c>
      <c r="AH10" s="15"/>
      <c r="AI10" s="15"/>
      <c r="AJ10" s="15">
        <v>500</v>
      </c>
      <c r="AK10" s="15"/>
      <c r="AL10" s="15"/>
      <c r="AM10" s="15"/>
      <c r="AN10" s="15">
        <v>500</v>
      </c>
      <c r="AO10" s="15"/>
      <c r="AP10" s="15">
        <v>500</v>
      </c>
      <c r="AQ10" s="15">
        <v>500</v>
      </c>
      <c r="AR10" s="107">
        <f t="shared" ref="AR10:AR29" si="0">+AU10+AV10+AW10</f>
        <v>4279</v>
      </c>
      <c r="AS10" s="15">
        <f>+AT10-AR10</f>
        <v>221</v>
      </c>
      <c r="AT10" s="93">
        <f t="shared" ref="AT10:AT29" si="1">+SUM(X10:AQ10)</f>
        <v>4500</v>
      </c>
      <c r="AU10" s="63">
        <v>1871</v>
      </c>
      <c r="AV10" s="85">
        <v>1286</v>
      </c>
      <c r="AW10">
        <f>811+311</f>
        <v>1122</v>
      </c>
      <c r="AX10" s="103">
        <v>1</v>
      </c>
      <c r="AY10" s="103" t="s">
        <v>693</v>
      </c>
      <c r="AZ10" s="103"/>
      <c r="BA10" s="103"/>
      <c r="BB10" s="103"/>
      <c r="BC10" s="103"/>
      <c r="BD10" s="103"/>
      <c r="BE10" s="103" t="s">
        <v>694</v>
      </c>
      <c r="BF10" s="15">
        <v>1</v>
      </c>
      <c r="BG10" s="15"/>
      <c r="BH10" s="15"/>
      <c r="BI10" s="103"/>
      <c r="BJ10" s="15">
        <v>50</v>
      </c>
      <c r="BK10" s="15"/>
      <c r="BL10" s="15"/>
      <c r="BM10" s="15">
        <v>100</v>
      </c>
      <c r="BN10" s="15">
        <v>70</v>
      </c>
      <c r="BO10" s="15"/>
      <c r="BP10" s="15"/>
      <c r="BQ10" s="15">
        <v>100</v>
      </c>
      <c r="BR10" s="15"/>
      <c r="BS10" s="15"/>
      <c r="BT10" s="15">
        <v>100</v>
      </c>
      <c r="BU10" s="15"/>
      <c r="BV10" s="15"/>
      <c r="BW10" s="15"/>
      <c r="BX10" s="15">
        <v>100</v>
      </c>
      <c r="BY10" s="15"/>
      <c r="BZ10" s="15"/>
      <c r="CA10" s="103">
        <v>321</v>
      </c>
      <c r="CB10" s="15">
        <f>+CC10-CA10</f>
        <v>199</v>
      </c>
      <c r="CC10" s="103">
        <f>+SUM(BH10:BZ10)</f>
        <v>520</v>
      </c>
      <c r="CE10" s="103">
        <v>133</v>
      </c>
      <c r="CF10">
        <f>188+133</f>
        <v>321</v>
      </c>
      <c r="CG10">
        <v>188</v>
      </c>
    </row>
    <row r="11" spans="1:85" x14ac:dyDescent="0.25">
      <c r="A11" s="63">
        <v>5</v>
      </c>
      <c r="B11" s="63" t="s">
        <v>926</v>
      </c>
      <c r="C11" s="63" t="s">
        <v>429</v>
      </c>
      <c r="D11" s="63">
        <v>63</v>
      </c>
      <c r="E11" s="63">
        <v>9</v>
      </c>
      <c r="F11" s="63" t="s">
        <v>725</v>
      </c>
      <c r="G11" s="99">
        <v>349629843753</v>
      </c>
      <c r="H11" s="63">
        <v>9792247331</v>
      </c>
      <c r="N11" s="85">
        <f t="shared" ref="N11:N29" si="2">1+N10</f>
        <v>3</v>
      </c>
      <c r="O11" s="85" t="s">
        <v>696</v>
      </c>
      <c r="P11" s="85"/>
      <c r="Q11" s="85"/>
      <c r="R11" s="85"/>
      <c r="S11" s="85"/>
      <c r="T11" s="85"/>
      <c r="U11" s="85" t="s">
        <v>697</v>
      </c>
      <c r="V11" s="15">
        <v>1</v>
      </c>
      <c r="W11" s="15"/>
      <c r="X11" s="15">
        <v>20</v>
      </c>
      <c r="Y11" s="85">
        <v>25</v>
      </c>
      <c r="Z11" s="15"/>
      <c r="AA11" s="15">
        <v>50</v>
      </c>
      <c r="AB11" s="15">
        <v>30</v>
      </c>
      <c r="AC11" s="15">
        <v>80</v>
      </c>
      <c r="AD11" s="15"/>
      <c r="AE11" s="15"/>
      <c r="AF11" s="15">
        <v>50</v>
      </c>
      <c r="AG11" s="15"/>
      <c r="AH11" s="15"/>
      <c r="AI11" s="15"/>
      <c r="AJ11" s="15">
        <v>20</v>
      </c>
      <c r="AK11" s="15"/>
      <c r="AL11" s="15"/>
      <c r="AM11" s="15"/>
      <c r="AN11" s="15">
        <v>20</v>
      </c>
      <c r="AO11" s="15"/>
      <c r="AP11" s="15"/>
      <c r="AQ11" s="15">
        <v>70</v>
      </c>
      <c r="AR11" s="107">
        <f t="shared" si="0"/>
        <v>356</v>
      </c>
      <c r="AS11" s="15">
        <f t="shared" ref="AS11:AS29" si="3">+AT11-AR11</f>
        <v>9</v>
      </c>
      <c r="AT11" s="93">
        <f t="shared" si="1"/>
        <v>365</v>
      </c>
      <c r="AU11" s="63">
        <f>+I33+I36+I39</f>
        <v>161</v>
      </c>
      <c r="AV11" s="85">
        <v>103</v>
      </c>
      <c r="AW11">
        <v>92</v>
      </c>
      <c r="AX11" s="103">
        <f>1+AX10</f>
        <v>2</v>
      </c>
      <c r="AY11" s="103" t="s">
        <v>695</v>
      </c>
      <c r="AZ11" s="103"/>
      <c r="BA11" s="103"/>
      <c r="BB11" s="103"/>
      <c r="BC11" s="103"/>
      <c r="BD11" s="103"/>
      <c r="BE11" s="103" t="s">
        <v>694</v>
      </c>
      <c r="BF11" s="15">
        <v>5</v>
      </c>
      <c r="BG11" s="15"/>
      <c r="BH11" s="15"/>
      <c r="BI11" s="103">
        <v>500</v>
      </c>
      <c r="BJ11" s="15"/>
      <c r="BK11" s="15"/>
      <c r="BL11" s="15"/>
      <c r="BM11" s="15"/>
      <c r="BN11" s="15">
        <v>500</v>
      </c>
      <c r="BO11" s="15">
        <v>500</v>
      </c>
      <c r="BP11" s="15">
        <v>500</v>
      </c>
      <c r="BQ11" s="15">
        <v>500</v>
      </c>
      <c r="BR11" s="15"/>
      <c r="BS11" s="15"/>
      <c r="BT11" s="15">
        <v>500</v>
      </c>
      <c r="BU11" s="15"/>
      <c r="BV11" s="15"/>
      <c r="BW11" s="15"/>
      <c r="BX11" s="15">
        <v>500</v>
      </c>
      <c r="BY11" s="15"/>
      <c r="BZ11" s="15">
        <v>500</v>
      </c>
      <c r="CA11" s="103"/>
      <c r="CB11" s="15">
        <f>+CC11-CA11</f>
        <v>4000</v>
      </c>
      <c r="CC11" s="103">
        <f t="shared" ref="CC11:CC30" si="4">+SUM(BH11:BZ11)</f>
        <v>4000</v>
      </c>
      <c r="CE11" s="103">
        <v>1286</v>
      </c>
      <c r="CG11">
        <f>811+311</f>
        <v>1122</v>
      </c>
    </row>
    <row r="12" spans="1:85" x14ac:dyDescent="0.25">
      <c r="A12" s="63">
        <v>6</v>
      </c>
      <c r="B12" s="63" t="s">
        <v>421</v>
      </c>
      <c r="C12" s="63" t="s">
        <v>442</v>
      </c>
      <c r="D12" s="63">
        <v>63</v>
      </c>
      <c r="E12" s="63">
        <v>7</v>
      </c>
      <c r="F12" s="63" t="s">
        <v>726</v>
      </c>
      <c r="G12" s="99">
        <v>717879538493</v>
      </c>
      <c r="H12" s="63">
        <v>9699590310</v>
      </c>
      <c r="N12" s="85">
        <f t="shared" si="2"/>
        <v>4</v>
      </c>
      <c r="O12" s="85" t="s">
        <v>698</v>
      </c>
      <c r="P12" s="85"/>
      <c r="Q12" s="85"/>
      <c r="R12" s="85"/>
      <c r="S12" s="85"/>
      <c r="T12" s="85"/>
      <c r="U12" s="85" t="s">
        <v>697</v>
      </c>
      <c r="V12" s="15"/>
      <c r="W12" s="15"/>
      <c r="X12" s="15"/>
      <c r="Y12" s="85"/>
      <c r="Z12" s="15"/>
      <c r="AA12" s="15"/>
      <c r="AB12" s="15"/>
      <c r="AC12" s="15"/>
      <c r="AD12" s="15"/>
      <c r="AE12" s="15"/>
      <c r="AF12" s="15"/>
      <c r="AG12" s="15"/>
      <c r="AH12" s="15">
        <v>25</v>
      </c>
      <c r="AI12" s="15"/>
      <c r="AJ12" s="15">
        <v>40</v>
      </c>
      <c r="AK12" s="15"/>
      <c r="AL12" s="15"/>
      <c r="AM12" s="15"/>
      <c r="AN12" s="15">
        <v>20</v>
      </c>
      <c r="AO12" s="15"/>
      <c r="AP12" s="15"/>
      <c r="AQ12" s="15"/>
      <c r="AR12" s="107">
        <f t="shared" si="0"/>
        <v>24</v>
      </c>
      <c r="AS12" s="15">
        <f t="shared" si="3"/>
        <v>61</v>
      </c>
      <c r="AT12" s="93">
        <f t="shared" si="1"/>
        <v>85</v>
      </c>
      <c r="AU12" s="109">
        <f>+J33+J36+J39</f>
        <v>2</v>
      </c>
      <c r="AV12" s="85"/>
      <c r="AW12">
        <v>22</v>
      </c>
      <c r="AX12" s="103">
        <f t="shared" ref="AX12:AX30" si="5">1+AX11</f>
        <v>3</v>
      </c>
      <c r="AY12" s="103" t="s">
        <v>696</v>
      </c>
      <c r="AZ12" s="103"/>
      <c r="BA12" s="103"/>
      <c r="BB12" s="103"/>
      <c r="BC12" s="103"/>
      <c r="BD12" s="103"/>
      <c r="BE12" s="103" t="s">
        <v>697</v>
      </c>
      <c r="BF12" s="15">
        <v>1</v>
      </c>
      <c r="BG12" s="15"/>
      <c r="BH12" s="15">
        <v>20</v>
      </c>
      <c r="BI12" s="103">
        <v>25</v>
      </c>
      <c r="BJ12" s="15"/>
      <c r="BK12" s="15">
        <v>50</v>
      </c>
      <c r="BL12" s="15">
        <v>30</v>
      </c>
      <c r="BM12" s="15">
        <v>80</v>
      </c>
      <c r="BN12" s="15"/>
      <c r="BO12" s="15"/>
      <c r="BP12" s="15">
        <v>50</v>
      </c>
      <c r="BQ12" s="15"/>
      <c r="BR12" s="15"/>
      <c r="BS12" s="15"/>
      <c r="BT12" s="15">
        <v>20</v>
      </c>
      <c r="BU12" s="15"/>
      <c r="BV12" s="15"/>
      <c r="BW12" s="15"/>
      <c r="BX12" s="15">
        <v>20</v>
      </c>
      <c r="BY12" s="15"/>
      <c r="BZ12" s="15"/>
      <c r="CA12" s="103">
        <f>103+AZ58</f>
        <v>103</v>
      </c>
      <c r="CB12" s="15">
        <f t="shared" ref="CB12:CB30" si="6">+CC12-CA12</f>
        <v>192</v>
      </c>
      <c r="CC12" s="103">
        <f t="shared" si="4"/>
        <v>295</v>
      </c>
      <c r="CE12" s="103">
        <v>103</v>
      </c>
      <c r="CG12">
        <v>92</v>
      </c>
    </row>
    <row r="13" spans="1:85" x14ac:dyDescent="0.25">
      <c r="A13" s="63">
        <v>7</v>
      </c>
      <c r="B13" s="63" t="s">
        <v>421</v>
      </c>
      <c r="C13" s="63" t="s">
        <v>442</v>
      </c>
      <c r="D13" s="63">
        <v>63</v>
      </c>
      <c r="E13" s="63">
        <v>14</v>
      </c>
      <c r="F13" s="63" t="s">
        <v>727</v>
      </c>
      <c r="G13" s="99">
        <v>845000456497</v>
      </c>
      <c r="H13" s="63">
        <v>9987137401</v>
      </c>
      <c r="N13" s="85">
        <f t="shared" si="2"/>
        <v>5</v>
      </c>
      <c r="O13" s="85" t="s">
        <v>699</v>
      </c>
      <c r="P13" s="85"/>
      <c r="Q13" s="85"/>
      <c r="R13" s="85"/>
      <c r="S13" s="85"/>
      <c r="T13" s="85"/>
      <c r="U13" s="85" t="s">
        <v>697</v>
      </c>
      <c r="V13" s="15"/>
      <c r="W13" s="15"/>
      <c r="X13" s="15">
        <v>30</v>
      </c>
      <c r="Y13" s="85"/>
      <c r="Z13" s="15"/>
      <c r="AA13" s="15">
        <v>10</v>
      </c>
      <c r="AB13" s="15"/>
      <c r="AC13" s="15">
        <v>20</v>
      </c>
      <c r="AD13" s="15"/>
      <c r="AE13" s="15"/>
      <c r="AF13" s="15">
        <v>50</v>
      </c>
      <c r="AG13" s="15"/>
      <c r="AH13" s="15"/>
      <c r="AI13" s="15"/>
      <c r="AJ13" s="15">
        <v>40</v>
      </c>
      <c r="AK13" s="15"/>
      <c r="AL13" s="15"/>
      <c r="AM13" s="15"/>
      <c r="AN13" s="15">
        <v>50</v>
      </c>
      <c r="AO13" s="15"/>
      <c r="AP13" s="15"/>
      <c r="AQ13" s="15"/>
      <c r="AR13" s="107">
        <f t="shared" si="0"/>
        <v>129</v>
      </c>
      <c r="AS13" s="15">
        <f t="shared" si="3"/>
        <v>71</v>
      </c>
      <c r="AT13" s="93">
        <f t="shared" si="1"/>
        <v>200</v>
      </c>
      <c r="AU13" s="63">
        <f>+K33+K36+K39</f>
        <v>28</v>
      </c>
      <c r="AV13" s="85">
        <v>30</v>
      </c>
      <c r="AW13">
        <v>71</v>
      </c>
      <c r="AX13" s="103">
        <f t="shared" si="5"/>
        <v>4</v>
      </c>
      <c r="AY13" s="103" t="s">
        <v>698</v>
      </c>
      <c r="AZ13" s="103"/>
      <c r="BA13" s="103"/>
      <c r="BB13" s="103"/>
      <c r="BC13" s="103"/>
      <c r="BD13" s="103"/>
      <c r="BE13" s="103" t="s">
        <v>697</v>
      </c>
      <c r="BF13" s="15"/>
      <c r="BG13" s="15"/>
      <c r="BH13" s="15"/>
      <c r="BI13" s="103"/>
      <c r="BJ13" s="15"/>
      <c r="BK13" s="15"/>
      <c r="BL13" s="15"/>
      <c r="BM13" s="15"/>
      <c r="BN13" s="15"/>
      <c r="BO13" s="15"/>
      <c r="BP13" s="15"/>
      <c r="BQ13" s="15"/>
      <c r="BR13" s="15">
        <v>25</v>
      </c>
      <c r="BS13" s="15"/>
      <c r="BT13" s="15">
        <v>40</v>
      </c>
      <c r="BU13" s="15"/>
      <c r="BV13" s="15"/>
      <c r="BW13" s="15"/>
      <c r="BX13" s="15">
        <v>20</v>
      </c>
      <c r="BY13" s="15"/>
      <c r="BZ13" s="15"/>
      <c r="CA13" s="103">
        <f>+BA58</f>
        <v>0</v>
      </c>
      <c r="CB13" s="15">
        <f t="shared" si="6"/>
        <v>85</v>
      </c>
      <c r="CC13" s="103">
        <f t="shared" si="4"/>
        <v>85</v>
      </c>
      <c r="CD13" s="95"/>
      <c r="CE13" s="103"/>
      <c r="CF13" s="108"/>
      <c r="CG13">
        <v>22</v>
      </c>
    </row>
    <row r="14" spans="1:85" x14ac:dyDescent="0.25">
      <c r="A14" s="63">
        <v>8</v>
      </c>
      <c r="B14" s="63" t="s">
        <v>421</v>
      </c>
      <c r="C14" s="63" t="s">
        <v>442</v>
      </c>
      <c r="D14" s="63">
        <v>63</v>
      </c>
      <c r="E14" s="63">
        <v>12</v>
      </c>
      <c r="F14" s="63" t="s">
        <v>728</v>
      </c>
      <c r="G14" s="99">
        <v>663319468040</v>
      </c>
      <c r="H14" s="63">
        <v>9450950570</v>
      </c>
      <c r="N14" s="85">
        <f t="shared" si="2"/>
        <v>6</v>
      </c>
      <c r="O14" s="85" t="s">
        <v>700</v>
      </c>
      <c r="P14" s="85"/>
      <c r="Q14" s="85"/>
      <c r="R14" s="85"/>
      <c r="S14" s="85"/>
      <c r="T14" s="85"/>
      <c r="U14" s="85" t="s">
        <v>697</v>
      </c>
      <c r="V14" s="15"/>
      <c r="W14" s="15"/>
      <c r="X14" s="15">
        <v>10</v>
      </c>
      <c r="Y14" s="8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>
        <v>15</v>
      </c>
      <c r="AM14" s="15"/>
      <c r="AN14" s="15">
        <v>10</v>
      </c>
      <c r="AO14" s="15"/>
      <c r="AP14" s="15"/>
      <c r="AQ14" s="15">
        <v>5</v>
      </c>
      <c r="AR14" s="107">
        <f t="shared" si="0"/>
        <v>20</v>
      </c>
      <c r="AS14" s="15">
        <f t="shared" si="3"/>
        <v>20</v>
      </c>
      <c r="AT14" s="93">
        <f t="shared" si="1"/>
        <v>40</v>
      </c>
      <c r="AU14" s="63">
        <f>+L33+L36+L39</f>
        <v>20</v>
      </c>
      <c r="AV14" s="85"/>
      <c r="AW14">
        <v>0</v>
      </c>
      <c r="AX14" s="103">
        <f t="shared" si="5"/>
        <v>5</v>
      </c>
      <c r="AY14" s="103" t="s">
        <v>699</v>
      </c>
      <c r="AZ14" s="103"/>
      <c r="BA14" s="103"/>
      <c r="BB14" s="103"/>
      <c r="BC14" s="103"/>
      <c r="BD14" s="103"/>
      <c r="BE14" s="103" t="s">
        <v>697</v>
      </c>
      <c r="BF14" s="15"/>
      <c r="BG14" s="15"/>
      <c r="BH14" s="15">
        <v>30</v>
      </c>
      <c r="BI14" s="103"/>
      <c r="BJ14" s="15"/>
      <c r="BK14" s="15">
        <v>10</v>
      </c>
      <c r="BL14" s="15"/>
      <c r="BM14" s="15">
        <v>20</v>
      </c>
      <c r="BN14" s="15"/>
      <c r="BO14" s="15"/>
      <c r="BP14" s="15">
        <v>50</v>
      </c>
      <c r="BQ14" s="15"/>
      <c r="BR14" s="15"/>
      <c r="BS14" s="15"/>
      <c r="BT14" s="15">
        <v>40</v>
      </c>
      <c r="BU14" s="15"/>
      <c r="BV14" s="15"/>
      <c r="BW14" s="15"/>
      <c r="BX14" s="15">
        <v>50</v>
      </c>
      <c r="BY14" s="15"/>
      <c r="BZ14" s="15"/>
      <c r="CA14" s="103">
        <f>+CE14+BB58</f>
        <v>30</v>
      </c>
      <c r="CB14" s="15">
        <f t="shared" si="6"/>
        <v>170</v>
      </c>
      <c r="CC14" s="103">
        <f t="shared" si="4"/>
        <v>200</v>
      </c>
      <c r="CE14" s="103">
        <v>30</v>
      </c>
      <c r="CG14">
        <v>71</v>
      </c>
    </row>
    <row r="15" spans="1:85" x14ac:dyDescent="0.25">
      <c r="A15" s="63">
        <v>9</v>
      </c>
      <c r="B15" s="63" t="s">
        <v>421</v>
      </c>
      <c r="C15" s="63" t="s">
        <v>442</v>
      </c>
      <c r="D15" s="63">
        <v>63</v>
      </c>
      <c r="E15" s="63">
        <v>9</v>
      </c>
      <c r="F15" s="63" t="s">
        <v>729</v>
      </c>
      <c r="G15" s="99">
        <v>421270696310</v>
      </c>
      <c r="H15" s="63">
        <v>9628219681</v>
      </c>
      <c r="N15" s="85">
        <f t="shared" si="2"/>
        <v>7</v>
      </c>
      <c r="O15" s="85" t="s">
        <v>701</v>
      </c>
      <c r="P15" s="85"/>
      <c r="Q15" s="85"/>
      <c r="R15" s="85"/>
      <c r="S15" s="85"/>
      <c r="T15" s="85"/>
      <c r="U15" s="85" t="s">
        <v>697</v>
      </c>
      <c r="V15" s="15"/>
      <c r="W15" s="15"/>
      <c r="X15" s="15"/>
      <c r="Y15" s="8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>
        <v>10</v>
      </c>
      <c r="AQ15" s="15">
        <v>10</v>
      </c>
      <c r="AR15" s="107">
        <f t="shared" si="0"/>
        <v>7</v>
      </c>
      <c r="AS15" s="15">
        <f t="shared" si="3"/>
        <v>13</v>
      </c>
      <c r="AT15" s="93">
        <f t="shared" si="1"/>
        <v>20</v>
      </c>
      <c r="AU15" s="63">
        <f>+M33+M36</f>
        <v>7</v>
      </c>
      <c r="AV15" s="85"/>
      <c r="AW15">
        <v>0</v>
      </c>
      <c r="AX15" s="103">
        <f t="shared" si="5"/>
        <v>6</v>
      </c>
      <c r="AY15" s="103" t="s">
        <v>700</v>
      </c>
      <c r="AZ15" s="103"/>
      <c r="BA15" s="103"/>
      <c r="BB15" s="103"/>
      <c r="BC15" s="103"/>
      <c r="BD15" s="103"/>
      <c r="BE15" s="103" t="s">
        <v>697</v>
      </c>
      <c r="BF15" s="15"/>
      <c r="BG15" s="15"/>
      <c r="BH15" s="15">
        <v>10</v>
      </c>
      <c r="BI15" s="103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>
        <v>15</v>
      </c>
      <c r="BW15" s="15"/>
      <c r="BX15" s="15">
        <v>10</v>
      </c>
      <c r="BY15" s="15"/>
      <c r="BZ15" s="15"/>
      <c r="CA15" s="103"/>
      <c r="CB15" s="15">
        <f t="shared" si="6"/>
        <v>35</v>
      </c>
      <c r="CC15" s="103">
        <f t="shared" si="4"/>
        <v>35</v>
      </c>
      <c r="CE15" s="103"/>
      <c r="CG15">
        <v>0</v>
      </c>
    </row>
    <row r="16" spans="1:85" x14ac:dyDescent="0.25">
      <c r="A16" s="63">
        <v>10</v>
      </c>
      <c r="B16" s="63" t="s">
        <v>421</v>
      </c>
      <c r="C16" s="63" t="s">
        <v>442</v>
      </c>
      <c r="D16" s="63">
        <v>63</v>
      </c>
      <c r="E16" s="63">
        <v>5</v>
      </c>
      <c r="F16" s="63" t="s">
        <v>730</v>
      </c>
      <c r="G16" s="99">
        <v>335053017464</v>
      </c>
      <c r="H16" s="63">
        <v>7897527264</v>
      </c>
      <c r="N16" s="85">
        <f t="shared" si="2"/>
        <v>8</v>
      </c>
      <c r="O16" s="85" t="s">
        <v>702</v>
      </c>
      <c r="P16" s="85"/>
      <c r="Q16" s="85"/>
      <c r="R16" s="85"/>
      <c r="S16" s="85"/>
      <c r="T16" s="85"/>
      <c r="U16" s="85" t="s">
        <v>697</v>
      </c>
      <c r="V16" s="15"/>
      <c r="W16" s="15"/>
      <c r="X16" s="15"/>
      <c r="Y16" s="8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>
        <v>15</v>
      </c>
      <c r="AQ16" s="15">
        <v>15</v>
      </c>
      <c r="AR16" s="107">
        <f t="shared" si="0"/>
        <v>9</v>
      </c>
      <c r="AS16" s="15">
        <f t="shared" si="3"/>
        <v>21</v>
      </c>
      <c r="AT16" s="93">
        <f t="shared" si="1"/>
        <v>30</v>
      </c>
      <c r="AU16" s="63">
        <f>+N33+N36</f>
        <v>6</v>
      </c>
      <c r="AV16" s="85"/>
      <c r="AW16">
        <v>3</v>
      </c>
      <c r="AX16" s="103">
        <f t="shared" si="5"/>
        <v>7</v>
      </c>
      <c r="AY16" s="103" t="s">
        <v>701</v>
      </c>
      <c r="AZ16" s="103"/>
      <c r="BA16" s="103"/>
      <c r="BB16" s="103"/>
      <c r="BC16" s="103"/>
      <c r="BD16" s="103"/>
      <c r="BE16" s="103" t="s">
        <v>697</v>
      </c>
      <c r="BF16" s="15"/>
      <c r="BG16" s="15"/>
      <c r="BH16" s="15"/>
      <c r="BI16" s="103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>
        <v>10</v>
      </c>
      <c r="CA16" s="103"/>
      <c r="CB16" s="15">
        <f t="shared" si="6"/>
        <v>10</v>
      </c>
      <c r="CC16" s="103">
        <f t="shared" si="4"/>
        <v>10</v>
      </c>
      <c r="CE16" s="103"/>
      <c r="CG16">
        <v>0</v>
      </c>
    </row>
    <row r="17" spans="1:85" x14ac:dyDescent="0.25">
      <c r="A17" s="63">
        <v>11</v>
      </c>
      <c r="B17" s="63" t="s">
        <v>927</v>
      </c>
      <c r="C17" s="63" t="s">
        <v>59</v>
      </c>
      <c r="D17" s="63">
        <v>63</v>
      </c>
      <c r="E17" s="63">
        <v>8</v>
      </c>
      <c r="F17" s="63" t="s">
        <v>731</v>
      </c>
      <c r="G17" s="99">
        <v>715625818889</v>
      </c>
      <c r="H17" s="63">
        <v>9838071358</v>
      </c>
      <c r="N17" s="85">
        <f t="shared" si="2"/>
        <v>9</v>
      </c>
      <c r="O17" s="85" t="s">
        <v>703</v>
      </c>
      <c r="P17" s="85"/>
      <c r="Q17" s="85"/>
      <c r="R17" s="85"/>
      <c r="S17" s="85"/>
      <c r="T17" s="85"/>
      <c r="U17" s="85" t="s">
        <v>697</v>
      </c>
      <c r="V17" s="15"/>
      <c r="W17" s="15"/>
      <c r="X17" s="15">
        <v>10</v>
      </c>
      <c r="Y17" s="8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>
        <v>50</v>
      </c>
      <c r="AO17" s="15"/>
      <c r="AP17" s="15"/>
      <c r="AQ17" s="15"/>
      <c r="AR17" s="107">
        <f t="shared" si="0"/>
        <v>7</v>
      </c>
      <c r="AS17" s="15">
        <f t="shared" si="3"/>
        <v>53</v>
      </c>
      <c r="AT17" s="93">
        <f t="shared" si="1"/>
        <v>60</v>
      </c>
      <c r="AU17" s="63">
        <f>+O36</f>
        <v>7</v>
      </c>
      <c r="AV17" s="85"/>
      <c r="AW17">
        <v>0</v>
      </c>
      <c r="AX17" s="103">
        <f t="shared" si="5"/>
        <v>8</v>
      </c>
      <c r="AY17" s="103" t="s">
        <v>702</v>
      </c>
      <c r="AZ17" s="103"/>
      <c r="BA17" s="103"/>
      <c r="BB17" s="103"/>
      <c r="BC17" s="103"/>
      <c r="BD17" s="103"/>
      <c r="BE17" s="103" t="s">
        <v>697</v>
      </c>
      <c r="BF17" s="15"/>
      <c r="BG17" s="15"/>
      <c r="BH17" s="15"/>
      <c r="BI17" s="103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>
        <v>15</v>
      </c>
      <c r="CA17" s="103">
        <f>+BD58</f>
        <v>0</v>
      </c>
      <c r="CB17" s="15">
        <f t="shared" si="6"/>
        <v>15</v>
      </c>
      <c r="CC17" s="103">
        <f t="shared" si="4"/>
        <v>15</v>
      </c>
      <c r="CE17" s="103"/>
      <c r="CG17">
        <v>3</v>
      </c>
    </row>
    <row r="18" spans="1:85" x14ac:dyDescent="0.25">
      <c r="A18" s="63">
        <v>12</v>
      </c>
      <c r="B18" s="63" t="s">
        <v>927</v>
      </c>
      <c r="C18" s="63" t="s">
        <v>59</v>
      </c>
      <c r="D18" s="63">
        <v>63</v>
      </c>
      <c r="E18" s="63">
        <v>8</v>
      </c>
      <c r="F18" s="63" t="s">
        <v>732</v>
      </c>
      <c r="G18" s="99">
        <v>414292378072</v>
      </c>
      <c r="H18" s="63">
        <v>7800028525</v>
      </c>
      <c r="N18" s="85">
        <f t="shared" si="2"/>
        <v>10</v>
      </c>
      <c r="O18" s="85" t="s">
        <v>704</v>
      </c>
      <c r="P18" s="85"/>
      <c r="Q18" s="85"/>
      <c r="R18" s="85"/>
      <c r="S18" s="85"/>
      <c r="T18" s="85"/>
      <c r="U18" s="85" t="s">
        <v>697</v>
      </c>
      <c r="V18" s="15"/>
      <c r="W18" s="15"/>
      <c r="X18" s="15"/>
      <c r="Y18" s="8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07">
        <f t="shared" si="0"/>
        <v>0</v>
      </c>
      <c r="AS18" s="15">
        <f t="shared" si="3"/>
        <v>0</v>
      </c>
      <c r="AT18" s="93">
        <f t="shared" si="1"/>
        <v>0</v>
      </c>
      <c r="AU18" s="63"/>
      <c r="AV18" s="85"/>
      <c r="AW18">
        <v>0</v>
      </c>
      <c r="AX18" s="103">
        <f t="shared" si="5"/>
        <v>9</v>
      </c>
      <c r="AY18" s="103" t="s">
        <v>703</v>
      </c>
      <c r="AZ18" s="103"/>
      <c r="BA18" s="103"/>
      <c r="BB18" s="103"/>
      <c r="BC18" s="103"/>
      <c r="BD18" s="103"/>
      <c r="BE18" s="103" t="s">
        <v>697</v>
      </c>
      <c r="BF18" s="15"/>
      <c r="BG18" s="15"/>
      <c r="BH18" s="15">
        <v>10</v>
      </c>
      <c r="BI18" s="103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>
        <v>50</v>
      </c>
      <c r="BY18" s="15"/>
      <c r="BZ18" s="15"/>
      <c r="CA18" s="103"/>
      <c r="CB18" s="15">
        <f t="shared" si="6"/>
        <v>60</v>
      </c>
      <c r="CC18" s="103">
        <f t="shared" si="4"/>
        <v>60</v>
      </c>
      <c r="CE18" s="103"/>
      <c r="CG18">
        <v>0</v>
      </c>
    </row>
    <row r="19" spans="1:85" x14ac:dyDescent="0.25">
      <c r="A19" s="63">
        <v>13</v>
      </c>
      <c r="B19" s="63" t="s">
        <v>927</v>
      </c>
      <c r="C19" s="63" t="s">
        <v>59</v>
      </c>
      <c r="D19" s="63">
        <v>63</v>
      </c>
      <c r="E19" s="63">
        <v>6</v>
      </c>
      <c r="F19" s="63" t="s">
        <v>733</v>
      </c>
      <c r="G19" s="99">
        <v>347216021367</v>
      </c>
      <c r="H19" s="63">
        <v>9026037836</v>
      </c>
      <c r="N19" s="85">
        <f t="shared" si="2"/>
        <v>11</v>
      </c>
      <c r="O19" s="85" t="s">
        <v>705</v>
      </c>
      <c r="P19" s="85"/>
      <c r="Q19" s="85"/>
      <c r="R19" s="85"/>
      <c r="S19" s="85"/>
      <c r="T19" s="85"/>
      <c r="U19" s="85" t="s">
        <v>697</v>
      </c>
      <c r="V19" s="15">
        <v>1</v>
      </c>
      <c r="W19" s="15"/>
      <c r="X19" s="15">
        <v>70</v>
      </c>
      <c r="Y19" s="85">
        <v>25</v>
      </c>
      <c r="Z19" s="15"/>
      <c r="AA19" s="15">
        <v>50</v>
      </c>
      <c r="AB19" s="15">
        <v>30</v>
      </c>
      <c r="AC19" s="15">
        <v>100</v>
      </c>
      <c r="AD19" s="15"/>
      <c r="AE19" s="15"/>
      <c r="AF19" s="15">
        <v>100</v>
      </c>
      <c r="AG19" s="15">
        <v>100</v>
      </c>
      <c r="AH19" s="15"/>
      <c r="AI19" s="15"/>
      <c r="AJ19" s="15">
        <v>100</v>
      </c>
      <c r="AK19" s="15"/>
      <c r="AL19" s="15"/>
      <c r="AM19" s="15"/>
      <c r="AN19" s="15">
        <v>100</v>
      </c>
      <c r="AO19" s="15"/>
      <c r="AP19" s="15"/>
      <c r="AQ19" s="15">
        <v>100</v>
      </c>
      <c r="AR19" s="107">
        <f t="shared" si="0"/>
        <v>552</v>
      </c>
      <c r="AS19" s="15">
        <f t="shared" si="3"/>
        <v>223</v>
      </c>
      <c r="AT19" s="93">
        <f t="shared" si="1"/>
        <v>775</v>
      </c>
      <c r="AU19" s="63">
        <v>231</v>
      </c>
      <c r="AV19" s="85">
        <v>133</v>
      </c>
      <c r="AW19">
        <v>188</v>
      </c>
      <c r="AX19" s="103">
        <f t="shared" si="5"/>
        <v>10</v>
      </c>
      <c r="AY19" s="103" t="s">
        <v>704</v>
      </c>
      <c r="AZ19" s="103"/>
      <c r="BA19" s="103"/>
      <c r="BB19" s="103"/>
      <c r="BC19" s="103"/>
      <c r="BD19" s="103"/>
      <c r="BE19" s="103" t="s">
        <v>697</v>
      </c>
      <c r="BF19" s="15"/>
      <c r="BG19" s="15"/>
      <c r="BH19" s="15"/>
      <c r="BI19" s="103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03"/>
      <c r="CB19" s="15">
        <f t="shared" si="6"/>
        <v>0</v>
      </c>
      <c r="CC19" s="103">
        <f t="shared" si="4"/>
        <v>0</v>
      </c>
      <c r="CE19" s="103"/>
      <c r="CG19">
        <v>0</v>
      </c>
    </row>
    <row r="20" spans="1:85" ht="30" x14ac:dyDescent="0.25">
      <c r="A20" s="63">
        <v>14</v>
      </c>
      <c r="B20" s="63" t="s">
        <v>927</v>
      </c>
      <c r="C20" s="63" t="s">
        <v>59</v>
      </c>
      <c r="D20" s="63">
        <v>63</v>
      </c>
      <c r="E20" s="63">
        <v>9</v>
      </c>
      <c r="F20" s="63" t="s">
        <v>734</v>
      </c>
      <c r="G20" s="99">
        <v>775669495868</v>
      </c>
      <c r="H20" s="63">
        <v>9919454098</v>
      </c>
      <c r="N20" s="85">
        <f t="shared" si="2"/>
        <v>12</v>
      </c>
      <c r="O20" s="137" t="s">
        <v>706</v>
      </c>
      <c r="P20" s="85"/>
      <c r="Q20" s="85"/>
      <c r="R20" s="85"/>
      <c r="S20" s="85"/>
      <c r="T20" s="85"/>
      <c r="U20" s="85" t="s">
        <v>697</v>
      </c>
      <c r="V20" s="15">
        <v>1</v>
      </c>
      <c r="W20" s="15"/>
      <c r="X20" s="15">
        <v>70</v>
      </c>
      <c r="Y20" s="85">
        <v>25</v>
      </c>
      <c r="Z20" s="15"/>
      <c r="AA20" s="15">
        <v>50</v>
      </c>
      <c r="AB20" s="15"/>
      <c r="AC20" s="96">
        <v>100</v>
      </c>
      <c r="AD20" s="15"/>
      <c r="AE20" s="15"/>
      <c r="AF20" s="15"/>
      <c r="AG20" s="15">
        <v>100</v>
      </c>
      <c r="AH20" s="15"/>
      <c r="AI20" s="15"/>
      <c r="AJ20" s="15">
        <v>100</v>
      </c>
      <c r="AK20" s="15"/>
      <c r="AL20" s="15"/>
      <c r="AM20" s="15"/>
      <c r="AN20" s="15">
        <v>100</v>
      </c>
      <c r="AO20" s="15"/>
      <c r="AP20" s="15"/>
      <c r="AQ20" s="15">
        <v>100</v>
      </c>
      <c r="AR20" s="107">
        <f t="shared" si="0"/>
        <v>552</v>
      </c>
      <c r="AS20" s="15">
        <f t="shared" si="3"/>
        <v>93</v>
      </c>
      <c r="AT20" s="93">
        <f t="shared" si="1"/>
        <v>645</v>
      </c>
      <c r="AU20" s="63">
        <v>231</v>
      </c>
      <c r="AV20" s="85">
        <v>133</v>
      </c>
      <c r="AW20">
        <v>188</v>
      </c>
      <c r="AX20" s="103">
        <f t="shared" si="5"/>
        <v>11</v>
      </c>
      <c r="AY20" s="103" t="s">
        <v>705</v>
      </c>
      <c r="AZ20" s="103"/>
      <c r="BA20" s="103"/>
      <c r="BB20" s="103"/>
      <c r="BC20" s="103"/>
      <c r="BD20" s="103"/>
      <c r="BE20" s="103" t="s">
        <v>697</v>
      </c>
      <c r="BF20" s="15">
        <v>1</v>
      </c>
      <c r="BG20" s="15"/>
      <c r="BH20" s="15">
        <v>70</v>
      </c>
      <c r="BI20" s="103">
        <v>25</v>
      </c>
      <c r="BJ20" s="15"/>
      <c r="BK20" s="15">
        <v>50</v>
      </c>
      <c r="BL20" s="15">
        <v>30</v>
      </c>
      <c r="BM20" s="15">
        <v>100</v>
      </c>
      <c r="BN20" s="15"/>
      <c r="BO20" s="15"/>
      <c r="BP20" s="15">
        <v>100</v>
      </c>
      <c r="BQ20" s="15">
        <v>100</v>
      </c>
      <c r="BR20" s="15"/>
      <c r="BS20" s="15"/>
      <c r="BT20" s="15">
        <v>100</v>
      </c>
      <c r="BU20" s="15"/>
      <c r="BV20" s="15"/>
      <c r="BW20" s="15"/>
      <c r="BX20" s="15">
        <v>100</v>
      </c>
      <c r="BY20" s="15"/>
      <c r="BZ20" s="15"/>
      <c r="CA20" s="103">
        <v>321</v>
      </c>
      <c r="CB20" s="15">
        <f t="shared" si="6"/>
        <v>354</v>
      </c>
      <c r="CC20" s="103">
        <f t="shared" si="4"/>
        <v>675</v>
      </c>
      <c r="CE20" s="103">
        <v>133</v>
      </c>
      <c r="CG20">
        <v>188</v>
      </c>
    </row>
    <row r="21" spans="1:85" x14ac:dyDescent="0.25">
      <c r="A21" s="63">
        <v>15</v>
      </c>
      <c r="B21" s="63" t="s">
        <v>927</v>
      </c>
      <c r="C21" s="63" t="s">
        <v>59</v>
      </c>
      <c r="D21" s="63">
        <v>63</v>
      </c>
      <c r="E21" s="63">
        <v>9</v>
      </c>
      <c r="F21" s="63" t="s">
        <v>735</v>
      </c>
      <c r="G21" s="99">
        <v>701349675184</v>
      </c>
      <c r="H21" s="63"/>
      <c r="N21" s="85">
        <f t="shared" si="2"/>
        <v>13</v>
      </c>
      <c r="O21" s="85" t="s">
        <v>707</v>
      </c>
      <c r="P21" s="85"/>
      <c r="Q21" s="85"/>
      <c r="R21" s="85"/>
      <c r="S21" s="85"/>
      <c r="T21" s="85"/>
      <c r="U21" s="85" t="s">
        <v>697</v>
      </c>
      <c r="V21" s="15">
        <v>1</v>
      </c>
      <c r="W21" s="15"/>
      <c r="X21" s="15">
        <v>70</v>
      </c>
      <c r="Y21" s="85">
        <v>25</v>
      </c>
      <c r="Z21" s="15"/>
      <c r="AA21" s="15">
        <v>50</v>
      </c>
      <c r="AB21" s="15"/>
      <c r="AC21" s="15">
        <v>100</v>
      </c>
      <c r="AD21" s="15"/>
      <c r="AE21" s="15"/>
      <c r="AF21" s="15">
        <v>100</v>
      </c>
      <c r="AG21" s="15">
        <v>100</v>
      </c>
      <c r="AH21" s="15"/>
      <c r="AI21" s="15"/>
      <c r="AJ21" s="15">
        <v>100</v>
      </c>
      <c r="AK21" s="15"/>
      <c r="AL21" s="15"/>
      <c r="AM21" s="15"/>
      <c r="AN21" s="15">
        <v>100</v>
      </c>
      <c r="AO21" s="15"/>
      <c r="AP21" s="15"/>
      <c r="AQ21" s="15">
        <v>100</v>
      </c>
      <c r="AR21" s="107">
        <f t="shared" si="0"/>
        <v>552</v>
      </c>
      <c r="AS21" s="15">
        <f t="shared" si="3"/>
        <v>193</v>
      </c>
      <c r="AT21" s="93">
        <f t="shared" si="1"/>
        <v>745</v>
      </c>
      <c r="AU21" s="63">
        <v>231</v>
      </c>
      <c r="AV21" s="85">
        <v>133</v>
      </c>
      <c r="AW21">
        <v>188</v>
      </c>
      <c r="AX21" s="103">
        <f t="shared" si="5"/>
        <v>12</v>
      </c>
      <c r="AY21" s="103" t="s">
        <v>706</v>
      </c>
      <c r="AZ21" s="103"/>
      <c r="BA21" s="103"/>
      <c r="BB21" s="103"/>
      <c r="BC21" s="103"/>
      <c r="BD21" s="103"/>
      <c r="BE21" s="103" t="s">
        <v>697</v>
      </c>
      <c r="BF21" s="15">
        <v>1</v>
      </c>
      <c r="BG21" s="15"/>
      <c r="BH21" s="15">
        <v>70</v>
      </c>
      <c r="BI21" s="103">
        <v>25</v>
      </c>
      <c r="BJ21" s="15"/>
      <c r="BK21" s="15">
        <v>50</v>
      </c>
      <c r="BL21" s="15"/>
      <c r="BM21" s="96">
        <v>100</v>
      </c>
      <c r="BN21" s="15"/>
      <c r="BO21" s="15"/>
      <c r="BP21" s="15"/>
      <c r="BQ21" s="15">
        <v>100</v>
      </c>
      <c r="BR21" s="15"/>
      <c r="BS21" s="15"/>
      <c r="BT21" s="15">
        <v>100</v>
      </c>
      <c r="BU21" s="15"/>
      <c r="BV21" s="15"/>
      <c r="BW21" s="15"/>
      <c r="BX21" s="15">
        <v>100</v>
      </c>
      <c r="BY21" s="15"/>
      <c r="BZ21" s="15"/>
      <c r="CA21" s="103">
        <v>321</v>
      </c>
      <c r="CB21" s="15">
        <f t="shared" si="6"/>
        <v>224</v>
      </c>
      <c r="CC21" s="103">
        <f t="shared" si="4"/>
        <v>545</v>
      </c>
      <c r="CE21" s="103">
        <v>133</v>
      </c>
      <c r="CG21">
        <v>188</v>
      </c>
    </row>
    <row r="22" spans="1:85" x14ac:dyDescent="0.25">
      <c r="A22" s="63">
        <v>16</v>
      </c>
      <c r="B22" s="63" t="s">
        <v>927</v>
      </c>
      <c r="C22" s="63" t="s">
        <v>59</v>
      </c>
      <c r="D22" s="63">
        <v>63</v>
      </c>
      <c r="E22" s="63">
        <v>8</v>
      </c>
      <c r="F22" s="63" t="s">
        <v>736</v>
      </c>
      <c r="G22" s="99">
        <v>579412253766</v>
      </c>
      <c r="H22" s="63">
        <v>6307212853</v>
      </c>
      <c r="N22" s="85">
        <f t="shared" si="2"/>
        <v>14</v>
      </c>
      <c r="O22" s="163" t="s">
        <v>708</v>
      </c>
      <c r="P22" s="165"/>
      <c r="Q22" s="85"/>
      <c r="R22" s="85"/>
      <c r="S22" s="85"/>
      <c r="T22" s="85"/>
      <c r="U22" s="85" t="s">
        <v>697</v>
      </c>
      <c r="V22" s="15">
        <v>2</v>
      </c>
      <c r="W22" s="15"/>
      <c r="X22" s="15">
        <v>70</v>
      </c>
      <c r="Y22" s="85">
        <v>50</v>
      </c>
      <c r="Z22" s="15"/>
      <c r="AA22" s="15"/>
      <c r="AB22" s="15"/>
      <c r="AC22" s="15">
        <v>200</v>
      </c>
      <c r="AD22" s="15"/>
      <c r="AE22" s="15"/>
      <c r="AF22" s="15">
        <v>100</v>
      </c>
      <c r="AG22" s="15"/>
      <c r="AH22" s="15">
        <v>50</v>
      </c>
      <c r="AI22" s="15"/>
      <c r="AJ22" s="15">
        <v>200</v>
      </c>
      <c r="AK22" s="15"/>
      <c r="AL22" s="15"/>
      <c r="AM22" s="15"/>
      <c r="AN22" s="15">
        <v>200</v>
      </c>
      <c r="AO22" s="15"/>
      <c r="AP22" s="15"/>
      <c r="AQ22" s="15">
        <v>200</v>
      </c>
      <c r="AR22" s="107">
        <f t="shared" si="0"/>
        <v>1070</v>
      </c>
      <c r="AS22" s="15">
        <f t="shared" si="3"/>
        <v>0</v>
      </c>
      <c r="AT22" s="93">
        <f t="shared" si="1"/>
        <v>1070</v>
      </c>
      <c r="AU22" s="63">
        <f>231*2-34</f>
        <v>428</v>
      </c>
      <c r="AV22" s="85">
        <f>133</f>
        <v>133</v>
      </c>
      <c r="AW22">
        <v>509</v>
      </c>
      <c r="AX22" s="103">
        <f t="shared" si="5"/>
        <v>13</v>
      </c>
      <c r="AY22" s="103" t="s">
        <v>707</v>
      </c>
      <c r="AZ22" s="103"/>
      <c r="BA22" s="103"/>
      <c r="BB22" s="103"/>
      <c r="BC22" s="103"/>
      <c r="BD22" s="103"/>
      <c r="BE22" s="103" t="s">
        <v>697</v>
      </c>
      <c r="BF22" s="15">
        <v>1</v>
      </c>
      <c r="BG22" s="15"/>
      <c r="BH22" s="15">
        <v>70</v>
      </c>
      <c r="BI22" s="103">
        <v>25</v>
      </c>
      <c r="BJ22" s="15"/>
      <c r="BK22" s="15">
        <v>50</v>
      </c>
      <c r="BL22" s="15"/>
      <c r="BM22" s="15">
        <v>100</v>
      </c>
      <c r="BN22" s="15"/>
      <c r="BO22" s="15"/>
      <c r="BP22" s="15">
        <v>100</v>
      </c>
      <c r="BQ22" s="15">
        <v>100</v>
      </c>
      <c r="BR22" s="15"/>
      <c r="BS22" s="15"/>
      <c r="BT22" s="15">
        <v>100</v>
      </c>
      <c r="BU22" s="15"/>
      <c r="BV22" s="15"/>
      <c r="BW22" s="15"/>
      <c r="BX22" s="15">
        <v>100</v>
      </c>
      <c r="BY22" s="15"/>
      <c r="BZ22" s="15"/>
      <c r="CA22" s="103">
        <v>321</v>
      </c>
      <c r="CB22" s="15">
        <f t="shared" si="6"/>
        <v>324</v>
      </c>
      <c r="CC22" s="103">
        <f t="shared" si="4"/>
        <v>645</v>
      </c>
      <c r="CE22" s="103">
        <v>133</v>
      </c>
      <c r="CG22">
        <v>188</v>
      </c>
    </row>
    <row r="23" spans="1:85" x14ac:dyDescent="0.25">
      <c r="A23" s="63">
        <v>17</v>
      </c>
      <c r="B23" s="63" t="s">
        <v>927</v>
      </c>
      <c r="C23" s="63" t="s">
        <v>59</v>
      </c>
      <c r="D23" s="63">
        <v>63</v>
      </c>
      <c r="E23" s="63">
        <v>5</v>
      </c>
      <c r="F23" s="63" t="s">
        <v>737</v>
      </c>
      <c r="G23" s="99">
        <v>543817672315</v>
      </c>
      <c r="H23" s="63">
        <v>9792643654</v>
      </c>
      <c r="N23" s="85">
        <f t="shared" si="2"/>
        <v>15</v>
      </c>
      <c r="O23" s="163" t="s">
        <v>709</v>
      </c>
      <c r="P23" s="165"/>
      <c r="Q23" s="85"/>
      <c r="R23" s="85"/>
      <c r="S23" s="85"/>
      <c r="T23" s="85"/>
      <c r="U23" s="85" t="s">
        <v>697</v>
      </c>
      <c r="V23" s="15">
        <v>1</v>
      </c>
      <c r="W23" s="15"/>
      <c r="X23" s="15">
        <v>70</v>
      </c>
      <c r="Y23" s="85">
        <v>25</v>
      </c>
      <c r="Z23" s="15"/>
      <c r="AA23" s="15"/>
      <c r="AB23" s="15"/>
      <c r="AC23" s="15">
        <v>100</v>
      </c>
      <c r="AD23" s="15"/>
      <c r="AE23" s="15"/>
      <c r="AF23" s="15">
        <v>200</v>
      </c>
      <c r="AG23" s="15"/>
      <c r="AH23" s="15">
        <v>25</v>
      </c>
      <c r="AI23" s="15"/>
      <c r="AJ23" s="15"/>
      <c r="AK23" s="15">
        <v>100</v>
      </c>
      <c r="AL23" s="15"/>
      <c r="AM23" s="15"/>
      <c r="AN23" s="15"/>
      <c r="AO23" s="15">
        <v>100</v>
      </c>
      <c r="AP23" s="15"/>
      <c r="AQ23" s="15">
        <v>100</v>
      </c>
      <c r="AR23" s="107">
        <f t="shared" si="0"/>
        <v>552</v>
      </c>
      <c r="AS23" s="15">
        <f t="shared" si="3"/>
        <v>168</v>
      </c>
      <c r="AT23" s="93">
        <f t="shared" si="1"/>
        <v>720</v>
      </c>
      <c r="AU23" s="63">
        <v>231</v>
      </c>
      <c r="AV23" s="85">
        <v>133</v>
      </c>
      <c r="AW23">
        <v>188</v>
      </c>
      <c r="AX23" s="103">
        <f t="shared" si="5"/>
        <v>14</v>
      </c>
      <c r="AY23" s="103" t="s">
        <v>708</v>
      </c>
      <c r="AZ23" s="103"/>
      <c r="BA23" s="103"/>
      <c r="BB23" s="103"/>
      <c r="BC23" s="103"/>
      <c r="BD23" s="103"/>
      <c r="BE23" s="103" t="s">
        <v>697</v>
      </c>
      <c r="BF23" s="15">
        <v>2</v>
      </c>
      <c r="BG23" s="15"/>
      <c r="BH23" s="15">
        <v>70</v>
      </c>
      <c r="BI23" s="103">
        <v>50</v>
      </c>
      <c r="BJ23" s="15"/>
      <c r="BK23" s="15"/>
      <c r="BL23" s="15"/>
      <c r="BM23" s="15">
        <v>200</v>
      </c>
      <c r="BN23" s="15"/>
      <c r="BO23" s="15"/>
      <c r="BP23" s="15">
        <v>100</v>
      </c>
      <c r="BQ23" s="15"/>
      <c r="BR23" s="15">
        <v>50</v>
      </c>
      <c r="BS23" s="15"/>
      <c r="BT23" s="15">
        <v>200</v>
      </c>
      <c r="BU23" s="15"/>
      <c r="BV23" s="15"/>
      <c r="BW23" s="15"/>
      <c r="BX23" s="15">
        <v>200</v>
      </c>
      <c r="BY23" s="15"/>
      <c r="BZ23" s="15"/>
      <c r="CA23" s="103">
        <f>321*2</f>
        <v>642</v>
      </c>
      <c r="CB23" s="15">
        <f t="shared" si="6"/>
        <v>228</v>
      </c>
      <c r="CC23" s="103">
        <f t="shared" si="4"/>
        <v>870</v>
      </c>
      <c r="CE23" s="103">
        <v>133</v>
      </c>
      <c r="CG23">
        <v>509</v>
      </c>
    </row>
    <row r="24" spans="1:85" x14ac:dyDescent="0.25">
      <c r="A24" s="63">
        <v>18</v>
      </c>
      <c r="B24" s="63" t="s">
        <v>927</v>
      </c>
      <c r="C24" s="63" t="s">
        <v>59</v>
      </c>
      <c r="D24" s="63">
        <v>63</v>
      </c>
      <c r="E24" s="63">
        <v>15</v>
      </c>
      <c r="F24" s="63" t="s">
        <v>738</v>
      </c>
      <c r="G24" s="99">
        <v>702935062421</v>
      </c>
      <c r="H24" s="63">
        <v>9140000902</v>
      </c>
      <c r="N24" s="85">
        <f t="shared" si="2"/>
        <v>16</v>
      </c>
      <c r="O24" s="85" t="s">
        <v>710</v>
      </c>
      <c r="P24" s="85"/>
      <c r="Q24" s="85"/>
      <c r="R24" s="85"/>
      <c r="S24" s="85"/>
      <c r="T24" s="85"/>
      <c r="U24" s="85" t="s">
        <v>697</v>
      </c>
      <c r="V24" s="15">
        <v>2</v>
      </c>
      <c r="W24" s="15"/>
      <c r="X24" s="15"/>
      <c r="Y24" s="8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07">
        <f t="shared" si="0"/>
        <v>0</v>
      </c>
      <c r="AS24" s="15">
        <f t="shared" si="3"/>
        <v>0</v>
      </c>
      <c r="AT24" s="93">
        <f t="shared" si="1"/>
        <v>0</v>
      </c>
      <c r="AU24" s="63"/>
      <c r="AV24" s="85"/>
      <c r="AW24">
        <v>0</v>
      </c>
      <c r="AX24" s="103">
        <f t="shared" si="5"/>
        <v>15</v>
      </c>
      <c r="AY24" s="103" t="s">
        <v>709</v>
      </c>
      <c r="AZ24" s="103"/>
      <c r="BA24" s="103"/>
      <c r="BB24" s="103"/>
      <c r="BC24" s="103"/>
      <c r="BD24" s="103"/>
      <c r="BE24" s="103" t="s">
        <v>697</v>
      </c>
      <c r="BF24" s="15">
        <v>1</v>
      </c>
      <c r="BG24" s="15"/>
      <c r="BH24" s="15">
        <v>70</v>
      </c>
      <c r="BI24" s="103">
        <v>25</v>
      </c>
      <c r="BJ24" s="15"/>
      <c r="BK24" s="15"/>
      <c r="BL24" s="15"/>
      <c r="BM24" s="15">
        <v>100</v>
      </c>
      <c r="BN24" s="15"/>
      <c r="BO24" s="15"/>
      <c r="BP24" s="15">
        <v>200</v>
      </c>
      <c r="BQ24" s="15"/>
      <c r="BR24" s="15">
        <v>25</v>
      </c>
      <c r="BS24" s="15"/>
      <c r="BT24" s="15"/>
      <c r="BU24" s="15">
        <v>100</v>
      </c>
      <c r="BV24" s="15"/>
      <c r="BW24" s="15"/>
      <c r="BX24" s="15"/>
      <c r="BY24" s="15">
        <v>100</v>
      </c>
      <c r="BZ24" s="15"/>
      <c r="CA24" s="103">
        <v>321</v>
      </c>
      <c r="CB24" s="15">
        <f t="shared" si="6"/>
        <v>299</v>
      </c>
      <c r="CC24" s="103">
        <f t="shared" si="4"/>
        <v>620</v>
      </c>
      <c r="CE24" s="103">
        <v>133</v>
      </c>
      <c r="CG24">
        <v>188</v>
      </c>
    </row>
    <row r="25" spans="1:85" x14ac:dyDescent="0.25">
      <c r="A25" s="63">
        <v>19</v>
      </c>
      <c r="B25" s="63" t="s">
        <v>927</v>
      </c>
      <c r="C25" s="63" t="s">
        <v>59</v>
      </c>
      <c r="D25" s="63">
        <v>63</v>
      </c>
      <c r="E25" s="63">
        <v>12</v>
      </c>
      <c r="F25" s="63" t="s">
        <v>739</v>
      </c>
      <c r="G25" s="99">
        <v>424842926079</v>
      </c>
      <c r="H25" s="63">
        <v>7017914932</v>
      </c>
      <c r="N25" s="85">
        <f t="shared" si="2"/>
        <v>17</v>
      </c>
      <c r="O25" s="85" t="s">
        <v>711</v>
      </c>
      <c r="P25" s="85"/>
      <c r="Q25" s="85"/>
      <c r="R25" s="85"/>
      <c r="S25" s="85"/>
      <c r="T25" s="85"/>
      <c r="U25" s="85" t="s">
        <v>697</v>
      </c>
      <c r="V25" s="15">
        <v>1</v>
      </c>
      <c r="W25" s="15"/>
      <c r="X25" s="15"/>
      <c r="Y25" s="85">
        <v>25</v>
      </c>
      <c r="Z25" s="15"/>
      <c r="AA25" s="15"/>
      <c r="AB25" s="15"/>
      <c r="AC25" s="15"/>
      <c r="AD25" s="15">
        <v>70</v>
      </c>
      <c r="AE25" s="15">
        <v>100</v>
      </c>
      <c r="AF25" s="15">
        <v>100</v>
      </c>
      <c r="AG25" s="15">
        <v>100</v>
      </c>
      <c r="AH25" s="15"/>
      <c r="AI25" s="15"/>
      <c r="AJ25" s="15">
        <v>100</v>
      </c>
      <c r="AK25" s="15"/>
      <c r="AL25" s="15"/>
      <c r="AM25" s="15"/>
      <c r="AN25" s="15"/>
      <c r="AO25" s="15">
        <v>100</v>
      </c>
      <c r="AP25" s="15"/>
      <c r="AQ25" s="15">
        <v>100</v>
      </c>
      <c r="AR25" s="107">
        <f t="shared" si="0"/>
        <v>552</v>
      </c>
      <c r="AS25" s="15">
        <f t="shared" si="3"/>
        <v>143</v>
      </c>
      <c r="AT25" s="93">
        <f t="shared" si="1"/>
        <v>695</v>
      </c>
      <c r="AU25" s="63">
        <v>231</v>
      </c>
      <c r="AV25" s="85">
        <v>133</v>
      </c>
      <c r="AW25">
        <v>188</v>
      </c>
      <c r="AX25" s="103">
        <f t="shared" si="5"/>
        <v>16</v>
      </c>
      <c r="AY25" s="103" t="s">
        <v>710</v>
      </c>
      <c r="AZ25" s="103"/>
      <c r="BA25" s="103"/>
      <c r="BB25" s="103"/>
      <c r="BC25" s="103"/>
      <c r="BD25" s="103"/>
      <c r="BE25" s="103" t="s">
        <v>697</v>
      </c>
      <c r="BF25" s="15">
        <v>2</v>
      </c>
      <c r="BG25" s="15"/>
      <c r="BH25" s="15"/>
      <c r="BI25" s="103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03"/>
      <c r="CB25" s="15">
        <f t="shared" si="6"/>
        <v>0</v>
      </c>
      <c r="CC25" s="103">
        <f t="shared" si="4"/>
        <v>0</v>
      </c>
      <c r="CE25" s="103"/>
      <c r="CG25">
        <v>0</v>
      </c>
    </row>
    <row r="26" spans="1:85" x14ac:dyDescent="0.25">
      <c r="A26" s="63">
        <v>20</v>
      </c>
      <c r="B26" s="63" t="s">
        <v>927</v>
      </c>
      <c r="C26" s="63" t="s">
        <v>59</v>
      </c>
      <c r="D26" s="63">
        <v>63</v>
      </c>
      <c r="E26" s="63">
        <v>9</v>
      </c>
      <c r="F26" s="63" t="s">
        <v>740</v>
      </c>
      <c r="G26" s="99">
        <v>338934842693</v>
      </c>
      <c r="H26" s="63">
        <v>8707690236</v>
      </c>
      <c r="N26" s="85">
        <f t="shared" si="2"/>
        <v>18</v>
      </c>
      <c r="O26" s="85" t="s">
        <v>712</v>
      </c>
      <c r="P26" s="85"/>
      <c r="Q26" s="85"/>
      <c r="R26" s="85"/>
      <c r="S26" s="85"/>
      <c r="T26" s="85"/>
      <c r="U26" s="85" t="s">
        <v>697</v>
      </c>
      <c r="V26" s="15">
        <v>1</v>
      </c>
      <c r="W26" s="15"/>
      <c r="X26" s="15"/>
      <c r="Y26" s="85"/>
      <c r="Z26" s="15"/>
      <c r="AA26" s="15"/>
      <c r="AB26" s="15"/>
      <c r="AC26" s="15"/>
      <c r="AD26" s="15">
        <v>70</v>
      </c>
      <c r="AE26" s="15">
        <v>100</v>
      </c>
      <c r="AF26" s="15">
        <v>100</v>
      </c>
      <c r="AG26" s="15"/>
      <c r="AH26" s="15"/>
      <c r="AI26" s="15"/>
      <c r="AJ26" s="15"/>
      <c r="AK26" s="15">
        <v>100</v>
      </c>
      <c r="AL26" s="15"/>
      <c r="AM26" s="15"/>
      <c r="AN26" s="15"/>
      <c r="AO26" s="15">
        <v>100</v>
      </c>
      <c r="AP26" s="15"/>
      <c r="AQ26" s="15">
        <v>100</v>
      </c>
      <c r="AR26" s="107">
        <f t="shared" si="0"/>
        <v>552</v>
      </c>
      <c r="AS26" s="15">
        <f t="shared" si="3"/>
        <v>18</v>
      </c>
      <c r="AT26" s="93">
        <f t="shared" si="1"/>
        <v>570</v>
      </c>
      <c r="AU26" s="63">
        <v>231</v>
      </c>
      <c r="AV26" s="85">
        <v>133</v>
      </c>
      <c r="AW26">
        <v>188</v>
      </c>
      <c r="AX26" s="103">
        <f t="shared" si="5"/>
        <v>17</v>
      </c>
      <c r="AY26" s="103" t="s">
        <v>711</v>
      </c>
      <c r="AZ26" s="103"/>
      <c r="BA26" s="103"/>
      <c r="BB26" s="103"/>
      <c r="BC26" s="103"/>
      <c r="BD26" s="103"/>
      <c r="BE26" s="103" t="s">
        <v>697</v>
      </c>
      <c r="BF26" s="15">
        <v>1</v>
      </c>
      <c r="BG26" s="15"/>
      <c r="BH26" s="15"/>
      <c r="BI26" s="103">
        <v>25</v>
      </c>
      <c r="BJ26" s="15"/>
      <c r="BK26" s="15"/>
      <c r="BL26" s="15"/>
      <c r="BM26" s="15"/>
      <c r="BN26" s="15">
        <v>70</v>
      </c>
      <c r="BO26" s="15">
        <v>100</v>
      </c>
      <c r="BP26" s="15">
        <v>100</v>
      </c>
      <c r="BQ26" s="15">
        <v>100</v>
      </c>
      <c r="BR26" s="15"/>
      <c r="BS26" s="15"/>
      <c r="BT26" s="15">
        <v>100</v>
      </c>
      <c r="BU26" s="15"/>
      <c r="BV26" s="15"/>
      <c r="BW26" s="15"/>
      <c r="BX26" s="15"/>
      <c r="BY26" s="15">
        <v>100</v>
      </c>
      <c r="BZ26" s="15"/>
      <c r="CA26" s="103">
        <v>321</v>
      </c>
      <c r="CB26" s="15">
        <f t="shared" si="6"/>
        <v>274</v>
      </c>
      <c r="CC26" s="103">
        <f t="shared" si="4"/>
        <v>595</v>
      </c>
      <c r="CE26" s="103">
        <v>133</v>
      </c>
      <c r="CG26">
        <v>188</v>
      </c>
    </row>
    <row r="27" spans="1:85" x14ac:dyDescent="0.25">
      <c r="A27" s="63">
        <v>21</v>
      </c>
      <c r="B27" s="63" t="s">
        <v>927</v>
      </c>
      <c r="C27" s="63" t="s">
        <v>59</v>
      </c>
      <c r="D27" s="63">
        <v>63</v>
      </c>
      <c r="E27" s="63">
        <v>5</v>
      </c>
      <c r="F27" s="63" t="s">
        <v>741</v>
      </c>
      <c r="G27" s="99">
        <v>616661826358</v>
      </c>
      <c r="H27" s="63">
        <v>9565635789</v>
      </c>
      <c r="N27" s="85">
        <f t="shared" si="2"/>
        <v>19</v>
      </c>
      <c r="O27" s="85" t="s">
        <v>713</v>
      </c>
      <c r="P27" s="85"/>
      <c r="Q27" s="85"/>
      <c r="R27" s="85"/>
      <c r="S27" s="85"/>
      <c r="T27" s="85"/>
      <c r="U27" s="85" t="s">
        <v>697</v>
      </c>
      <c r="V27" s="15">
        <v>1</v>
      </c>
      <c r="W27" s="15"/>
      <c r="X27" s="15">
        <v>70</v>
      </c>
      <c r="Y27" s="85"/>
      <c r="Z27" s="15"/>
      <c r="AA27" s="15"/>
      <c r="AB27" s="15"/>
      <c r="AC27" s="15"/>
      <c r="AD27" s="15"/>
      <c r="AE27" s="15">
        <v>100</v>
      </c>
      <c r="AF27" s="15"/>
      <c r="AG27" s="15"/>
      <c r="AH27" s="15"/>
      <c r="AI27" s="15">
        <v>150</v>
      </c>
      <c r="AJ27" s="15"/>
      <c r="AK27" s="15">
        <v>100</v>
      </c>
      <c r="AL27" s="15"/>
      <c r="AM27" s="15"/>
      <c r="AN27" s="15"/>
      <c r="AO27" s="15">
        <v>150</v>
      </c>
      <c r="AP27" s="15">
        <v>50</v>
      </c>
      <c r="AQ27" s="15">
        <v>100</v>
      </c>
      <c r="AR27" s="107">
        <f t="shared" si="0"/>
        <v>552</v>
      </c>
      <c r="AS27" s="15">
        <f t="shared" si="3"/>
        <v>168</v>
      </c>
      <c r="AT27" s="93">
        <f t="shared" si="1"/>
        <v>720</v>
      </c>
      <c r="AU27" s="63">
        <v>231</v>
      </c>
      <c r="AV27" s="85">
        <v>133</v>
      </c>
      <c r="AW27">
        <v>188</v>
      </c>
      <c r="AX27" s="103">
        <f t="shared" si="5"/>
        <v>18</v>
      </c>
      <c r="AY27" s="103" t="s">
        <v>712</v>
      </c>
      <c r="AZ27" s="103"/>
      <c r="BA27" s="103"/>
      <c r="BB27" s="103"/>
      <c r="BC27" s="103"/>
      <c r="BD27" s="103"/>
      <c r="BE27" s="103" t="s">
        <v>697</v>
      </c>
      <c r="BF27" s="15">
        <v>1</v>
      </c>
      <c r="BG27" s="15"/>
      <c r="BH27" s="15"/>
      <c r="BI27" s="103"/>
      <c r="BJ27" s="15"/>
      <c r="BK27" s="15"/>
      <c r="BL27" s="15"/>
      <c r="BM27" s="15"/>
      <c r="BN27" s="15">
        <v>70</v>
      </c>
      <c r="BO27" s="15">
        <v>100</v>
      </c>
      <c r="BP27" s="15">
        <v>100</v>
      </c>
      <c r="BQ27" s="15"/>
      <c r="BR27" s="15"/>
      <c r="BS27" s="15"/>
      <c r="BT27" s="15"/>
      <c r="BU27" s="15">
        <v>100</v>
      </c>
      <c r="BV27" s="15"/>
      <c r="BW27" s="15"/>
      <c r="BX27" s="15"/>
      <c r="BY27" s="15">
        <v>100</v>
      </c>
      <c r="BZ27" s="15"/>
      <c r="CA27" s="103">
        <v>321</v>
      </c>
      <c r="CB27" s="15">
        <f t="shared" si="6"/>
        <v>149</v>
      </c>
      <c r="CC27" s="103">
        <f t="shared" si="4"/>
        <v>470</v>
      </c>
      <c r="CE27" s="103">
        <v>133</v>
      </c>
      <c r="CG27">
        <v>188</v>
      </c>
    </row>
    <row r="28" spans="1:85" x14ac:dyDescent="0.25">
      <c r="A28" s="63">
        <v>22</v>
      </c>
      <c r="B28" s="63" t="s">
        <v>927</v>
      </c>
      <c r="C28" s="63" t="s">
        <v>59</v>
      </c>
      <c r="D28" s="63">
        <v>63</v>
      </c>
      <c r="E28" s="63">
        <v>6</v>
      </c>
      <c r="F28" s="63" t="s">
        <v>742</v>
      </c>
      <c r="G28" s="99">
        <v>410979493042</v>
      </c>
      <c r="H28" s="63">
        <v>8052264803</v>
      </c>
      <c r="N28" s="85">
        <f t="shared" si="2"/>
        <v>20</v>
      </c>
      <c r="O28" s="85" t="s">
        <v>714</v>
      </c>
      <c r="P28" s="85"/>
      <c r="Q28" s="85"/>
      <c r="R28" s="85"/>
      <c r="S28" s="85"/>
      <c r="T28" s="85"/>
      <c r="U28" s="85" t="s">
        <v>697</v>
      </c>
      <c r="V28" s="15">
        <v>1</v>
      </c>
      <c r="W28" s="15"/>
      <c r="X28" s="15"/>
      <c r="Y28" s="85"/>
      <c r="Z28" s="15"/>
      <c r="AA28" s="15"/>
      <c r="AB28" s="15"/>
      <c r="AC28" s="15"/>
      <c r="AD28" s="15">
        <v>15</v>
      </c>
      <c r="AE28" s="15"/>
      <c r="AF28" s="15"/>
      <c r="AG28" s="15"/>
      <c r="AH28" s="15">
        <v>20</v>
      </c>
      <c r="AI28" s="15"/>
      <c r="AJ28" s="15"/>
      <c r="AK28" s="15">
        <v>100</v>
      </c>
      <c r="AL28" s="15"/>
      <c r="AM28" s="15">
        <v>20</v>
      </c>
      <c r="AN28" s="15"/>
      <c r="AO28" s="15">
        <v>25</v>
      </c>
      <c r="AP28" s="15"/>
      <c r="AQ28" s="15">
        <v>30</v>
      </c>
      <c r="AR28" s="107">
        <f t="shared" si="0"/>
        <v>0</v>
      </c>
      <c r="AS28" s="15">
        <f t="shared" si="3"/>
        <v>210</v>
      </c>
      <c r="AT28" s="93">
        <f t="shared" si="1"/>
        <v>210</v>
      </c>
      <c r="AV28" s="16"/>
      <c r="AW28">
        <v>0</v>
      </c>
      <c r="AX28" s="103">
        <f t="shared" si="5"/>
        <v>19</v>
      </c>
      <c r="AY28" s="103" t="s">
        <v>713</v>
      </c>
      <c r="AZ28" s="103"/>
      <c r="BA28" s="103"/>
      <c r="BB28" s="103"/>
      <c r="BC28" s="103"/>
      <c r="BD28" s="103"/>
      <c r="BE28" s="103" t="s">
        <v>697</v>
      </c>
      <c r="BF28" s="15">
        <v>1</v>
      </c>
      <c r="BG28" s="15"/>
      <c r="BH28" s="15">
        <v>70</v>
      </c>
      <c r="BI28" s="103"/>
      <c r="BJ28" s="15"/>
      <c r="BK28" s="15"/>
      <c r="BL28" s="15"/>
      <c r="BM28" s="15"/>
      <c r="BN28" s="15"/>
      <c r="BO28" s="15">
        <v>100</v>
      </c>
      <c r="BP28" s="15"/>
      <c r="BQ28" s="15"/>
      <c r="BR28" s="15"/>
      <c r="BS28" s="15">
        <v>150</v>
      </c>
      <c r="BT28" s="15"/>
      <c r="BU28" s="15">
        <v>100</v>
      </c>
      <c r="BV28" s="15"/>
      <c r="BW28" s="15"/>
      <c r="BX28" s="15"/>
      <c r="BY28" s="15">
        <v>150</v>
      </c>
      <c r="BZ28" s="15">
        <v>50</v>
      </c>
      <c r="CA28" s="103">
        <v>321</v>
      </c>
      <c r="CB28" s="15">
        <f t="shared" si="6"/>
        <v>299</v>
      </c>
      <c r="CC28" s="103">
        <f t="shared" si="4"/>
        <v>620</v>
      </c>
      <c r="CE28" s="103">
        <v>133</v>
      </c>
      <c r="CG28">
        <v>188</v>
      </c>
    </row>
    <row r="29" spans="1:85" x14ac:dyDescent="0.25">
      <c r="A29" s="63">
        <v>23</v>
      </c>
      <c r="B29" s="63" t="s">
        <v>927</v>
      </c>
      <c r="C29" s="63" t="s">
        <v>59</v>
      </c>
      <c r="D29" s="63">
        <v>63</v>
      </c>
      <c r="E29" s="63">
        <v>5</v>
      </c>
      <c r="F29" s="63" t="s">
        <v>743</v>
      </c>
      <c r="G29" s="99">
        <v>800111591146</v>
      </c>
      <c r="H29" s="63">
        <v>7889135342</v>
      </c>
      <c r="N29" s="85">
        <f t="shared" si="2"/>
        <v>21</v>
      </c>
      <c r="O29" s="85" t="s">
        <v>715</v>
      </c>
      <c r="P29" s="85"/>
      <c r="Q29" s="85"/>
      <c r="R29" s="85"/>
      <c r="S29" s="85"/>
      <c r="T29" s="85"/>
      <c r="U29" s="85" t="s">
        <v>697</v>
      </c>
      <c r="V29" s="15">
        <v>4</v>
      </c>
      <c r="W29" s="15"/>
      <c r="X29" s="15"/>
      <c r="Y29" s="8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07">
        <f t="shared" si="0"/>
        <v>0</v>
      </c>
      <c r="AS29" s="15">
        <f t="shared" si="3"/>
        <v>0</v>
      </c>
      <c r="AT29" s="93">
        <f t="shared" si="1"/>
        <v>0</v>
      </c>
      <c r="AX29" s="103">
        <f t="shared" si="5"/>
        <v>20</v>
      </c>
      <c r="AY29" s="103" t="s">
        <v>714</v>
      </c>
      <c r="AZ29" s="103"/>
      <c r="BA29" s="103"/>
      <c r="BB29" s="103"/>
      <c r="BC29" s="103"/>
      <c r="BD29" s="103"/>
      <c r="BE29" s="103" t="s">
        <v>697</v>
      </c>
      <c r="BF29" s="15">
        <v>1</v>
      </c>
      <c r="BG29" s="15"/>
      <c r="BH29" s="15"/>
      <c r="BI29" s="103"/>
      <c r="BJ29" s="15"/>
      <c r="BK29" s="15"/>
      <c r="BL29" s="15"/>
      <c r="BM29" s="15"/>
      <c r="BN29" s="15">
        <v>15</v>
      </c>
      <c r="BO29" s="15"/>
      <c r="BP29" s="15"/>
      <c r="BQ29" s="15"/>
      <c r="BR29" s="15">
        <v>20</v>
      </c>
      <c r="BS29" s="15"/>
      <c r="BT29" s="15"/>
      <c r="BU29" s="15">
        <v>100</v>
      </c>
      <c r="BV29" s="15"/>
      <c r="BW29" s="15">
        <v>20</v>
      </c>
      <c r="BX29" s="15"/>
      <c r="BY29" s="15">
        <v>25</v>
      </c>
      <c r="BZ29" s="15"/>
      <c r="CA29" s="16"/>
      <c r="CB29" s="15">
        <f t="shared" si="6"/>
        <v>180</v>
      </c>
      <c r="CC29" s="103">
        <f t="shared" si="4"/>
        <v>180</v>
      </c>
      <c r="CE29" s="16"/>
      <c r="CG29">
        <v>0</v>
      </c>
    </row>
    <row r="30" spans="1:85" x14ac:dyDescent="0.25">
      <c r="A30" s="63">
        <v>24</v>
      </c>
      <c r="B30" s="63" t="s">
        <v>442</v>
      </c>
      <c r="C30" s="63" t="s">
        <v>222</v>
      </c>
      <c r="D30" s="63">
        <v>63</v>
      </c>
      <c r="E30" s="63">
        <v>18</v>
      </c>
      <c r="F30" s="63" t="s">
        <v>744</v>
      </c>
      <c r="G30" s="99">
        <v>653365471500</v>
      </c>
      <c r="H30" s="63">
        <v>9696698863</v>
      </c>
      <c r="AX30" s="103">
        <f t="shared" si="5"/>
        <v>21</v>
      </c>
      <c r="AY30" s="103" t="s">
        <v>715</v>
      </c>
      <c r="AZ30" s="103"/>
      <c r="BA30" s="103"/>
      <c r="BB30" s="103"/>
      <c r="BC30" s="103"/>
      <c r="BD30" s="103"/>
      <c r="BE30" s="103" t="s">
        <v>697</v>
      </c>
      <c r="BF30" s="15">
        <v>4</v>
      </c>
      <c r="BG30" s="15"/>
      <c r="BH30" s="15"/>
      <c r="BI30" s="103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6"/>
      <c r="CB30" s="15">
        <f t="shared" si="6"/>
        <v>0</v>
      </c>
      <c r="CC30" s="103">
        <f t="shared" si="4"/>
        <v>0</v>
      </c>
    </row>
    <row r="31" spans="1:85" x14ac:dyDescent="0.25">
      <c r="A31" s="63">
        <v>25</v>
      </c>
      <c r="B31" s="63" t="s">
        <v>442</v>
      </c>
      <c r="C31" s="63" t="s">
        <v>222</v>
      </c>
      <c r="D31" s="63">
        <v>63</v>
      </c>
      <c r="E31" s="63">
        <v>15</v>
      </c>
      <c r="F31" s="63" t="s">
        <v>745</v>
      </c>
      <c r="G31" s="99">
        <v>282785937858</v>
      </c>
      <c r="H31" s="63">
        <v>9115614760</v>
      </c>
      <c r="J31" s="229" t="s">
        <v>877</v>
      </c>
      <c r="K31" s="229"/>
    </row>
    <row r="32" spans="1:85" x14ac:dyDescent="0.25">
      <c r="A32" s="63">
        <v>26</v>
      </c>
      <c r="B32" s="63" t="s">
        <v>442</v>
      </c>
      <c r="C32" s="63" t="s">
        <v>222</v>
      </c>
      <c r="D32" s="63">
        <v>63</v>
      </c>
      <c r="E32" s="63">
        <v>6</v>
      </c>
      <c r="F32" s="63" t="s">
        <v>746</v>
      </c>
      <c r="G32" s="99">
        <v>661404691455</v>
      </c>
      <c r="H32" s="63">
        <v>9161402226</v>
      </c>
      <c r="I32" s="63">
        <v>63</v>
      </c>
      <c r="J32" s="63">
        <v>75</v>
      </c>
      <c r="K32" s="63">
        <v>90</v>
      </c>
      <c r="L32" s="63">
        <v>110</v>
      </c>
      <c r="M32" s="63">
        <v>125</v>
      </c>
      <c r="N32" s="63">
        <v>140</v>
      </c>
    </row>
    <row r="33" spans="1:15" x14ac:dyDescent="0.25">
      <c r="A33" s="63">
        <v>27</v>
      </c>
      <c r="B33" s="63" t="s">
        <v>442</v>
      </c>
      <c r="C33" s="63" t="s">
        <v>222</v>
      </c>
      <c r="D33" s="63">
        <v>63</v>
      </c>
      <c r="E33" s="63">
        <v>7</v>
      </c>
      <c r="F33" s="63" t="s">
        <v>747</v>
      </c>
      <c r="G33" s="99">
        <v>265362547895</v>
      </c>
      <c r="H33" s="63">
        <v>7837015422</v>
      </c>
      <c r="I33" s="63">
        <f>+COUNTIF($D7:$D174,"63")</f>
        <v>138</v>
      </c>
      <c r="J33" s="63">
        <f>+COUNTIF($D7:$D174,"75")</f>
        <v>0</v>
      </c>
      <c r="K33" s="63">
        <f>+COUNTIF($D7:$D174,"90")</f>
        <v>1</v>
      </c>
      <c r="L33" s="63">
        <f>+COUNTIF($D7:$D174,"110")</f>
        <v>16</v>
      </c>
      <c r="M33" s="63">
        <f>+COUNTIF($D7:$D174,"125")</f>
        <v>7</v>
      </c>
      <c r="N33" s="63">
        <f>+COUNTIF($D7:$D174,"140")</f>
        <v>6</v>
      </c>
    </row>
    <row r="34" spans="1:15" x14ac:dyDescent="0.25">
      <c r="A34" s="63">
        <v>28</v>
      </c>
      <c r="B34" s="63" t="s">
        <v>442</v>
      </c>
      <c r="C34" s="63" t="s">
        <v>222</v>
      </c>
      <c r="D34" s="63">
        <v>63</v>
      </c>
      <c r="E34" s="63">
        <v>6</v>
      </c>
      <c r="F34" s="63" t="s">
        <v>748</v>
      </c>
      <c r="G34" s="99">
        <v>310864196630</v>
      </c>
      <c r="H34" s="63">
        <v>9792278262</v>
      </c>
      <c r="J34" s="229" t="s">
        <v>951</v>
      </c>
      <c r="K34" s="229"/>
    </row>
    <row r="35" spans="1:15" x14ac:dyDescent="0.25">
      <c r="A35" s="63">
        <v>29</v>
      </c>
      <c r="B35" s="63" t="s">
        <v>442</v>
      </c>
      <c r="C35" s="63" t="s">
        <v>222</v>
      </c>
      <c r="D35" s="63">
        <v>63</v>
      </c>
      <c r="E35" s="63">
        <v>7</v>
      </c>
      <c r="F35" s="63" t="s">
        <v>749</v>
      </c>
      <c r="G35" s="99">
        <v>321678552648</v>
      </c>
      <c r="H35" s="63">
        <v>8376934212</v>
      </c>
      <c r="I35" s="63">
        <v>63</v>
      </c>
      <c r="J35" s="63">
        <v>75</v>
      </c>
      <c r="K35" s="63">
        <v>90</v>
      </c>
      <c r="L35" s="63">
        <v>110</v>
      </c>
      <c r="M35" s="63">
        <v>125</v>
      </c>
      <c r="N35" s="63">
        <v>140</v>
      </c>
      <c r="O35" s="63">
        <v>160</v>
      </c>
    </row>
    <row r="36" spans="1:15" x14ac:dyDescent="0.25">
      <c r="A36" s="63">
        <v>30</v>
      </c>
      <c r="B36" s="63" t="s">
        <v>402</v>
      </c>
      <c r="C36" s="63" t="s">
        <v>48</v>
      </c>
      <c r="D36" s="63">
        <v>140</v>
      </c>
      <c r="E36" s="63">
        <v>6</v>
      </c>
      <c r="F36" s="63" t="s">
        <v>750</v>
      </c>
      <c r="G36" s="99">
        <v>981325484240</v>
      </c>
      <c r="H36" s="63">
        <v>8081187504</v>
      </c>
      <c r="I36">
        <f>+COUNTIF($D178:$D231,"63")</f>
        <v>19</v>
      </c>
      <c r="J36">
        <f>+COUNTIF($D178:$D231,"75")</f>
        <v>2</v>
      </c>
      <c r="K36">
        <f>+COUNTIF($D178:$D231,"90")</f>
        <v>26</v>
      </c>
      <c r="L36">
        <f>+COUNTIF($D178:$D231,"110")</f>
        <v>0</v>
      </c>
      <c r="M36">
        <f>+COUNTIF($D178:$D231,"125")</f>
        <v>0</v>
      </c>
      <c r="N36">
        <f>+COUNTIF($D178:$D231,"140")</f>
        <v>0</v>
      </c>
      <c r="O36">
        <f>+COUNTIF($D178:$D231,"160")</f>
        <v>7</v>
      </c>
    </row>
    <row r="37" spans="1:15" x14ac:dyDescent="0.25">
      <c r="A37" s="63">
        <v>31</v>
      </c>
      <c r="B37" s="63" t="s">
        <v>442</v>
      </c>
      <c r="C37" s="63" t="s">
        <v>88</v>
      </c>
      <c r="D37" s="63">
        <v>63</v>
      </c>
      <c r="E37" s="63">
        <v>5</v>
      </c>
      <c r="F37" s="63" t="s">
        <v>751</v>
      </c>
      <c r="G37" s="99">
        <v>564289351671</v>
      </c>
      <c r="H37" s="63">
        <v>8054156931</v>
      </c>
      <c r="J37" s="229" t="s">
        <v>952</v>
      </c>
      <c r="K37" s="229"/>
    </row>
    <row r="38" spans="1:15" x14ac:dyDescent="0.25">
      <c r="A38" s="63">
        <v>32</v>
      </c>
      <c r="B38" s="63" t="s">
        <v>442</v>
      </c>
      <c r="C38" s="63" t="s">
        <v>88</v>
      </c>
      <c r="D38" s="63">
        <v>63</v>
      </c>
      <c r="E38" s="63">
        <v>5</v>
      </c>
      <c r="F38" s="63" t="s">
        <v>752</v>
      </c>
      <c r="G38" s="99">
        <v>794381975971</v>
      </c>
      <c r="H38" s="63">
        <v>7600185208</v>
      </c>
      <c r="I38" s="63">
        <v>63</v>
      </c>
      <c r="J38" s="63">
        <v>75</v>
      </c>
      <c r="K38" s="63">
        <v>90</v>
      </c>
      <c r="L38" s="63">
        <v>110</v>
      </c>
    </row>
    <row r="39" spans="1:15" x14ac:dyDescent="0.25">
      <c r="A39" s="63">
        <v>33</v>
      </c>
      <c r="B39" s="63" t="s">
        <v>442</v>
      </c>
      <c r="C39" s="63" t="s">
        <v>88</v>
      </c>
      <c r="D39" s="63">
        <v>63</v>
      </c>
      <c r="E39" s="63">
        <v>5</v>
      </c>
      <c r="F39" s="63" t="s">
        <v>753</v>
      </c>
      <c r="G39" s="99">
        <v>386928501627</v>
      </c>
      <c r="H39" s="63">
        <v>9984974527</v>
      </c>
      <c r="I39">
        <f>+COUNTIF($D237:$D245,"63")</f>
        <v>4</v>
      </c>
      <c r="J39">
        <f>+COUNTIF($D237:$D245,"75")</f>
        <v>0</v>
      </c>
      <c r="K39">
        <f>+COUNTIF($D237:$D245,"90")</f>
        <v>1</v>
      </c>
      <c r="L39">
        <f>+COUNTIF($D237:$D245,"110")</f>
        <v>4</v>
      </c>
    </row>
    <row r="40" spans="1:15" x14ac:dyDescent="0.25">
      <c r="A40" s="63">
        <v>34</v>
      </c>
      <c r="B40" s="63" t="s">
        <v>442</v>
      </c>
      <c r="C40" s="63" t="s">
        <v>88</v>
      </c>
      <c r="D40" s="63">
        <v>63</v>
      </c>
      <c r="E40" s="63">
        <v>7</v>
      </c>
      <c r="F40" s="63" t="s">
        <v>754</v>
      </c>
      <c r="G40" s="99">
        <v>396074916632</v>
      </c>
      <c r="H40" s="63">
        <v>9792009745</v>
      </c>
    </row>
    <row r="41" spans="1:15" x14ac:dyDescent="0.25">
      <c r="A41" s="63">
        <v>35</v>
      </c>
      <c r="B41" s="63" t="s">
        <v>442</v>
      </c>
      <c r="C41" s="63" t="s">
        <v>88</v>
      </c>
      <c r="D41" s="63">
        <v>63</v>
      </c>
      <c r="E41" s="63">
        <v>6</v>
      </c>
      <c r="F41" s="63" t="s">
        <v>755</v>
      </c>
      <c r="G41" s="99">
        <v>459191010176</v>
      </c>
      <c r="H41" s="63">
        <v>9769026739</v>
      </c>
    </row>
    <row r="42" spans="1:15" x14ac:dyDescent="0.25">
      <c r="A42" s="63">
        <v>36</v>
      </c>
      <c r="B42" s="63" t="s">
        <v>442</v>
      </c>
      <c r="C42" s="63" t="s">
        <v>88</v>
      </c>
      <c r="D42" s="63">
        <v>63</v>
      </c>
      <c r="E42" s="63">
        <v>6</v>
      </c>
      <c r="F42" s="63" t="s">
        <v>756</v>
      </c>
      <c r="G42" s="99">
        <v>322128077645</v>
      </c>
      <c r="H42" s="63">
        <v>9554527410</v>
      </c>
    </row>
    <row r="43" spans="1:15" x14ac:dyDescent="0.25">
      <c r="A43" s="63">
        <v>37</v>
      </c>
      <c r="B43" s="63" t="s">
        <v>926</v>
      </c>
      <c r="C43" s="63" t="s">
        <v>927</v>
      </c>
      <c r="D43" s="63">
        <v>110</v>
      </c>
      <c r="E43" s="63">
        <v>6</v>
      </c>
      <c r="F43" s="63" t="s">
        <v>757</v>
      </c>
      <c r="G43" s="99">
        <v>898755816648</v>
      </c>
      <c r="H43" s="63">
        <v>9305786948</v>
      </c>
    </row>
    <row r="44" spans="1:15" x14ac:dyDescent="0.25">
      <c r="A44" s="63">
        <v>38</v>
      </c>
      <c r="B44" s="63" t="s">
        <v>402</v>
      </c>
      <c r="C44" s="63" t="s">
        <v>97</v>
      </c>
      <c r="D44" s="63">
        <v>140</v>
      </c>
      <c r="E44" s="63">
        <v>9</v>
      </c>
      <c r="F44" s="63" t="s">
        <v>758</v>
      </c>
      <c r="G44" s="99">
        <v>445380406528</v>
      </c>
      <c r="H44" s="63">
        <v>9140000902</v>
      </c>
    </row>
    <row r="45" spans="1:15" x14ac:dyDescent="0.25">
      <c r="A45" s="63">
        <v>39</v>
      </c>
      <c r="B45" s="63" t="s">
        <v>474</v>
      </c>
      <c r="C45" s="63" t="s">
        <v>229</v>
      </c>
      <c r="D45" s="63">
        <v>63</v>
      </c>
      <c r="E45" s="63">
        <v>5</v>
      </c>
      <c r="F45" s="63" t="s">
        <v>759</v>
      </c>
      <c r="G45" s="99">
        <v>961820417318</v>
      </c>
      <c r="H45" s="63">
        <v>8437776437</v>
      </c>
    </row>
    <row r="46" spans="1:15" x14ac:dyDescent="0.25">
      <c r="A46" s="63">
        <v>40</v>
      </c>
      <c r="B46" s="63" t="s">
        <v>474</v>
      </c>
      <c r="C46" s="63" t="s">
        <v>229</v>
      </c>
      <c r="D46" s="63">
        <v>63</v>
      </c>
      <c r="E46" s="63">
        <v>9</v>
      </c>
      <c r="F46" s="63" t="s">
        <v>760</v>
      </c>
      <c r="G46" s="99">
        <v>385736585266</v>
      </c>
      <c r="H46" s="63">
        <v>9918128956</v>
      </c>
    </row>
    <row r="47" spans="1:15" x14ac:dyDescent="0.25">
      <c r="A47" s="63">
        <v>41</v>
      </c>
      <c r="B47" s="63" t="s">
        <v>474</v>
      </c>
      <c r="C47" s="63" t="s">
        <v>229</v>
      </c>
      <c r="D47" s="63">
        <v>63</v>
      </c>
      <c r="E47" s="63">
        <v>5</v>
      </c>
      <c r="F47" s="63" t="s">
        <v>761</v>
      </c>
      <c r="G47" s="99">
        <v>624084641778</v>
      </c>
      <c r="H47" s="63">
        <v>7379882153</v>
      </c>
    </row>
    <row r="48" spans="1:15" x14ac:dyDescent="0.25">
      <c r="A48" s="63">
        <v>42</v>
      </c>
      <c r="B48" s="63" t="s">
        <v>402</v>
      </c>
      <c r="C48" s="63" t="s">
        <v>97</v>
      </c>
      <c r="D48" s="63">
        <v>140</v>
      </c>
      <c r="E48" s="63">
        <v>6</v>
      </c>
      <c r="F48" s="63" t="s">
        <v>762</v>
      </c>
      <c r="G48" s="99">
        <v>487645479038</v>
      </c>
      <c r="H48" s="63">
        <v>9721301792</v>
      </c>
    </row>
    <row r="49" spans="1:8" x14ac:dyDescent="0.25">
      <c r="A49" s="63">
        <v>43</v>
      </c>
      <c r="B49" s="63" t="s">
        <v>421</v>
      </c>
      <c r="C49" s="63" t="s">
        <v>442</v>
      </c>
      <c r="D49" s="63">
        <v>63</v>
      </c>
      <c r="E49" s="63">
        <v>6</v>
      </c>
      <c r="F49" s="63" t="s">
        <v>763</v>
      </c>
      <c r="G49" s="99">
        <v>802387726380</v>
      </c>
      <c r="H49" s="63">
        <v>8467000702</v>
      </c>
    </row>
    <row r="50" spans="1:8" x14ac:dyDescent="0.25">
      <c r="A50" s="63">
        <v>44</v>
      </c>
      <c r="B50" s="63" t="s">
        <v>421</v>
      </c>
      <c r="C50" s="63" t="s">
        <v>97</v>
      </c>
      <c r="D50" s="63">
        <v>140</v>
      </c>
      <c r="E50" s="63">
        <v>9</v>
      </c>
      <c r="F50" s="63" t="s">
        <v>764</v>
      </c>
      <c r="G50" s="99">
        <v>759509817014</v>
      </c>
      <c r="H50" s="63">
        <v>9582467181</v>
      </c>
    </row>
    <row r="51" spans="1:8" x14ac:dyDescent="0.25">
      <c r="A51" s="63">
        <v>45</v>
      </c>
      <c r="B51" s="63" t="s">
        <v>421</v>
      </c>
      <c r="C51" s="63" t="s">
        <v>97</v>
      </c>
      <c r="D51" s="63">
        <v>140</v>
      </c>
      <c r="E51" s="63">
        <v>5</v>
      </c>
      <c r="F51" s="63" t="s">
        <v>765</v>
      </c>
      <c r="G51" s="99">
        <v>226519894683</v>
      </c>
      <c r="H51" s="63">
        <v>9161345799</v>
      </c>
    </row>
    <row r="52" spans="1:8" x14ac:dyDescent="0.25">
      <c r="A52" s="63">
        <v>46</v>
      </c>
      <c r="B52" s="63" t="s">
        <v>607</v>
      </c>
      <c r="C52" s="63" t="s">
        <v>509</v>
      </c>
      <c r="D52" s="63">
        <v>110</v>
      </c>
      <c r="E52" s="63">
        <v>9</v>
      </c>
      <c r="F52" s="63" t="s">
        <v>766</v>
      </c>
      <c r="G52" s="99">
        <v>849192168338</v>
      </c>
      <c r="H52" s="63">
        <v>8657436151</v>
      </c>
    </row>
    <row r="53" spans="1:8" x14ac:dyDescent="0.25">
      <c r="A53" s="63">
        <v>47</v>
      </c>
      <c r="B53" s="63" t="s">
        <v>213</v>
      </c>
      <c r="C53" s="63" t="s">
        <v>928</v>
      </c>
      <c r="D53" s="63">
        <v>63</v>
      </c>
      <c r="E53" s="63">
        <v>5</v>
      </c>
      <c r="F53" s="63" t="s">
        <v>767</v>
      </c>
      <c r="G53" s="99">
        <v>527799429605</v>
      </c>
      <c r="H53" s="63">
        <v>6389512867</v>
      </c>
    </row>
    <row r="54" spans="1:8" x14ac:dyDescent="0.25">
      <c r="A54" s="63">
        <v>48</v>
      </c>
      <c r="B54" s="63" t="s">
        <v>607</v>
      </c>
      <c r="C54" s="63" t="s">
        <v>509</v>
      </c>
      <c r="D54" s="63">
        <v>110</v>
      </c>
      <c r="E54" s="63">
        <v>8</v>
      </c>
      <c r="F54" s="63" t="s">
        <v>768</v>
      </c>
      <c r="G54" s="99">
        <v>538344150885</v>
      </c>
      <c r="H54" s="63">
        <v>8052720480</v>
      </c>
    </row>
    <row r="55" spans="1:8" x14ac:dyDescent="0.25">
      <c r="A55" s="63">
        <v>49</v>
      </c>
      <c r="B55" s="63" t="s">
        <v>229</v>
      </c>
      <c r="C55" s="63" t="s">
        <v>496</v>
      </c>
      <c r="D55" s="63">
        <v>63</v>
      </c>
      <c r="E55" s="63">
        <v>5</v>
      </c>
      <c r="F55" s="63" t="s">
        <v>769</v>
      </c>
      <c r="G55" s="99">
        <v>658902012967</v>
      </c>
      <c r="H55" s="63">
        <v>9565281695</v>
      </c>
    </row>
    <row r="56" spans="1:8" x14ac:dyDescent="0.25">
      <c r="A56" s="63">
        <v>50</v>
      </c>
      <c r="B56" s="63" t="s">
        <v>508</v>
      </c>
      <c r="C56" s="63" t="s">
        <v>421</v>
      </c>
      <c r="D56" s="63">
        <v>125</v>
      </c>
      <c r="E56" s="63">
        <v>12</v>
      </c>
      <c r="F56" s="63" t="s">
        <v>770</v>
      </c>
      <c r="G56" s="99">
        <v>214626565588</v>
      </c>
      <c r="H56" s="63">
        <v>7052799073</v>
      </c>
    </row>
    <row r="57" spans="1:8" x14ac:dyDescent="0.25">
      <c r="A57" s="63">
        <v>51</v>
      </c>
      <c r="B57" s="63" t="s">
        <v>926</v>
      </c>
      <c r="C57" s="63" t="s">
        <v>217</v>
      </c>
      <c r="D57" s="63">
        <v>110</v>
      </c>
      <c r="E57" s="63">
        <v>12</v>
      </c>
      <c r="F57" s="63" t="s">
        <v>771</v>
      </c>
      <c r="G57" s="99">
        <v>406980526848</v>
      </c>
      <c r="H57" s="63">
        <v>9555703184</v>
      </c>
    </row>
    <row r="58" spans="1:8" x14ac:dyDescent="0.25">
      <c r="A58" s="63">
        <v>52</v>
      </c>
      <c r="B58" s="63" t="s">
        <v>225</v>
      </c>
      <c r="C58" s="63" t="s">
        <v>4</v>
      </c>
      <c r="D58" s="63">
        <v>63</v>
      </c>
      <c r="E58" s="63">
        <v>5</v>
      </c>
      <c r="F58" s="63" t="s">
        <v>772</v>
      </c>
      <c r="G58" s="99">
        <v>852553488278</v>
      </c>
      <c r="H58" s="63">
        <v>7304359279</v>
      </c>
    </row>
    <row r="59" spans="1:8" x14ac:dyDescent="0.25">
      <c r="A59" s="63">
        <v>53</v>
      </c>
      <c r="B59" s="63" t="s">
        <v>211</v>
      </c>
      <c r="C59" s="63" t="s">
        <v>445</v>
      </c>
      <c r="D59" s="63">
        <v>63</v>
      </c>
      <c r="E59" s="63">
        <v>5</v>
      </c>
      <c r="F59" s="63" t="s">
        <v>773</v>
      </c>
      <c r="G59" s="99">
        <v>486724000549</v>
      </c>
      <c r="H59" s="63">
        <v>9792580924</v>
      </c>
    </row>
    <row r="60" spans="1:8" x14ac:dyDescent="0.25">
      <c r="A60" s="63">
        <v>54</v>
      </c>
      <c r="B60" s="63" t="s">
        <v>211</v>
      </c>
      <c r="C60" s="63" t="s">
        <v>445</v>
      </c>
      <c r="D60" s="63">
        <v>63</v>
      </c>
      <c r="E60" s="63">
        <v>5</v>
      </c>
      <c r="F60" s="63" t="s">
        <v>774</v>
      </c>
      <c r="G60" s="99">
        <v>984953779542</v>
      </c>
      <c r="H60" s="63">
        <v>9984974518</v>
      </c>
    </row>
    <row r="61" spans="1:8" x14ac:dyDescent="0.25">
      <c r="A61" s="63">
        <v>55</v>
      </c>
      <c r="B61" s="63" t="s">
        <v>211</v>
      </c>
      <c r="C61" s="63" t="s">
        <v>445</v>
      </c>
      <c r="D61" s="63">
        <v>63</v>
      </c>
      <c r="E61" s="63">
        <v>6</v>
      </c>
      <c r="F61" s="63" t="s">
        <v>775</v>
      </c>
      <c r="G61" s="99">
        <v>758071645613</v>
      </c>
      <c r="H61" s="63">
        <v>8052881205</v>
      </c>
    </row>
    <row r="62" spans="1:8" x14ac:dyDescent="0.25">
      <c r="A62" s="63">
        <v>56</v>
      </c>
      <c r="B62" s="63" t="s">
        <v>445</v>
      </c>
      <c r="C62" s="63" t="s">
        <v>57</v>
      </c>
      <c r="D62" s="63">
        <v>63</v>
      </c>
      <c r="E62" s="63">
        <v>9</v>
      </c>
      <c r="F62" s="63" t="s">
        <v>776</v>
      </c>
      <c r="G62" s="99">
        <v>678543893011</v>
      </c>
      <c r="H62" s="63">
        <v>8670212303</v>
      </c>
    </row>
    <row r="63" spans="1:8" x14ac:dyDescent="0.25">
      <c r="A63" s="63">
        <v>57</v>
      </c>
      <c r="B63" s="63" t="s">
        <v>445</v>
      </c>
      <c r="C63" s="63" t="s">
        <v>57</v>
      </c>
      <c r="D63" s="63">
        <v>63</v>
      </c>
      <c r="E63" s="63">
        <v>10</v>
      </c>
      <c r="F63" s="63" t="s">
        <v>777</v>
      </c>
      <c r="G63" s="99">
        <v>305433251236</v>
      </c>
      <c r="H63" s="63">
        <v>6391528063</v>
      </c>
    </row>
    <row r="64" spans="1:8" x14ac:dyDescent="0.25">
      <c r="A64" s="63">
        <v>58</v>
      </c>
      <c r="B64" s="63" t="s">
        <v>482</v>
      </c>
      <c r="C64" s="63" t="s">
        <v>413</v>
      </c>
      <c r="D64" s="63">
        <v>63</v>
      </c>
      <c r="E64" s="63">
        <v>9</v>
      </c>
      <c r="F64" s="63" t="s">
        <v>778</v>
      </c>
      <c r="G64" s="99">
        <v>745777183451</v>
      </c>
      <c r="H64" s="63">
        <v>7860438265</v>
      </c>
    </row>
    <row r="65" spans="1:8" x14ac:dyDescent="0.25">
      <c r="A65" s="63">
        <v>59</v>
      </c>
      <c r="B65" s="63" t="s">
        <v>482</v>
      </c>
      <c r="C65" s="63" t="s">
        <v>413</v>
      </c>
      <c r="D65" s="63">
        <v>63</v>
      </c>
      <c r="E65" s="63">
        <v>6</v>
      </c>
      <c r="F65" s="63" t="s">
        <v>779</v>
      </c>
      <c r="G65" s="99">
        <v>891390073405</v>
      </c>
      <c r="H65" s="63">
        <v>8795474018</v>
      </c>
    </row>
    <row r="66" spans="1:8" x14ac:dyDescent="0.25">
      <c r="A66" s="63">
        <v>60</v>
      </c>
      <c r="B66" s="63" t="s">
        <v>476</v>
      </c>
      <c r="C66" s="63" t="s">
        <v>482</v>
      </c>
      <c r="D66" s="63">
        <v>63</v>
      </c>
      <c r="E66" s="63">
        <v>6</v>
      </c>
      <c r="F66" s="63" t="s">
        <v>739</v>
      </c>
      <c r="G66" s="99">
        <v>617079819117</v>
      </c>
      <c r="H66" s="63">
        <v>9839358810</v>
      </c>
    </row>
    <row r="67" spans="1:8" x14ac:dyDescent="0.25">
      <c r="A67" s="63">
        <v>61</v>
      </c>
      <c r="B67" s="63" t="s">
        <v>36</v>
      </c>
      <c r="C67" s="63" t="s">
        <v>607</v>
      </c>
      <c r="D67" s="63">
        <v>110</v>
      </c>
      <c r="E67" s="63">
        <v>8</v>
      </c>
      <c r="F67" s="63" t="s">
        <v>780</v>
      </c>
      <c r="G67" s="99">
        <v>510979663072</v>
      </c>
      <c r="H67" s="63">
        <v>8054302232</v>
      </c>
    </row>
    <row r="68" spans="1:8" x14ac:dyDescent="0.25">
      <c r="A68" s="63">
        <v>62</v>
      </c>
      <c r="B68" s="63" t="s">
        <v>508</v>
      </c>
      <c r="C68" s="63" t="s">
        <v>421</v>
      </c>
      <c r="D68" s="63">
        <v>125</v>
      </c>
      <c r="E68" s="63">
        <v>7</v>
      </c>
      <c r="F68" s="63" t="s">
        <v>781</v>
      </c>
      <c r="G68" s="99">
        <v>455466323512</v>
      </c>
      <c r="H68" s="63">
        <v>9984166030</v>
      </c>
    </row>
    <row r="69" spans="1:8" x14ac:dyDescent="0.25">
      <c r="A69" s="63">
        <v>63</v>
      </c>
      <c r="B69" s="63" t="s">
        <v>436</v>
      </c>
      <c r="C69" s="63" t="s">
        <v>4</v>
      </c>
      <c r="D69" s="63">
        <v>63</v>
      </c>
      <c r="E69" s="63">
        <v>6</v>
      </c>
      <c r="F69" s="63" t="s">
        <v>782</v>
      </c>
      <c r="G69" s="99">
        <v>402879361539</v>
      </c>
      <c r="H69" s="63">
        <v>9724710835</v>
      </c>
    </row>
    <row r="70" spans="1:8" x14ac:dyDescent="0.25">
      <c r="A70" s="63">
        <v>64</v>
      </c>
      <c r="B70" s="63" t="s">
        <v>36</v>
      </c>
      <c r="C70" s="63" t="s">
        <v>607</v>
      </c>
      <c r="D70" s="63">
        <v>110</v>
      </c>
      <c r="E70" s="63">
        <v>17</v>
      </c>
      <c r="F70" s="63" t="s">
        <v>783</v>
      </c>
      <c r="G70" s="99">
        <v>507705662632</v>
      </c>
      <c r="H70" s="63">
        <v>9628358692</v>
      </c>
    </row>
    <row r="71" spans="1:8" x14ac:dyDescent="0.25">
      <c r="A71" s="63">
        <v>65</v>
      </c>
      <c r="B71" s="63" t="s">
        <v>607</v>
      </c>
      <c r="C71" s="63" t="s">
        <v>508</v>
      </c>
      <c r="D71" s="63">
        <v>110</v>
      </c>
      <c r="E71" s="63">
        <v>16</v>
      </c>
      <c r="F71" s="63" t="s">
        <v>784</v>
      </c>
      <c r="G71" s="99">
        <v>294314898807</v>
      </c>
      <c r="H71" s="63">
        <v>8009004831</v>
      </c>
    </row>
    <row r="72" spans="1:8" x14ac:dyDescent="0.25">
      <c r="A72" s="63">
        <v>66</v>
      </c>
      <c r="B72" s="63" t="s">
        <v>228</v>
      </c>
      <c r="C72" s="63" t="s">
        <v>436</v>
      </c>
      <c r="D72" s="63">
        <v>63</v>
      </c>
      <c r="E72" s="63">
        <v>19</v>
      </c>
      <c r="F72" s="63" t="s">
        <v>785</v>
      </c>
      <c r="G72" s="99">
        <v>781430361993</v>
      </c>
      <c r="H72" s="63">
        <v>9321421642</v>
      </c>
    </row>
    <row r="73" spans="1:8" x14ac:dyDescent="0.25">
      <c r="A73" s="63">
        <v>67</v>
      </c>
      <c r="B73" s="63" t="s">
        <v>228</v>
      </c>
      <c r="C73" s="63" t="s">
        <v>436</v>
      </c>
      <c r="D73" s="63">
        <v>63</v>
      </c>
      <c r="E73" s="63">
        <v>7</v>
      </c>
      <c r="F73" s="63" t="s">
        <v>786</v>
      </c>
      <c r="G73" s="99">
        <v>633393268168</v>
      </c>
      <c r="H73" s="63">
        <v>7705852329</v>
      </c>
    </row>
    <row r="74" spans="1:8" x14ac:dyDescent="0.25">
      <c r="A74" s="63">
        <v>68</v>
      </c>
      <c r="B74" s="63" t="s">
        <v>228</v>
      </c>
      <c r="C74" s="63" t="s">
        <v>436</v>
      </c>
      <c r="D74" s="63">
        <v>63</v>
      </c>
      <c r="E74" s="63">
        <v>9</v>
      </c>
      <c r="F74" s="63" t="s">
        <v>787</v>
      </c>
      <c r="G74" s="99">
        <v>619907553324</v>
      </c>
      <c r="H74" s="63">
        <v>9653253085</v>
      </c>
    </row>
    <row r="75" spans="1:8" x14ac:dyDescent="0.25">
      <c r="A75" s="63">
        <v>69</v>
      </c>
      <c r="B75" s="63" t="s">
        <v>228</v>
      </c>
      <c r="C75" s="63" t="s">
        <v>436</v>
      </c>
      <c r="D75" s="63">
        <v>63</v>
      </c>
      <c r="E75" s="63">
        <v>10</v>
      </c>
      <c r="F75" s="63" t="s">
        <v>788</v>
      </c>
      <c r="G75" s="99">
        <v>264875036342</v>
      </c>
      <c r="H75" s="63">
        <v>9336163373</v>
      </c>
    </row>
    <row r="76" spans="1:8" x14ac:dyDescent="0.25">
      <c r="A76" s="63">
        <v>70</v>
      </c>
      <c r="B76" s="63" t="s">
        <v>436</v>
      </c>
      <c r="C76" s="63" t="s">
        <v>47</v>
      </c>
      <c r="D76" s="63">
        <v>63</v>
      </c>
      <c r="E76" s="63">
        <v>8</v>
      </c>
      <c r="F76" s="63" t="s">
        <v>789</v>
      </c>
      <c r="G76" s="99">
        <v>826597261687</v>
      </c>
      <c r="H76" s="63">
        <v>7666792865</v>
      </c>
    </row>
    <row r="77" spans="1:8" x14ac:dyDescent="0.25">
      <c r="A77" s="63">
        <v>71</v>
      </c>
      <c r="B77" s="63" t="s">
        <v>436</v>
      </c>
      <c r="C77" s="63" t="s">
        <v>4</v>
      </c>
      <c r="D77" s="63">
        <v>63</v>
      </c>
      <c r="E77" s="63">
        <v>4</v>
      </c>
      <c r="F77" s="63" t="s">
        <v>790</v>
      </c>
      <c r="G77" s="99">
        <v>767195379432</v>
      </c>
      <c r="H77" s="63">
        <v>9648059331</v>
      </c>
    </row>
    <row r="78" spans="1:8" x14ac:dyDescent="0.25">
      <c r="A78" s="63">
        <v>72</v>
      </c>
      <c r="B78" s="63" t="s">
        <v>214</v>
      </c>
      <c r="C78" s="63" t="s">
        <v>36</v>
      </c>
      <c r="D78" s="63">
        <v>63</v>
      </c>
      <c r="E78" s="63">
        <v>7</v>
      </c>
      <c r="F78" s="63" t="s">
        <v>791</v>
      </c>
      <c r="G78" s="99">
        <v>771155156390</v>
      </c>
      <c r="H78" s="63">
        <v>870773061</v>
      </c>
    </row>
    <row r="79" spans="1:8" x14ac:dyDescent="0.25">
      <c r="A79" s="63">
        <v>73</v>
      </c>
      <c r="B79" s="63" t="s">
        <v>214</v>
      </c>
      <c r="C79" s="63" t="s">
        <v>36</v>
      </c>
      <c r="D79" s="63">
        <v>63</v>
      </c>
      <c r="E79" s="63">
        <v>10</v>
      </c>
      <c r="F79" s="63" t="s">
        <v>792</v>
      </c>
      <c r="G79" s="99">
        <v>340324956657</v>
      </c>
      <c r="H79" s="63">
        <v>9918388574</v>
      </c>
    </row>
    <row r="80" spans="1:8" x14ac:dyDescent="0.25">
      <c r="A80" s="63">
        <v>74</v>
      </c>
      <c r="B80" s="63" t="s">
        <v>926</v>
      </c>
      <c r="C80" s="63" t="s">
        <v>217</v>
      </c>
      <c r="D80" s="63">
        <v>110</v>
      </c>
      <c r="E80" s="63">
        <v>7</v>
      </c>
      <c r="F80" s="63" t="s">
        <v>793</v>
      </c>
      <c r="G80" s="99">
        <v>224612629242</v>
      </c>
      <c r="H80" s="63">
        <v>9702306805</v>
      </c>
    </row>
    <row r="81" spans="1:8" x14ac:dyDescent="0.25">
      <c r="A81" s="63">
        <v>75</v>
      </c>
      <c r="B81" s="63" t="s">
        <v>214</v>
      </c>
      <c r="C81" s="63" t="s">
        <v>36</v>
      </c>
      <c r="D81" s="63">
        <v>63</v>
      </c>
      <c r="E81" s="63">
        <v>7</v>
      </c>
      <c r="F81" s="63" t="s">
        <v>794</v>
      </c>
      <c r="G81" s="99">
        <v>600982499512</v>
      </c>
      <c r="H81" s="63">
        <v>9792875144</v>
      </c>
    </row>
    <row r="82" spans="1:8" x14ac:dyDescent="0.25">
      <c r="A82" s="63">
        <v>76</v>
      </c>
      <c r="B82" s="63" t="s">
        <v>442</v>
      </c>
      <c r="C82" s="63" t="s">
        <v>88</v>
      </c>
      <c r="D82" s="63">
        <v>63</v>
      </c>
      <c r="E82" s="63">
        <v>8</v>
      </c>
      <c r="F82" s="63" t="s">
        <v>795</v>
      </c>
      <c r="G82" s="99">
        <v>595231471392</v>
      </c>
      <c r="H82" s="63">
        <v>6393495671</v>
      </c>
    </row>
    <row r="83" spans="1:8" x14ac:dyDescent="0.25">
      <c r="A83" s="63">
        <v>77</v>
      </c>
      <c r="B83" s="63" t="s">
        <v>442</v>
      </c>
      <c r="C83" s="63" t="s">
        <v>88</v>
      </c>
      <c r="D83" s="63">
        <v>63</v>
      </c>
      <c r="E83" s="63">
        <v>7</v>
      </c>
      <c r="F83" s="63" t="s">
        <v>796</v>
      </c>
      <c r="G83" s="99">
        <v>687996569006</v>
      </c>
      <c r="H83" s="63">
        <v>7814954144</v>
      </c>
    </row>
    <row r="84" spans="1:8" x14ac:dyDescent="0.25">
      <c r="A84" s="63">
        <v>78</v>
      </c>
      <c r="B84" s="63" t="s">
        <v>442</v>
      </c>
      <c r="C84" s="63" t="s">
        <v>88</v>
      </c>
      <c r="D84" s="63">
        <v>63</v>
      </c>
      <c r="E84" s="63">
        <v>6</v>
      </c>
      <c r="F84" s="63" t="s">
        <v>797</v>
      </c>
      <c r="G84" s="99">
        <v>348788931293</v>
      </c>
      <c r="H84" s="63">
        <v>9198365613</v>
      </c>
    </row>
    <row r="85" spans="1:8" x14ac:dyDescent="0.25">
      <c r="A85" s="63">
        <v>79</v>
      </c>
      <c r="B85" s="63" t="s">
        <v>474</v>
      </c>
      <c r="C85" s="63" t="s">
        <v>88</v>
      </c>
      <c r="D85" s="63">
        <v>63</v>
      </c>
      <c r="E85" s="63">
        <v>8</v>
      </c>
      <c r="F85" s="63" t="s">
        <v>798</v>
      </c>
      <c r="G85" s="99">
        <v>270805121361</v>
      </c>
      <c r="H85" s="63">
        <v>8808477808</v>
      </c>
    </row>
    <row r="86" spans="1:8" x14ac:dyDescent="0.25">
      <c r="A86" s="63">
        <v>80</v>
      </c>
      <c r="B86" s="63" t="s">
        <v>474</v>
      </c>
      <c r="C86" s="63" t="s">
        <v>88</v>
      </c>
      <c r="D86" s="63">
        <v>63</v>
      </c>
      <c r="E86" s="63">
        <v>7</v>
      </c>
      <c r="F86" s="63" t="s">
        <v>799</v>
      </c>
      <c r="G86" s="99">
        <v>349870732532</v>
      </c>
      <c r="H86" s="63">
        <v>7621809685</v>
      </c>
    </row>
    <row r="87" spans="1:8" x14ac:dyDescent="0.25">
      <c r="A87" s="63">
        <v>81</v>
      </c>
      <c r="B87" s="63" t="s">
        <v>474</v>
      </c>
      <c r="C87" s="63" t="s">
        <v>88</v>
      </c>
      <c r="D87" s="63">
        <v>63</v>
      </c>
      <c r="E87" s="63">
        <v>7</v>
      </c>
      <c r="F87" s="63" t="s">
        <v>800</v>
      </c>
      <c r="G87" s="99">
        <v>269672516903</v>
      </c>
      <c r="H87" s="63">
        <v>7897671399</v>
      </c>
    </row>
    <row r="88" spans="1:8" x14ac:dyDescent="0.25">
      <c r="A88" s="63">
        <v>82</v>
      </c>
      <c r="B88" s="63" t="s">
        <v>474</v>
      </c>
      <c r="C88" s="63" t="s">
        <v>88</v>
      </c>
      <c r="D88" s="63">
        <v>63</v>
      </c>
      <c r="E88" s="63">
        <v>8</v>
      </c>
      <c r="F88" s="63" t="s">
        <v>801</v>
      </c>
      <c r="G88" s="99">
        <v>863339830211</v>
      </c>
      <c r="H88" s="63">
        <v>9818133116</v>
      </c>
    </row>
    <row r="89" spans="1:8" x14ac:dyDescent="0.25">
      <c r="A89" s="63">
        <v>83</v>
      </c>
      <c r="B89" s="63" t="s">
        <v>88</v>
      </c>
      <c r="C89" s="63" t="s">
        <v>399</v>
      </c>
      <c r="D89" s="63">
        <v>63</v>
      </c>
      <c r="E89" s="63">
        <v>9</v>
      </c>
      <c r="F89" s="63" t="s">
        <v>802</v>
      </c>
      <c r="G89" s="99">
        <v>942934452472</v>
      </c>
      <c r="H89" s="63">
        <v>8004526994</v>
      </c>
    </row>
    <row r="90" spans="1:8" x14ac:dyDescent="0.25">
      <c r="A90" s="63">
        <v>84</v>
      </c>
      <c r="B90" s="63" t="s">
        <v>88</v>
      </c>
      <c r="C90" s="63" t="s">
        <v>399</v>
      </c>
      <c r="D90" s="63">
        <v>63</v>
      </c>
      <c r="E90" s="63">
        <v>7</v>
      </c>
      <c r="F90" s="63" t="s">
        <v>803</v>
      </c>
      <c r="G90" s="99">
        <v>671576756789</v>
      </c>
      <c r="H90" s="63">
        <v>9555955407</v>
      </c>
    </row>
    <row r="91" spans="1:8" x14ac:dyDescent="0.25">
      <c r="A91" s="63">
        <v>85</v>
      </c>
      <c r="B91" s="63" t="s">
        <v>88</v>
      </c>
      <c r="C91" s="63" t="s">
        <v>399</v>
      </c>
      <c r="D91" s="63">
        <v>63</v>
      </c>
      <c r="E91" s="63">
        <v>8</v>
      </c>
      <c r="F91" s="63" t="s">
        <v>804</v>
      </c>
      <c r="G91" s="99">
        <v>285789111813</v>
      </c>
      <c r="H91" s="63">
        <v>9919967038</v>
      </c>
    </row>
    <row r="92" spans="1:8" x14ac:dyDescent="0.25">
      <c r="A92" s="63">
        <v>86</v>
      </c>
      <c r="B92" s="63" t="s">
        <v>88</v>
      </c>
      <c r="C92" s="63" t="s">
        <v>399</v>
      </c>
      <c r="D92" s="63">
        <v>63</v>
      </c>
      <c r="E92" s="63">
        <v>6</v>
      </c>
      <c r="F92" s="63" t="s">
        <v>805</v>
      </c>
      <c r="G92" s="99">
        <v>556502860804</v>
      </c>
      <c r="H92" s="63">
        <v>9876333716</v>
      </c>
    </row>
    <row r="93" spans="1:8" x14ac:dyDescent="0.25">
      <c r="A93" s="63">
        <v>87</v>
      </c>
      <c r="B93" s="63" t="s">
        <v>213</v>
      </c>
      <c r="C93" s="63" t="s">
        <v>928</v>
      </c>
      <c r="D93" s="63">
        <v>63</v>
      </c>
      <c r="E93" s="63">
        <v>9</v>
      </c>
      <c r="F93" s="63" t="s">
        <v>806</v>
      </c>
      <c r="G93" s="99">
        <v>451421794290</v>
      </c>
      <c r="H93" s="63">
        <v>9794093217</v>
      </c>
    </row>
    <row r="94" spans="1:8" x14ac:dyDescent="0.25">
      <c r="A94" s="63">
        <v>88</v>
      </c>
      <c r="B94" s="63" t="s">
        <v>224</v>
      </c>
      <c r="C94" s="63" t="s">
        <v>211</v>
      </c>
      <c r="D94" s="63">
        <v>63</v>
      </c>
      <c r="E94" s="63">
        <v>10</v>
      </c>
      <c r="F94" s="63" t="s">
        <v>807</v>
      </c>
      <c r="G94" s="99">
        <v>302090927697</v>
      </c>
      <c r="H94" s="63">
        <v>8200662304</v>
      </c>
    </row>
    <row r="95" spans="1:8" x14ac:dyDescent="0.25">
      <c r="A95" s="63">
        <v>89</v>
      </c>
      <c r="B95" s="63" t="s">
        <v>926</v>
      </c>
      <c r="C95" s="63" t="s">
        <v>927</v>
      </c>
      <c r="D95" s="63">
        <v>110</v>
      </c>
      <c r="E95" s="63">
        <v>16</v>
      </c>
      <c r="F95" s="63" t="s">
        <v>808</v>
      </c>
      <c r="G95" s="99">
        <v>519422230956</v>
      </c>
      <c r="H95" s="63">
        <v>7235892623</v>
      </c>
    </row>
    <row r="96" spans="1:8" x14ac:dyDescent="0.25">
      <c r="A96" s="63">
        <v>90</v>
      </c>
      <c r="B96" s="63" t="s">
        <v>399</v>
      </c>
      <c r="C96" s="63" t="s">
        <v>213</v>
      </c>
      <c r="D96" s="63">
        <v>63</v>
      </c>
      <c r="E96" s="63">
        <v>5</v>
      </c>
      <c r="F96" s="63" t="s">
        <v>809</v>
      </c>
      <c r="G96" s="99">
        <v>969505649428</v>
      </c>
      <c r="H96" s="63">
        <v>9984044469</v>
      </c>
    </row>
    <row r="97" spans="1:8" x14ac:dyDescent="0.25">
      <c r="A97" s="63">
        <v>91</v>
      </c>
      <c r="B97" s="63" t="s">
        <v>926</v>
      </c>
      <c r="C97" s="63" t="s">
        <v>927</v>
      </c>
      <c r="D97" s="63">
        <v>110</v>
      </c>
      <c r="E97" s="63">
        <v>9</v>
      </c>
      <c r="F97" s="63" t="s">
        <v>810</v>
      </c>
      <c r="G97" s="99">
        <v>217889948790</v>
      </c>
      <c r="H97" s="63">
        <v>9265172417</v>
      </c>
    </row>
    <row r="98" spans="1:8" x14ac:dyDescent="0.25">
      <c r="A98" s="63">
        <v>92</v>
      </c>
      <c r="B98" s="63" t="s">
        <v>399</v>
      </c>
      <c r="C98" s="63" t="s">
        <v>213</v>
      </c>
      <c r="D98" s="63">
        <v>63</v>
      </c>
      <c r="E98" s="63">
        <v>6</v>
      </c>
      <c r="F98" s="63" t="s">
        <v>811</v>
      </c>
      <c r="G98" s="99">
        <v>900066454361</v>
      </c>
      <c r="H98" s="63">
        <v>9398718307</v>
      </c>
    </row>
    <row r="99" spans="1:8" x14ac:dyDescent="0.25">
      <c r="A99" s="63">
        <v>93</v>
      </c>
      <c r="B99" s="63" t="s">
        <v>399</v>
      </c>
      <c r="C99" s="63" t="s">
        <v>213</v>
      </c>
      <c r="D99" s="63">
        <v>63</v>
      </c>
      <c r="E99" s="63">
        <v>9</v>
      </c>
      <c r="F99" s="63" t="s">
        <v>812</v>
      </c>
      <c r="G99" s="99">
        <v>257215789919</v>
      </c>
      <c r="H99" s="63">
        <v>9621119500</v>
      </c>
    </row>
    <row r="100" spans="1:8" x14ac:dyDescent="0.25">
      <c r="A100" s="63">
        <v>94</v>
      </c>
      <c r="B100" s="63" t="s">
        <v>508</v>
      </c>
      <c r="C100" s="63" t="s">
        <v>421</v>
      </c>
      <c r="D100" s="63">
        <v>125</v>
      </c>
      <c r="E100" s="63">
        <v>16</v>
      </c>
      <c r="F100" s="63" t="s">
        <v>813</v>
      </c>
      <c r="G100" s="99">
        <v>786152035787</v>
      </c>
      <c r="H100" s="63">
        <v>8460409761</v>
      </c>
    </row>
    <row r="101" spans="1:8" x14ac:dyDescent="0.25">
      <c r="A101" s="63">
        <v>95</v>
      </c>
      <c r="B101" s="63" t="s">
        <v>399</v>
      </c>
      <c r="C101" s="63" t="s">
        <v>213</v>
      </c>
      <c r="D101" s="63">
        <v>63</v>
      </c>
      <c r="E101" s="63">
        <v>5</v>
      </c>
      <c r="F101" s="63" t="s">
        <v>814</v>
      </c>
      <c r="G101" s="99">
        <v>784562461288</v>
      </c>
      <c r="H101" s="63">
        <v>8948581039</v>
      </c>
    </row>
    <row r="102" spans="1:8" x14ac:dyDescent="0.25">
      <c r="A102" s="63">
        <v>96</v>
      </c>
      <c r="B102" s="63" t="s">
        <v>473</v>
      </c>
      <c r="C102" s="63" t="s">
        <v>224</v>
      </c>
      <c r="D102" s="63">
        <v>63</v>
      </c>
      <c r="E102" s="63">
        <v>6</v>
      </c>
      <c r="F102" s="63" t="s">
        <v>815</v>
      </c>
      <c r="G102" s="99">
        <v>658290875755</v>
      </c>
      <c r="H102" s="63">
        <v>8009359485</v>
      </c>
    </row>
    <row r="103" spans="1:8" x14ac:dyDescent="0.25">
      <c r="A103" s="63">
        <v>97</v>
      </c>
      <c r="B103" s="63" t="s">
        <v>473</v>
      </c>
      <c r="C103" s="63" t="s">
        <v>224</v>
      </c>
      <c r="D103" s="63">
        <v>63</v>
      </c>
      <c r="E103" s="63">
        <v>9</v>
      </c>
      <c r="F103" s="63" t="s">
        <v>816</v>
      </c>
      <c r="G103" s="99">
        <v>321801589422</v>
      </c>
      <c r="H103" s="63">
        <v>6387491538</v>
      </c>
    </row>
    <row r="104" spans="1:8" x14ac:dyDescent="0.25">
      <c r="A104" s="63">
        <v>98</v>
      </c>
      <c r="B104" s="63" t="s">
        <v>473</v>
      </c>
      <c r="C104" s="63" t="s">
        <v>224</v>
      </c>
      <c r="D104" s="63">
        <v>63</v>
      </c>
      <c r="E104" s="63">
        <v>8</v>
      </c>
      <c r="F104" s="63" t="s">
        <v>817</v>
      </c>
      <c r="G104" s="99">
        <v>448591822838</v>
      </c>
      <c r="H104" s="63">
        <v>6387362969</v>
      </c>
    </row>
    <row r="105" spans="1:8" x14ac:dyDescent="0.25">
      <c r="A105" s="63">
        <v>99</v>
      </c>
      <c r="B105" s="63" t="s">
        <v>473</v>
      </c>
      <c r="C105" s="63" t="s">
        <v>224</v>
      </c>
      <c r="D105" s="63">
        <v>63</v>
      </c>
      <c r="E105" s="63">
        <v>9</v>
      </c>
      <c r="F105" s="63" t="s">
        <v>818</v>
      </c>
      <c r="G105" s="99">
        <v>306485046573</v>
      </c>
      <c r="H105" s="63">
        <v>7355673266</v>
      </c>
    </row>
    <row r="106" spans="1:8" x14ac:dyDescent="0.25">
      <c r="A106" s="63">
        <v>100</v>
      </c>
      <c r="B106" s="63" t="s">
        <v>100</v>
      </c>
      <c r="C106" s="63" t="s">
        <v>49</v>
      </c>
      <c r="D106" s="63">
        <v>63</v>
      </c>
      <c r="E106" s="63">
        <v>12</v>
      </c>
      <c r="F106" s="63" t="s">
        <v>819</v>
      </c>
      <c r="G106" s="99">
        <v>411195302383</v>
      </c>
      <c r="H106" s="63">
        <v>9867238939</v>
      </c>
    </row>
    <row r="107" spans="1:8" x14ac:dyDescent="0.25">
      <c r="A107" s="63">
        <v>101</v>
      </c>
      <c r="B107" s="63" t="s">
        <v>508</v>
      </c>
      <c r="C107" s="63" t="s">
        <v>421</v>
      </c>
      <c r="D107" s="63">
        <v>125</v>
      </c>
      <c r="E107" s="63">
        <v>14</v>
      </c>
      <c r="F107" s="63" t="s">
        <v>820</v>
      </c>
      <c r="G107" s="99">
        <v>617211031174</v>
      </c>
      <c r="H107" s="63">
        <v>8957494979</v>
      </c>
    </row>
    <row r="108" spans="1:8" x14ac:dyDescent="0.25">
      <c r="A108" s="63">
        <v>102</v>
      </c>
      <c r="B108" s="63" t="s">
        <v>36</v>
      </c>
      <c r="C108" s="63" t="s">
        <v>607</v>
      </c>
      <c r="D108" s="63">
        <v>110</v>
      </c>
      <c r="E108" s="63">
        <v>8</v>
      </c>
      <c r="F108" s="63" t="s">
        <v>821</v>
      </c>
      <c r="G108" s="99">
        <v>233105826100</v>
      </c>
      <c r="H108" s="63">
        <v>9984609015</v>
      </c>
    </row>
    <row r="109" spans="1:8" x14ac:dyDescent="0.25">
      <c r="A109" s="63">
        <v>103</v>
      </c>
      <c r="B109" s="63" t="s">
        <v>46</v>
      </c>
      <c r="C109" s="63" t="s">
        <v>100</v>
      </c>
      <c r="D109" s="63">
        <v>63</v>
      </c>
      <c r="E109" s="63">
        <v>7</v>
      </c>
      <c r="F109" s="63" t="s">
        <v>822</v>
      </c>
      <c r="G109" s="99">
        <v>684875530656</v>
      </c>
      <c r="H109" s="63">
        <v>6393661079</v>
      </c>
    </row>
    <row r="110" spans="1:8" x14ac:dyDescent="0.25">
      <c r="A110" s="63">
        <v>104</v>
      </c>
      <c r="B110" s="63" t="s">
        <v>46</v>
      </c>
      <c r="C110" s="63" t="s">
        <v>100</v>
      </c>
      <c r="D110" s="63">
        <v>63</v>
      </c>
      <c r="E110" s="63">
        <v>5</v>
      </c>
      <c r="F110" s="63" t="s">
        <v>823</v>
      </c>
      <c r="G110" s="99">
        <v>546487862382</v>
      </c>
      <c r="H110" s="63">
        <v>9920167945</v>
      </c>
    </row>
    <row r="111" spans="1:8" x14ac:dyDescent="0.25">
      <c r="A111" s="63">
        <v>105</v>
      </c>
      <c r="B111" s="63" t="s">
        <v>46</v>
      </c>
      <c r="C111" s="63" t="s">
        <v>100</v>
      </c>
      <c r="D111" s="63">
        <v>63</v>
      </c>
      <c r="E111" s="63">
        <v>8</v>
      </c>
      <c r="F111" s="63" t="s">
        <v>824</v>
      </c>
      <c r="G111" s="99">
        <v>803883190705</v>
      </c>
      <c r="H111" s="63">
        <v>9984451249</v>
      </c>
    </row>
    <row r="112" spans="1:8" x14ac:dyDescent="0.25">
      <c r="A112" s="63">
        <v>106</v>
      </c>
      <c r="B112" s="63" t="s">
        <v>46</v>
      </c>
      <c r="C112" s="63" t="s">
        <v>100</v>
      </c>
      <c r="D112" s="63">
        <v>63</v>
      </c>
      <c r="E112" s="63">
        <v>6</v>
      </c>
      <c r="F112" s="63" t="s">
        <v>825</v>
      </c>
      <c r="G112" s="99">
        <v>505325364030</v>
      </c>
      <c r="H112" s="63">
        <v>9984432347</v>
      </c>
    </row>
    <row r="113" spans="1:8" x14ac:dyDescent="0.25">
      <c r="A113" s="63">
        <v>107</v>
      </c>
      <c r="B113" s="63" t="s">
        <v>221</v>
      </c>
      <c r="C113" s="63" t="s">
        <v>38</v>
      </c>
      <c r="D113" s="63">
        <v>63</v>
      </c>
      <c r="E113" s="63">
        <v>5</v>
      </c>
      <c r="F113" s="63" t="s">
        <v>826</v>
      </c>
      <c r="G113" s="99">
        <v>340536177017</v>
      </c>
      <c r="H113" s="63">
        <v>7388843270</v>
      </c>
    </row>
    <row r="114" spans="1:8" x14ac:dyDescent="0.25">
      <c r="A114" s="63">
        <v>108</v>
      </c>
      <c r="B114" s="63" t="s">
        <v>607</v>
      </c>
      <c r="C114" s="63" t="s">
        <v>509</v>
      </c>
      <c r="D114" s="63">
        <v>110</v>
      </c>
      <c r="E114" s="63">
        <v>6</v>
      </c>
      <c r="F114" s="63" t="s">
        <v>827</v>
      </c>
      <c r="G114" s="99">
        <v>698516038878</v>
      </c>
      <c r="H114" s="63">
        <v>8000158354</v>
      </c>
    </row>
    <row r="115" spans="1:8" x14ac:dyDescent="0.25">
      <c r="A115" s="63">
        <v>109</v>
      </c>
      <c r="B115" s="63" t="s">
        <v>134</v>
      </c>
      <c r="C115" s="63" t="s">
        <v>929</v>
      </c>
      <c r="D115" s="63">
        <v>63</v>
      </c>
      <c r="E115" s="63">
        <v>5</v>
      </c>
      <c r="F115" s="63" t="s">
        <v>828</v>
      </c>
      <c r="G115" s="99">
        <v>589582625387</v>
      </c>
      <c r="H115" s="63">
        <v>6283452052</v>
      </c>
    </row>
    <row r="116" spans="1:8" x14ac:dyDescent="0.25">
      <c r="A116" s="63">
        <v>110</v>
      </c>
      <c r="B116" s="63" t="s">
        <v>134</v>
      </c>
      <c r="C116" s="63" t="s">
        <v>929</v>
      </c>
      <c r="D116" s="63">
        <v>63</v>
      </c>
      <c r="E116" s="63">
        <v>5</v>
      </c>
      <c r="F116" s="63" t="s">
        <v>829</v>
      </c>
      <c r="G116" s="99">
        <v>720863040366</v>
      </c>
      <c r="H116" s="63">
        <v>9792207230</v>
      </c>
    </row>
    <row r="117" spans="1:8" x14ac:dyDescent="0.25">
      <c r="A117" s="63">
        <v>111</v>
      </c>
      <c r="B117" s="63" t="s">
        <v>134</v>
      </c>
      <c r="C117" s="63" t="s">
        <v>929</v>
      </c>
      <c r="D117" s="63">
        <v>63</v>
      </c>
      <c r="E117" s="63">
        <v>7</v>
      </c>
      <c r="F117" s="63" t="s">
        <v>779</v>
      </c>
      <c r="G117" s="99">
        <v>439059807780</v>
      </c>
      <c r="H117" s="63">
        <v>9670733620</v>
      </c>
    </row>
    <row r="118" spans="1:8" x14ac:dyDescent="0.25">
      <c r="A118" s="63">
        <v>112</v>
      </c>
      <c r="B118" s="63" t="s">
        <v>134</v>
      </c>
      <c r="C118" s="63" t="s">
        <v>929</v>
      </c>
      <c r="D118" s="63">
        <v>63</v>
      </c>
      <c r="E118" s="63">
        <v>5</v>
      </c>
      <c r="F118" s="63" t="s">
        <v>830</v>
      </c>
      <c r="G118" s="99">
        <v>809372107551</v>
      </c>
      <c r="H118" s="63">
        <v>8808477808</v>
      </c>
    </row>
    <row r="119" spans="1:8" x14ac:dyDescent="0.25">
      <c r="A119" s="63">
        <v>113</v>
      </c>
      <c r="B119" s="63" t="s">
        <v>134</v>
      </c>
      <c r="C119" s="63" t="s">
        <v>929</v>
      </c>
      <c r="D119" s="63">
        <v>63</v>
      </c>
      <c r="E119" s="63">
        <v>14</v>
      </c>
      <c r="F119" s="63" t="s">
        <v>831</v>
      </c>
      <c r="G119" s="99">
        <v>933208361612</v>
      </c>
      <c r="H119" s="63">
        <v>7310457176</v>
      </c>
    </row>
    <row r="120" spans="1:8" x14ac:dyDescent="0.25">
      <c r="A120" s="63">
        <v>114</v>
      </c>
      <c r="B120" s="63" t="s">
        <v>134</v>
      </c>
      <c r="C120" s="63" t="s">
        <v>929</v>
      </c>
      <c r="D120" s="63">
        <v>63</v>
      </c>
      <c r="E120" s="63">
        <v>4</v>
      </c>
      <c r="F120" s="63" t="s">
        <v>832</v>
      </c>
      <c r="G120" s="99">
        <v>731541369177</v>
      </c>
      <c r="H120" s="63">
        <v>7039523386</v>
      </c>
    </row>
    <row r="121" spans="1:8" x14ac:dyDescent="0.25">
      <c r="A121" s="63">
        <v>115</v>
      </c>
      <c r="B121" s="63" t="s">
        <v>929</v>
      </c>
      <c r="C121" s="63" t="s">
        <v>930</v>
      </c>
      <c r="D121" s="63">
        <v>63</v>
      </c>
      <c r="E121" s="63">
        <v>5</v>
      </c>
      <c r="F121" s="63" t="s">
        <v>833</v>
      </c>
      <c r="G121" s="99">
        <v>869192599879</v>
      </c>
      <c r="H121" s="63">
        <v>7238099621</v>
      </c>
    </row>
    <row r="122" spans="1:8" x14ac:dyDescent="0.25">
      <c r="A122" s="63">
        <v>116</v>
      </c>
      <c r="B122" s="63" t="s">
        <v>929</v>
      </c>
      <c r="C122" s="63" t="s">
        <v>930</v>
      </c>
      <c r="D122" s="63">
        <v>63</v>
      </c>
      <c r="E122" s="63">
        <v>6</v>
      </c>
      <c r="F122" s="63" t="s">
        <v>834</v>
      </c>
      <c r="G122" s="99">
        <v>467958795245</v>
      </c>
      <c r="H122" s="63">
        <v>6391528063</v>
      </c>
    </row>
    <row r="123" spans="1:8" x14ac:dyDescent="0.25">
      <c r="A123" s="63">
        <v>117</v>
      </c>
      <c r="B123" s="63" t="s">
        <v>929</v>
      </c>
      <c r="C123" s="63" t="s">
        <v>930</v>
      </c>
      <c r="D123" s="63">
        <v>63</v>
      </c>
      <c r="E123" s="63">
        <v>7</v>
      </c>
      <c r="F123" s="63" t="s">
        <v>835</v>
      </c>
      <c r="G123" s="99">
        <v>789190403932</v>
      </c>
      <c r="H123" s="63">
        <v>9336010399</v>
      </c>
    </row>
    <row r="124" spans="1:8" x14ac:dyDescent="0.25">
      <c r="A124" s="63">
        <v>118</v>
      </c>
      <c r="B124" s="63" t="s">
        <v>929</v>
      </c>
      <c r="C124" s="63" t="s">
        <v>930</v>
      </c>
      <c r="D124" s="63">
        <v>63</v>
      </c>
      <c r="E124" s="63">
        <v>15</v>
      </c>
      <c r="F124" s="63" t="s">
        <v>836</v>
      </c>
      <c r="G124" s="99">
        <v>668859288613</v>
      </c>
      <c r="H124" s="63">
        <v>9621119500</v>
      </c>
    </row>
    <row r="125" spans="1:8" x14ac:dyDescent="0.25">
      <c r="A125" s="63">
        <v>119</v>
      </c>
      <c r="B125" s="63" t="s">
        <v>67</v>
      </c>
      <c r="C125" s="63" t="s">
        <v>197</v>
      </c>
      <c r="D125" s="63">
        <v>63</v>
      </c>
      <c r="E125" s="63">
        <v>8</v>
      </c>
      <c r="F125" s="63" t="s">
        <v>837</v>
      </c>
      <c r="G125" s="99">
        <v>922252910389</v>
      </c>
      <c r="H125" s="63">
        <v>8557822986</v>
      </c>
    </row>
    <row r="126" spans="1:8" x14ac:dyDescent="0.25">
      <c r="A126" s="63">
        <v>120</v>
      </c>
      <c r="B126" s="63" t="s">
        <v>67</v>
      </c>
      <c r="C126" s="63" t="s">
        <v>197</v>
      </c>
      <c r="D126" s="63">
        <v>63</v>
      </c>
      <c r="E126" s="63">
        <v>8</v>
      </c>
      <c r="F126" s="63" t="s">
        <v>838</v>
      </c>
      <c r="G126" s="99">
        <v>706341328081</v>
      </c>
      <c r="H126" s="63">
        <v>9628114679</v>
      </c>
    </row>
    <row r="127" spans="1:8" x14ac:dyDescent="0.25">
      <c r="A127" s="63">
        <v>121</v>
      </c>
      <c r="B127" s="63" t="s">
        <v>53</v>
      </c>
      <c r="C127" s="63" t="s">
        <v>475</v>
      </c>
      <c r="D127" s="63">
        <v>63</v>
      </c>
      <c r="E127" s="63">
        <v>6</v>
      </c>
      <c r="F127" s="63" t="s">
        <v>839</v>
      </c>
      <c r="G127" s="99">
        <v>794677578652</v>
      </c>
      <c r="H127" s="63">
        <v>9915864820</v>
      </c>
    </row>
    <row r="128" spans="1:8" x14ac:dyDescent="0.25">
      <c r="A128" s="63">
        <v>122</v>
      </c>
      <c r="B128" s="63" t="s">
        <v>474</v>
      </c>
      <c r="C128" s="63" t="s">
        <v>67</v>
      </c>
      <c r="D128" s="63">
        <v>63</v>
      </c>
      <c r="E128" s="63">
        <v>9</v>
      </c>
      <c r="F128" s="63" t="s">
        <v>840</v>
      </c>
      <c r="G128" s="99">
        <v>432639073479</v>
      </c>
      <c r="H128" s="63">
        <v>7905297334</v>
      </c>
    </row>
    <row r="129" spans="1:8" x14ac:dyDescent="0.25">
      <c r="A129" s="63">
        <v>123</v>
      </c>
      <c r="B129" s="63" t="s">
        <v>929</v>
      </c>
      <c r="C129" s="63" t="s">
        <v>134</v>
      </c>
      <c r="D129" s="63">
        <v>63</v>
      </c>
      <c r="E129" s="63">
        <v>10</v>
      </c>
      <c r="F129" s="63" t="s">
        <v>841</v>
      </c>
      <c r="G129" s="99">
        <v>882603495649</v>
      </c>
      <c r="H129" s="63">
        <v>8874542286</v>
      </c>
    </row>
    <row r="130" spans="1:8" x14ac:dyDescent="0.25">
      <c r="A130" s="63">
        <v>124</v>
      </c>
      <c r="B130" s="63" t="s">
        <v>929</v>
      </c>
      <c r="C130" s="63" t="s">
        <v>134</v>
      </c>
      <c r="D130" s="63">
        <v>63</v>
      </c>
      <c r="E130" s="63">
        <v>6</v>
      </c>
      <c r="F130" s="63" t="s">
        <v>842</v>
      </c>
      <c r="G130" s="99">
        <v>563587770806</v>
      </c>
      <c r="H130" s="63">
        <v>8924958327</v>
      </c>
    </row>
    <row r="131" spans="1:8" x14ac:dyDescent="0.25">
      <c r="A131" s="63">
        <v>125</v>
      </c>
      <c r="B131" s="63" t="s">
        <v>91</v>
      </c>
      <c r="C131" s="63" t="s">
        <v>243</v>
      </c>
      <c r="D131" s="63">
        <v>63</v>
      </c>
      <c r="E131" s="63">
        <v>9</v>
      </c>
      <c r="F131" s="63" t="s">
        <v>843</v>
      </c>
      <c r="G131" s="99">
        <v>831667867097</v>
      </c>
      <c r="H131" s="63"/>
    </row>
    <row r="132" spans="1:8" x14ac:dyDescent="0.25">
      <c r="A132" s="63">
        <v>126</v>
      </c>
      <c r="B132" s="63" t="s">
        <v>91</v>
      </c>
      <c r="C132" s="63" t="s">
        <v>243</v>
      </c>
      <c r="D132" s="63">
        <v>63</v>
      </c>
      <c r="E132" s="63">
        <v>8</v>
      </c>
      <c r="F132" s="63" t="s">
        <v>844</v>
      </c>
      <c r="G132" s="99">
        <v>493581669406</v>
      </c>
      <c r="H132" s="63">
        <v>7800741707</v>
      </c>
    </row>
    <row r="133" spans="1:8" x14ac:dyDescent="0.25">
      <c r="A133" s="63">
        <v>127</v>
      </c>
      <c r="B133" s="63" t="s">
        <v>444</v>
      </c>
      <c r="C133" s="63" t="s">
        <v>91</v>
      </c>
      <c r="D133" s="63">
        <v>63</v>
      </c>
      <c r="E133" s="63">
        <v>9</v>
      </c>
      <c r="F133" s="63" t="s">
        <v>845</v>
      </c>
      <c r="G133" s="99">
        <v>251000885801</v>
      </c>
      <c r="H133" s="63">
        <v>7379718313</v>
      </c>
    </row>
    <row r="134" spans="1:8" x14ac:dyDescent="0.25">
      <c r="A134" s="63">
        <v>128</v>
      </c>
      <c r="B134" s="63" t="s">
        <v>444</v>
      </c>
      <c r="C134" s="63" t="s">
        <v>91</v>
      </c>
      <c r="D134" s="63">
        <v>63</v>
      </c>
      <c r="E134" s="63">
        <v>8</v>
      </c>
      <c r="F134" s="63" t="s">
        <v>846</v>
      </c>
      <c r="G134" s="99">
        <v>783873018314</v>
      </c>
      <c r="H134" s="63">
        <v>8173052625</v>
      </c>
    </row>
    <row r="135" spans="1:8" x14ac:dyDescent="0.25">
      <c r="A135" s="63">
        <v>129</v>
      </c>
      <c r="B135" s="63" t="s">
        <v>444</v>
      </c>
      <c r="C135" s="63" t="s">
        <v>91</v>
      </c>
      <c r="D135" s="63">
        <v>63</v>
      </c>
      <c r="E135" s="63">
        <v>7</v>
      </c>
      <c r="F135" s="63" t="s">
        <v>847</v>
      </c>
      <c r="G135" s="99">
        <v>415312058440</v>
      </c>
      <c r="H135" s="63">
        <v>9625108645</v>
      </c>
    </row>
    <row r="136" spans="1:8" x14ac:dyDescent="0.25">
      <c r="A136" s="63">
        <v>130</v>
      </c>
      <c r="B136" s="63" t="s">
        <v>444</v>
      </c>
      <c r="C136" s="63" t="s">
        <v>91</v>
      </c>
      <c r="D136" s="63">
        <v>63</v>
      </c>
      <c r="E136" s="63">
        <v>7</v>
      </c>
      <c r="F136" s="63" t="s">
        <v>848</v>
      </c>
      <c r="G136" s="99">
        <v>750073726387</v>
      </c>
      <c r="H136" s="63">
        <v>7973705343</v>
      </c>
    </row>
    <row r="137" spans="1:8" x14ac:dyDescent="0.25">
      <c r="A137" s="63">
        <v>131</v>
      </c>
      <c r="B137" s="63" t="s">
        <v>38</v>
      </c>
      <c r="C137" s="63" t="s">
        <v>477</v>
      </c>
      <c r="D137" s="63">
        <v>63</v>
      </c>
      <c r="E137" s="63">
        <v>8</v>
      </c>
      <c r="F137" s="63" t="s">
        <v>849</v>
      </c>
      <c r="G137" s="99">
        <v>800519019161</v>
      </c>
      <c r="H137" s="63">
        <v>6376481676</v>
      </c>
    </row>
    <row r="138" spans="1:8" x14ac:dyDescent="0.25">
      <c r="A138" s="63">
        <v>132</v>
      </c>
      <c r="B138" s="63" t="s">
        <v>38</v>
      </c>
      <c r="C138" s="63" t="s">
        <v>477</v>
      </c>
      <c r="D138" s="63">
        <v>63</v>
      </c>
      <c r="E138" s="63">
        <v>7</v>
      </c>
      <c r="F138" s="63" t="s">
        <v>850</v>
      </c>
      <c r="G138" s="99">
        <v>599701881094</v>
      </c>
      <c r="H138" s="63">
        <v>9839523140</v>
      </c>
    </row>
    <row r="139" spans="1:8" x14ac:dyDescent="0.25">
      <c r="A139" s="63">
        <v>133</v>
      </c>
      <c r="B139" s="63" t="s">
        <v>38</v>
      </c>
      <c r="C139" s="63" t="s">
        <v>477</v>
      </c>
      <c r="D139" s="63">
        <v>63</v>
      </c>
      <c r="E139" s="63">
        <v>6</v>
      </c>
      <c r="F139" s="63" t="s">
        <v>851</v>
      </c>
      <c r="G139" s="99">
        <v>656281393191</v>
      </c>
      <c r="H139" s="63">
        <v>9554788433</v>
      </c>
    </row>
    <row r="140" spans="1:8" x14ac:dyDescent="0.25">
      <c r="A140" s="63">
        <v>134</v>
      </c>
      <c r="B140" s="63" t="s">
        <v>38</v>
      </c>
      <c r="C140" s="63" t="s">
        <v>477</v>
      </c>
      <c r="D140" s="63">
        <v>63</v>
      </c>
      <c r="E140" s="63">
        <v>8</v>
      </c>
      <c r="F140" s="63" t="s">
        <v>852</v>
      </c>
      <c r="G140" s="99">
        <v>739593635751</v>
      </c>
      <c r="H140" s="63">
        <v>9112093987</v>
      </c>
    </row>
    <row r="141" spans="1:8" x14ac:dyDescent="0.25">
      <c r="A141" s="63">
        <v>135</v>
      </c>
      <c r="B141" s="63" t="s">
        <v>444</v>
      </c>
      <c r="C141" s="63" t="s">
        <v>91</v>
      </c>
      <c r="D141" s="63">
        <v>63</v>
      </c>
      <c r="E141" s="63">
        <v>8</v>
      </c>
      <c r="F141" s="63" t="s">
        <v>853</v>
      </c>
      <c r="G141" s="99">
        <v>227821503947</v>
      </c>
      <c r="H141" s="63">
        <v>6307418112</v>
      </c>
    </row>
    <row r="142" spans="1:8" x14ac:dyDescent="0.25">
      <c r="A142" s="63">
        <v>136</v>
      </c>
      <c r="B142" s="63" t="s">
        <v>444</v>
      </c>
      <c r="C142" s="63" t="s">
        <v>91</v>
      </c>
      <c r="D142" s="63">
        <v>63</v>
      </c>
      <c r="E142" s="63">
        <v>6</v>
      </c>
      <c r="F142" s="63" t="s">
        <v>854</v>
      </c>
      <c r="G142" s="99">
        <v>988346152524</v>
      </c>
      <c r="H142" s="63">
        <v>6377850612</v>
      </c>
    </row>
    <row r="143" spans="1:8" x14ac:dyDescent="0.25">
      <c r="A143" s="63">
        <v>137</v>
      </c>
      <c r="B143" s="63" t="s">
        <v>221</v>
      </c>
      <c r="C143" s="63" t="s">
        <v>81</v>
      </c>
      <c r="D143" s="63">
        <v>63</v>
      </c>
      <c r="E143" s="63">
        <v>7</v>
      </c>
      <c r="F143" s="63" t="s">
        <v>855</v>
      </c>
      <c r="G143" s="99">
        <v>937358022327</v>
      </c>
      <c r="H143" s="63">
        <v>9599271803</v>
      </c>
    </row>
    <row r="144" spans="1:8" x14ac:dyDescent="0.25">
      <c r="A144" s="63">
        <v>138</v>
      </c>
      <c r="B144" s="63" t="s">
        <v>49</v>
      </c>
      <c r="C144" s="63" t="s">
        <v>221</v>
      </c>
      <c r="D144" s="63">
        <v>63</v>
      </c>
      <c r="E144" s="63">
        <v>5</v>
      </c>
      <c r="F144" s="63" t="s">
        <v>856</v>
      </c>
      <c r="G144" s="99">
        <v>302963874783</v>
      </c>
      <c r="H144" s="63">
        <v>9984884993</v>
      </c>
    </row>
    <row r="145" spans="1:8" x14ac:dyDescent="0.25">
      <c r="A145" s="63">
        <v>139</v>
      </c>
      <c r="B145" s="63" t="s">
        <v>49</v>
      </c>
      <c r="C145" s="63" t="s">
        <v>221</v>
      </c>
      <c r="D145" s="63">
        <v>63</v>
      </c>
      <c r="E145" s="63">
        <v>8</v>
      </c>
      <c r="F145" s="63" t="s">
        <v>857</v>
      </c>
      <c r="G145" s="99">
        <v>920947928575</v>
      </c>
      <c r="H145" s="63">
        <v>6377850612</v>
      </c>
    </row>
    <row r="146" spans="1:8" x14ac:dyDescent="0.25">
      <c r="A146" s="63">
        <v>140</v>
      </c>
      <c r="B146" s="63" t="s">
        <v>49</v>
      </c>
      <c r="C146" s="63" t="s">
        <v>221</v>
      </c>
      <c r="D146" s="63">
        <v>63</v>
      </c>
      <c r="E146" s="63">
        <v>9</v>
      </c>
      <c r="F146" s="63" t="s">
        <v>858</v>
      </c>
      <c r="G146" s="99">
        <v>950087839031</v>
      </c>
      <c r="H146" s="63">
        <v>7800218620</v>
      </c>
    </row>
    <row r="147" spans="1:8" x14ac:dyDescent="0.25">
      <c r="A147" s="63">
        <v>141</v>
      </c>
      <c r="B147" s="63" t="s">
        <v>231</v>
      </c>
      <c r="C147" s="63" t="s">
        <v>220</v>
      </c>
      <c r="D147" s="63">
        <v>63</v>
      </c>
      <c r="E147" s="63">
        <v>9</v>
      </c>
      <c r="F147" s="63" t="s">
        <v>859</v>
      </c>
      <c r="G147" s="99">
        <v>573607805717</v>
      </c>
      <c r="H147" s="63">
        <v>7084713240</v>
      </c>
    </row>
    <row r="148" spans="1:8" x14ac:dyDescent="0.25">
      <c r="A148" s="63">
        <v>142</v>
      </c>
      <c r="B148" s="63" t="s">
        <v>231</v>
      </c>
      <c r="C148" s="63" t="s">
        <v>220</v>
      </c>
      <c r="D148" s="63">
        <v>63</v>
      </c>
      <c r="E148" s="63">
        <v>10</v>
      </c>
      <c r="F148" s="63" t="s">
        <v>860</v>
      </c>
      <c r="G148" s="99">
        <v>25597782939</v>
      </c>
      <c r="H148" s="63">
        <v>7310105491</v>
      </c>
    </row>
    <row r="149" spans="1:8" x14ac:dyDescent="0.25">
      <c r="A149" s="63">
        <v>143</v>
      </c>
      <c r="B149" s="63" t="s">
        <v>231</v>
      </c>
      <c r="C149" s="63" t="s">
        <v>220</v>
      </c>
      <c r="D149" s="63">
        <v>63</v>
      </c>
      <c r="E149" s="63">
        <v>8</v>
      </c>
      <c r="F149" s="63" t="s">
        <v>861</v>
      </c>
      <c r="G149" s="99">
        <v>806276264961</v>
      </c>
      <c r="H149" s="63">
        <v>9140060615</v>
      </c>
    </row>
    <row r="150" spans="1:8" x14ac:dyDescent="0.25">
      <c r="A150" s="63">
        <v>144</v>
      </c>
      <c r="B150" s="63" t="s">
        <v>231</v>
      </c>
      <c r="C150" s="63" t="s">
        <v>220</v>
      </c>
      <c r="D150" s="63">
        <v>63</v>
      </c>
      <c r="E150" s="63">
        <v>6</v>
      </c>
      <c r="F150" s="63" t="s">
        <v>862</v>
      </c>
      <c r="G150" s="99">
        <v>434378495601</v>
      </c>
      <c r="H150" s="63">
        <v>9493903044</v>
      </c>
    </row>
    <row r="151" spans="1:8" x14ac:dyDescent="0.25">
      <c r="A151" s="63">
        <v>145</v>
      </c>
      <c r="B151" s="63" t="s">
        <v>607</v>
      </c>
      <c r="C151" s="63" t="s">
        <v>509</v>
      </c>
      <c r="D151" s="63">
        <v>110</v>
      </c>
      <c r="E151" s="63">
        <v>7</v>
      </c>
      <c r="F151" s="63" t="s">
        <v>843</v>
      </c>
      <c r="G151" s="99">
        <v>915924450191</v>
      </c>
      <c r="H151" s="63">
        <v>8103664577</v>
      </c>
    </row>
    <row r="152" spans="1:8" x14ac:dyDescent="0.25">
      <c r="A152" s="63">
        <v>146</v>
      </c>
      <c r="B152" s="63" t="s">
        <v>508</v>
      </c>
      <c r="C152" s="63" t="s">
        <v>421</v>
      </c>
      <c r="D152" s="63">
        <v>125</v>
      </c>
      <c r="E152" s="63">
        <v>8</v>
      </c>
      <c r="F152" s="63" t="s">
        <v>863</v>
      </c>
      <c r="G152" s="99">
        <v>720896389997</v>
      </c>
      <c r="H152" s="63">
        <v>8467944579</v>
      </c>
    </row>
    <row r="153" spans="1:8" x14ac:dyDescent="0.25">
      <c r="A153" s="63">
        <v>147</v>
      </c>
      <c r="B153" s="63" t="s">
        <v>508</v>
      </c>
      <c r="C153" s="63" t="s">
        <v>421</v>
      </c>
      <c r="D153" s="63">
        <v>125</v>
      </c>
      <c r="E153" s="63">
        <v>9</v>
      </c>
      <c r="F153" s="63" t="s">
        <v>864</v>
      </c>
      <c r="G153" s="99">
        <v>202741073799</v>
      </c>
      <c r="H153" s="63">
        <v>8953618038</v>
      </c>
    </row>
    <row r="154" spans="1:8" x14ac:dyDescent="0.25">
      <c r="A154" s="63">
        <v>148</v>
      </c>
      <c r="B154" s="63" t="s">
        <v>508</v>
      </c>
      <c r="C154" s="63" t="s">
        <v>421</v>
      </c>
      <c r="D154" s="63">
        <v>125</v>
      </c>
      <c r="E154" s="63">
        <v>12</v>
      </c>
      <c r="F154" s="63" t="s">
        <v>721</v>
      </c>
      <c r="G154" s="99">
        <v>771833203439</v>
      </c>
      <c r="H154" s="63">
        <v>8104878003</v>
      </c>
    </row>
    <row r="155" spans="1:8" x14ac:dyDescent="0.25">
      <c r="A155" s="63">
        <v>149</v>
      </c>
      <c r="B155" s="63" t="s">
        <v>926</v>
      </c>
      <c r="C155" s="63" t="s">
        <v>927</v>
      </c>
      <c r="D155" s="63">
        <v>110</v>
      </c>
      <c r="E155" s="63">
        <v>9</v>
      </c>
      <c r="F155" s="63" t="s">
        <v>865</v>
      </c>
      <c r="G155" s="99">
        <v>851229246550</v>
      </c>
      <c r="H155" s="63">
        <v>7379038957</v>
      </c>
    </row>
    <row r="156" spans="1:8" x14ac:dyDescent="0.25">
      <c r="A156" s="63">
        <v>150</v>
      </c>
      <c r="B156" s="63" t="s">
        <v>475</v>
      </c>
      <c r="C156" s="63" t="s">
        <v>218</v>
      </c>
      <c r="D156" s="63">
        <v>63</v>
      </c>
      <c r="E156" s="63">
        <v>5</v>
      </c>
      <c r="F156" s="63" t="s">
        <v>866</v>
      </c>
      <c r="G156" s="99">
        <v>709678599487</v>
      </c>
      <c r="H156" s="63">
        <v>9877824149</v>
      </c>
    </row>
    <row r="157" spans="1:8" x14ac:dyDescent="0.25">
      <c r="A157" s="63">
        <v>151</v>
      </c>
      <c r="B157" s="63" t="s">
        <v>161</v>
      </c>
      <c r="C157" s="63" t="s">
        <v>96</v>
      </c>
      <c r="D157" s="63">
        <v>63</v>
      </c>
      <c r="E157" s="63">
        <v>7</v>
      </c>
      <c r="F157" s="63" t="s">
        <v>735</v>
      </c>
      <c r="G157" s="99">
        <v>355914701863</v>
      </c>
      <c r="H157" s="63">
        <v>9695558728</v>
      </c>
    </row>
    <row r="158" spans="1:8" x14ac:dyDescent="0.25">
      <c r="A158" s="63">
        <v>152</v>
      </c>
      <c r="B158" s="63" t="s">
        <v>413</v>
      </c>
      <c r="C158" s="63" t="s">
        <v>482</v>
      </c>
      <c r="D158" s="63">
        <v>63</v>
      </c>
      <c r="E158" s="63">
        <v>6</v>
      </c>
      <c r="F158" s="63" t="s">
        <v>867</v>
      </c>
      <c r="G158" s="99">
        <v>763159275167</v>
      </c>
      <c r="H158" s="63">
        <v>9963023679</v>
      </c>
    </row>
    <row r="159" spans="1:8" x14ac:dyDescent="0.25">
      <c r="A159" s="63">
        <v>153</v>
      </c>
      <c r="B159" s="63" t="s">
        <v>194</v>
      </c>
      <c r="C159" s="63" t="s">
        <v>413</v>
      </c>
      <c r="D159" s="63">
        <v>63</v>
      </c>
      <c r="E159" s="63">
        <v>8</v>
      </c>
      <c r="F159" s="63" t="s">
        <v>868</v>
      </c>
      <c r="G159" s="99">
        <v>785085764910</v>
      </c>
      <c r="H159" s="63">
        <v>8052896505</v>
      </c>
    </row>
    <row r="160" spans="1:8" x14ac:dyDescent="0.25">
      <c r="A160" s="63">
        <v>154</v>
      </c>
      <c r="B160" s="63" t="s">
        <v>194</v>
      </c>
      <c r="C160" s="63" t="s">
        <v>413</v>
      </c>
      <c r="D160" s="63">
        <v>63</v>
      </c>
      <c r="E160" s="63">
        <v>5</v>
      </c>
      <c r="F160" s="63" t="s">
        <v>869</v>
      </c>
      <c r="G160" s="99">
        <v>996528796832</v>
      </c>
      <c r="H160" s="63">
        <v>7617829510</v>
      </c>
    </row>
    <row r="161" spans="1:8" x14ac:dyDescent="0.25">
      <c r="A161" s="63">
        <v>155</v>
      </c>
      <c r="B161" s="63" t="s">
        <v>194</v>
      </c>
      <c r="C161" s="63" t="s">
        <v>47</v>
      </c>
      <c r="D161" s="63">
        <v>63</v>
      </c>
      <c r="E161" s="63">
        <v>6</v>
      </c>
      <c r="F161" s="63" t="s">
        <v>870</v>
      </c>
      <c r="G161" s="99">
        <v>301046918688</v>
      </c>
      <c r="H161" s="63">
        <v>8054275084</v>
      </c>
    </row>
    <row r="162" spans="1:8" x14ac:dyDescent="0.25">
      <c r="A162" s="63">
        <v>156</v>
      </c>
      <c r="B162" s="63" t="s">
        <v>421</v>
      </c>
      <c r="C162" s="63" t="s">
        <v>442</v>
      </c>
      <c r="D162" s="63">
        <v>63</v>
      </c>
      <c r="E162" s="63">
        <v>7</v>
      </c>
      <c r="F162" s="63" t="s">
        <v>871</v>
      </c>
      <c r="G162" s="99">
        <v>655758569794</v>
      </c>
      <c r="H162" s="63">
        <v>9648585217</v>
      </c>
    </row>
    <row r="163" spans="1:8" x14ac:dyDescent="0.25">
      <c r="A163" s="63">
        <v>157</v>
      </c>
      <c r="B163" s="63" t="s">
        <v>34</v>
      </c>
      <c r="C163" s="63" t="s">
        <v>41</v>
      </c>
      <c r="D163" s="63">
        <v>63</v>
      </c>
      <c r="E163" s="63">
        <v>8</v>
      </c>
      <c r="F163" s="63" t="s">
        <v>872</v>
      </c>
      <c r="G163" s="99">
        <v>966195300052</v>
      </c>
      <c r="H163" s="63">
        <v>9792692395</v>
      </c>
    </row>
    <row r="164" spans="1:8" x14ac:dyDescent="0.25">
      <c r="A164" s="63">
        <v>158</v>
      </c>
      <c r="B164" s="63" t="s">
        <v>34</v>
      </c>
      <c r="C164" s="63" t="s">
        <v>41</v>
      </c>
      <c r="D164" s="63">
        <v>63</v>
      </c>
      <c r="E164" s="63">
        <v>7</v>
      </c>
      <c r="F164" s="63" t="s">
        <v>873</v>
      </c>
      <c r="G164" s="99">
        <v>962552025838</v>
      </c>
      <c r="H164" s="63">
        <v>80811334527</v>
      </c>
    </row>
    <row r="165" spans="1:8" x14ac:dyDescent="0.25">
      <c r="A165" s="63">
        <v>159</v>
      </c>
      <c r="B165" s="63" t="s">
        <v>55</v>
      </c>
      <c r="C165" s="63" t="s">
        <v>444</v>
      </c>
      <c r="D165" s="63">
        <v>63</v>
      </c>
      <c r="E165" s="63">
        <v>3</v>
      </c>
      <c r="F165" s="63" t="s">
        <v>874</v>
      </c>
      <c r="G165" s="99">
        <v>341240469662</v>
      </c>
      <c r="H165" s="63">
        <v>6394570659</v>
      </c>
    </row>
    <row r="166" spans="1:8" x14ac:dyDescent="0.25">
      <c r="A166" s="63">
        <v>160</v>
      </c>
      <c r="B166" s="63" t="s">
        <v>47</v>
      </c>
      <c r="C166" s="63">
        <v>95</v>
      </c>
      <c r="D166" s="63">
        <v>63</v>
      </c>
      <c r="E166" s="63">
        <v>7</v>
      </c>
      <c r="F166" s="63" t="s">
        <v>875</v>
      </c>
      <c r="G166" s="99"/>
      <c r="H166" s="63"/>
    </row>
    <row r="167" spans="1:8" x14ac:dyDescent="0.25">
      <c r="A167" s="63">
        <v>161</v>
      </c>
      <c r="B167" s="63" t="s">
        <v>218</v>
      </c>
      <c r="C167" s="63" t="s">
        <v>238</v>
      </c>
      <c r="D167" s="63">
        <v>90</v>
      </c>
      <c r="E167" s="63">
        <v>7</v>
      </c>
      <c r="F167" s="63" t="s">
        <v>876</v>
      </c>
      <c r="G167" s="99"/>
      <c r="H167" s="63"/>
    </row>
    <row r="168" spans="1:8" x14ac:dyDescent="0.25">
      <c r="A168" s="63">
        <v>162</v>
      </c>
      <c r="B168" s="63" t="s">
        <v>47</v>
      </c>
      <c r="C168" s="63">
        <v>95</v>
      </c>
      <c r="D168" s="63">
        <v>63</v>
      </c>
      <c r="E168" s="63">
        <v>6</v>
      </c>
      <c r="F168" s="63" t="s">
        <v>875</v>
      </c>
      <c r="G168" s="99"/>
      <c r="H168" s="63"/>
    </row>
    <row r="169" spans="1:8" x14ac:dyDescent="0.25">
      <c r="A169" s="63">
        <v>163</v>
      </c>
      <c r="B169" s="63" t="s">
        <v>47</v>
      </c>
      <c r="C169" s="63">
        <v>95</v>
      </c>
      <c r="D169" s="63">
        <v>63</v>
      </c>
      <c r="E169" s="63">
        <v>3</v>
      </c>
      <c r="F169" s="63" t="s">
        <v>881</v>
      </c>
      <c r="G169" s="99">
        <v>519480273333</v>
      </c>
      <c r="H169" s="63">
        <v>7459890662</v>
      </c>
    </row>
    <row r="170" spans="1:8" x14ac:dyDescent="0.25">
      <c r="A170" s="63">
        <v>164</v>
      </c>
      <c r="B170" s="63" t="s">
        <v>33</v>
      </c>
      <c r="C170" s="63" t="s">
        <v>233</v>
      </c>
      <c r="D170" s="63">
        <v>63</v>
      </c>
      <c r="E170" s="63">
        <v>2</v>
      </c>
      <c r="F170" s="63" t="s">
        <v>882</v>
      </c>
      <c r="G170" s="99">
        <v>413959906324</v>
      </c>
      <c r="H170" s="63">
        <v>9161141027</v>
      </c>
    </row>
    <row r="171" spans="1:8" x14ac:dyDescent="0.25">
      <c r="A171" s="63">
        <v>165</v>
      </c>
      <c r="B171" s="63" t="s">
        <v>33</v>
      </c>
      <c r="C171" s="63" t="s">
        <v>233</v>
      </c>
      <c r="D171" s="63">
        <v>63</v>
      </c>
      <c r="E171" s="63">
        <v>3</v>
      </c>
      <c r="F171" s="63" t="s">
        <v>883</v>
      </c>
      <c r="G171" s="99">
        <v>793675425601</v>
      </c>
      <c r="H171" s="63">
        <v>9621944773</v>
      </c>
    </row>
    <row r="172" spans="1:8" x14ac:dyDescent="0.25">
      <c r="A172" s="63">
        <v>166</v>
      </c>
      <c r="B172" s="63" t="s">
        <v>33</v>
      </c>
      <c r="C172" s="63" t="s">
        <v>233</v>
      </c>
      <c r="D172" s="63">
        <v>63</v>
      </c>
      <c r="E172" s="63">
        <v>2</v>
      </c>
      <c r="F172" s="63" t="s">
        <v>884</v>
      </c>
      <c r="G172" s="99">
        <v>569936281323</v>
      </c>
      <c r="H172" s="63">
        <v>9219249914</v>
      </c>
    </row>
    <row r="173" spans="1:8" x14ac:dyDescent="0.25">
      <c r="A173" s="63">
        <v>167</v>
      </c>
      <c r="B173" s="63" t="s">
        <v>33</v>
      </c>
      <c r="C173" s="63" t="s">
        <v>58</v>
      </c>
      <c r="D173" s="63">
        <v>63</v>
      </c>
      <c r="E173" s="63">
        <v>3</v>
      </c>
      <c r="F173" s="63" t="s">
        <v>885</v>
      </c>
      <c r="G173" s="99">
        <v>710020283142</v>
      </c>
      <c r="H173" s="63">
        <v>8052828911</v>
      </c>
    </row>
    <row r="174" spans="1:8" x14ac:dyDescent="0.25">
      <c r="A174" s="63">
        <v>168</v>
      </c>
      <c r="B174" s="63" t="s">
        <v>33</v>
      </c>
      <c r="C174" s="63" t="s">
        <v>58</v>
      </c>
      <c r="D174" s="63">
        <v>63</v>
      </c>
      <c r="E174" s="63">
        <v>3</v>
      </c>
      <c r="F174" s="63" t="s">
        <v>886</v>
      </c>
      <c r="G174" s="99">
        <v>820697835274</v>
      </c>
      <c r="H174" s="63">
        <v>9369679810</v>
      </c>
    </row>
    <row r="175" spans="1:8" x14ac:dyDescent="0.25">
      <c r="A175" s="63"/>
      <c r="D175" s="63"/>
      <c r="E175" s="63">
        <f>+SUM(E7:E174)</f>
        <v>1287</v>
      </c>
      <c r="F175" s="63"/>
      <c r="G175" s="99"/>
      <c r="H175" s="63"/>
    </row>
    <row r="176" spans="1:8" x14ac:dyDescent="0.25">
      <c r="A176" s="77"/>
      <c r="E176" s="162" t="s">
        <v>880</v>
      </c>
      <c r="F176" s="162"/>
      <c r="G176" s="78"/>
      <c r="H176" s="79"/>
    </row>
    <row r="177" spans="1:8" x14ac:dyDescent="0.25">
      <c r="A177" s="97" t="s">
        <v>518</v>
      </c>
      <c r="B177" s="15" t="s">
        <v>519</v>
      </c>
      <c r="C177" s="15" t="s">
        <v>520</v>
      </c>
      <c r="D177" s="97" t="s">
        <v>521</v>
      </c>
      <c r="E177" s="97" t="s">
        <v>522</v>
      </c>
      <c r="F177" s="97" t="s">
        <v>523</v>
      </c>
      <c r="G177" s="80" t="s">
        <v>524</v>
      </c>
      <c r="H177" s="97" t="s">
        <v>525</v>
      </c>
    </row>
    <row r="178" spans="1:8" x14ac:dyDescent="0.25">
      <c r="A178" s="63">
        <v>1</v>
      </c>
      <c r="B178" s="63" t="s">
        <v>80</v>
      </c>
      <c r="C178" s="63" t="s">
        <v>931</v>
      </c>
      <c r="D178" s="63">
        <v>90</v>
      </c>
      <c r="E178" s="63">
        <v>7</v>
      </c>
      <c r="F178" s="92" t="s">
        <v>887</v>
      </c>
      <c r="G178" s="99">
        <v>831502163898</v>
      </c>
      <c r="H178" s="92">
        <v>8874632572</v>
      </c>
    </row>
    <row r="179" spans="1:8" x14ac:dyDescent="0.25">
      <c r="A179" s="63">
        <f>+A178+1</f>
        <v>2</v>
      </c>
      <c r="B179" s="63" t="s">
        <v>80</v>
      </c>
      <c r="C179" s="63" t="s">
        <v>931</v>
      </c>
      <c r="D179" s="63">
        <v>90</v>
      </c>
      <c r="E179" s="63">
        <v>5</v>
      </c>
      <c r="F179" s="92" t="s">
        <v>888</v>
      </c>
      <c r="G179" s="99">
        <v>574470559405</v>
      </c>
      <c r="H179" s="92">
        <v>9984815306</v>
      </c>
    </row>
    <row r="180" spans="1:8" x14ac:dyDescent="0.25">
      <c r="A180" s="63">
        <f t="shared" ref="A180:A231" si="7">+A179+1</f>
        <v>3</v>
      </c>
      <c r="B180" s="63" t="s">
        <v>80</v>
      </c>
      <c r="C180" s="63" t="s">
        <v>931</v>
      </c>
      <c r="D180" s="63">
        <v>90</v>
      </c>
      <c r="E180" s="63">
        <v>14</v>
      </c>
      <c r="F180" s="92" t="s">
        <v>889</v>
      </c>
      <c r="G180" s="99">
        <v>677456881591</v>
      </c>
      <c r="H180" s="92">
        <v>8172974205</v>
      </c>
    </row>
    <row r="181" spans="1:8" x14ac:dyDescent="0.25">
      <c r="A181" s="63">
        <f t="shared" si="7"/>
        <v>4</v>
      </c>
      <c r="B181" s="63" t="s">
        <v>933</v>
      </c>
      <c r="C181" s="63" t="s">
        <v>934</v>
      </c>
      <c r="D181" s="92">
        <v>63</v>
      </c>
      <c r="E181" s="63">
        <v>11</v>
      </c>
      <c r="F181" s="92" t="s">
        <v>890</v>
      </c>
      <c r="G181" s="99"/>
      <c r="H181" s="63"/>
    </row>
    <row r="182" spans="1:8" x14ac:dyDescent="0.25">
      <c r="A182" s="63">
        <f t="shared" si="7"/>
        <v>5</v>
      </c>
      <c r="B182" s="63" t="s">
        <v>933</v>
      </c>
      <c r="C182" s="63" t="s">
        <v>934</v>
      </c>
      <c r="D182" s="92">
        <v>63</v>
      </c>
      <c r="E182" s="63">
        <v>4</v>
      </c>
      <c r="F182" s="92" t="s">
        <v>891</v>
      </c>
      <c r="G182" s="99">
        <v>775691533656</v>
      </c>
      <c r="H182" s="92">
        <v>9794917512</v>
      </c>
    </row>
    <row r="183" spans="1:8" x14ac:dyDescent="0.25">
      <c r="A183" s="63">
        <f t="shared" si="7"/>
        <v>6</v>
      </c>
      <c r="B183" s="63" t="s">
        <v>80</v>
      </c>
      <c r="C183" s="63" t="s">
        <v>931</v>
      </c>
      <c r="D183" s="92">
        <v>90</v>
      </c>
      <c r="E183" s="63">
        <v>4</v>
      </c>
      <c r="F183" s="92" t="s">
        <v>892</v>
      </c>
      <c r="G183" s="99">
        <v>838442821946</v>
      </c>
      <c r="H183" s="92">
        <v>8853754854</v>
      </c>
    </row>
    <row r="184" spans="1:8" x14ac:dyDescent="0.25">
      <c r="A184" s="63">
        <f t="shared" si="7"/>
        <v>7</v>
      </c>
      <c r="B184" s="63" t="s">
        <v>933</v>
      </c>
      <c r="C184" s="63" t="s">
        <v>934</v>
      </c>
      <c r="D184" s="92">
        <v>63</v>
      </c>
      <c r="E184" s="63">
        <v>16</v>
      </c>
      <c r="F184" s="92" t="s">
        <v>893</v>
      </c>
      <c r="G184" s="99">
        <v>762026343132</v>
      </c>
      <c r="H184" s="92">
        <v>9935264813</v>
      </c>
    </row>
    <row r="185" spans="1:8" x14ac:dyDescent="0.25">
      <c r="A185" s="63">
        <f t="shared" si="7"/>
        <v>8</v>
      </c>
      <c r="B185" s="63" t="s">
        <v>80</v>
      </c>
      <c r="C185" s="63" t="s">
        <v>931</v>
      </c>
      <c r="D185" s="92">
        <v>90</v>
      </c>
      <c r="E185" s="63">
        <v>30</v>
      </c>
      <c r="F185" s="92" t="s">
        <v>894</v>
      </c>
      <c r="G185" s="99">
        <v>383227763143</v>
      </c>
      <c r="H185" s="92">
        <v>6387343453</v>
      </c>
    </row>
    <row r="186" spans="1:8" x14ac:dyDescent="0.25">
      <c r="A186" s="63">
        <f t="shared" si="7"/>
        <v>9</v>
      </c>
      <c r="B186" s="63" t="s">
        <v>80</v>
      </c>
      <c r="C186" s="63" t="s">
        <v>931</v>
      </c>
      <c r="D186" s="92">
        <v>90</v>
      </c>
      <c r="E186" s="63">
        <v>30</v>
      </c>
      <c r="F186" s="92" t="s">
        <v>895</v>
      </c>
      <c r="G186" s="99">
        <v>298716099326</v>
      </c>
      <c r="H186" s="92">
        <v>9919236274</v>
      </c>
    </row>
    <row r="187" spans="1:8" x14ac:dyDescent="0.25">
      <c r="A187" s="63">
        <f t="shared" si="7"/>
        <v>10</v>
      </c>
      <c r="B187" s="63" t="s">
        <v>80</v>
      </c>
      <c r="C187" s="63" t="s">
        <v>931</v>
      </c>
      <c r="D187" s="92">
        <v>90</v>
      </c>
      <c r="E187" s="63">
        <v>5</v>
      </c>
      <c r="F187" s="92" t="s">
        <v>896</v>
      </c>
      <c r="G187" s="99">
        <v>700440406025</v>
      </c>
      <c r="H187" s="92">
        <v>8215776818</v>
      </c>
    </row>
    <row r="188" spans="1:8" x14ac:dyDescent="0.25">
      <c r="A188" s="63">
        <f t="shared" si="7"/>
        <v>11</v>
      </c>
      <c r="B188" s="63" t="s">
        <v>933</v>
      </c>
      <c r="C188" s="63" t="s">
        <v>192</v>
      </c>
      <c r="D188" s="92">
        <v>63</v>
      </c>
      <c r="E188" s="63">
        <v>5</v>
      </c>
      <c r="F188" s="92" t="s">
        <v>897</v>
      </c>
      <c r="G188" s="99">
        <v>627173180391</v>
      </c>
      <c r="H188" s="92">
        <v>9289231253</v>
      </c>
    </row>
    <row r="189" spans="1:8" x14ac:dyDescent="0.25">
      <c r="A189" s="63">
        <f t="shared" si="7"/>
        <v>12</v>
      </c>
      <c r="B189" s="63" t="s">
        <v>933</v>
      </c>
      <c r="C189" s="63" t="s">
        <v>192</v>
      </c>
      <c r="D189" s="92">
        <v>63</v>
      </c>
      <c r="E189" s="63">
        <v>5</v>
      </c>
      <c r="F189" s="92" t="s">
        <v>898</v>
      </c>
      <c r="G189" s="99">
        <v>596951174753</v>
      </c>
      <c r="H189" s="92">
        <v>9582383864</v>
      </c>
    </row>
    <row r="190" spans="1:8" x14ac:dyDescent="0.25">
      <c r="A190" s="63">
        <f t="shared" si="7"/>
        <v>13</v>
      </c>
      <c r="B190" s="63" t="s">
        <v>933</v>
      </c>
      <c r="C190" s="63" t="s">
        <v>192</v>
      </c>
      <c r="D190" s="92">
        <v>63</v>
      </c>
      <c r="E190" s="63">
        <v>5</v>
      </c>
      <c r="F190" s="92" t="s">
        <v>899</v>
      </c>
      <c r="G190" s="99">
        <v>635020265563</v>
      </c>
      <c r="H190" s="92">
        <v>9956582929</v>
      </c>
    </row>
    <row r="191" spans="1:8" x14ac:dyDescent="0.25">
      <c r="A191" s="63">
        <f t="shared" si="7"/>
        <v>14</v>
      </c>
      <c r="B191" s="63" t="s">
        <v>933</v>
      </c>
      <c r="C191" s="63" t="s">
        <v>192</v>
      </c>
      <c r="D191" s="92">
        <v>63</v>
      </c>
      <c r="E191" s="63">
        <v>7</v>
      </c>
      <c r="F191" s="92" t="s">
        <v>900</v>
      </c>
      <c r="G191" s="99">
        <v>461519841455</v>
      </c>
      <c r="H191" s="92">
        <v>74588024355</v>
      </c>
    </row>
    <row r="192" spans="1:8" x14ac:dyDescent="0.25">
      <c r="A192" s="63">
        <f t="shared" si="7"/>
        <v>15</v>
      </c>
      <c r="B192" s="63" t="s">
        <v>933</v>
      </c>
      <c r="C192" s="63" t="s">
        <v>192</v>
      </c>
      <c r="D192" s="92">
        <v>63</v>
      </c>
      <c r="E192" s="63">
        <v>8</v>
      </c>
      <c r="F192" s="92" t="s">
        <v>901</v>
      </c>
      <c r="G192" s="99">
        <v>378232828912</v>
      </c>
      <c r="H192" s="92">
        <v>6306192479</v>
      </c>
    </row>
    <row r="193" spans="1:8" x14ac:dyDescent="0.25">
      <c r="A193" s="63">
        <f t="shared" si="7"/>
        <v>16</v>
      </c>
      <c r="B193" s="63" t="s">
        <v>933</v>
      </c>
      <c r="C193" s="63" t="s">
        <v>192</v>
      </c>
      <c r="D193" s="92">
        <v>63</v>
      </c>
      <c r="E193" s="63">
        <v>8</v>
      </c>
      <c r="F193" s="92" t="s">
        <v>902</v>
      </c>
      <c r="G193" s="99">
        <v>849510454948</v>
      </c>
      <c r="H193" s="92">
        <v>8423132646</v>
      </c>
    </row>
    <row r="194" spans="1:8" x14ac:dyDescent="0.25">
      <c r="A194" s="63">
        <f t="shared" si="7"/>
        <v>17</v>
      </c>
      <c r="B194" s="63" t="s">
        <v>933</v>
      </c>
      <c r="C194" s="63" t="s">
        <v>192</v>
      </c>
      <c r="D194" s="92">
        <v>63</v>
      </c>
      <c r="E194" s="63">
        <v>14</v>
      </c>
      <c r="F194" s="92" t="s">
        <v>875</v>
      </c>
      <c r="G194" s="99"/>
      <c r="H194" s="63"/>
    </row>
    <row r="195" spans="1:8" x14ac:dyDescent="0.25">
      <c r="A195" s="63">
        <f t="shared" si="7"/>
        <v>18</v>
      </c>
      <c r="B195" s="63" t="s">
        <v>80</v>
      </c>
      <c r="C195" s="63" t="s">
        <v>931</v>
      </c>
      <c r="D195" s="92">
        <v>90</v>
      </c>
      <c r="E195" s="63">
        <v>2</v>
      </c>
      <c r="F195" s="92" t="s">
        <v>903</v>
      </c>
      <c r="G195" s="99">
        <v>356311035809</v>
      </c>
      <c r="H195" s="92">
        <v>9369083137</v>
      </c>
    </row>
    <row r="196" spans="1:8" x14ac:dyDescent="0.25">
      <c r="A196" s="63">
        <f t="shared" si="7"/>
        <v>19</v>
      </c>
      <c r="B196" s="63" t="s">
        <v>80</v>
      </c>
      <c r="C196" s="63" t="s">
        <v>931</v>
      </c>
      <c r="D196" s="92">
        <v>90</v>
      </c>
      <c r="E196" s="63">
        <v>2</v>
      </c>
      <c r="F196" s="92" t="s">
        <v>904</v>
      </c>
      <c r="G196" s="99">
        <v>571114870009</v>
      </c>
      <c r="H196" s="92">
        <v>8953516431</v>
      </c>
    </row>
    <row r="197" spans="1:8" x14ac:dyDescent="0.25">
      <c r="A197" s="63">
        <f t="shared" si="7"/>
        <v>20</v>
      </c>
      <c r="B197" s="63" t="s">
        <v>933</v>
      </c>
      <c r="C197" s="63" t="s">
        <v>192</v>
      </c>
      <c r="D197" s="92">
        <v>63</v>
      </c>
      <c r="E197" s="63">
        <v>4</v>
      </c>
      <c r="F197" s="92" t="s">
        <v>905</v>
      </c>
      <c r="G197" s="99">
        <v>466871463151</v>
      </c>
      <c r="H197" s="92">
        <v>8853867164</v>
      </c>
    </row>
    <row r="198" spans="1:8" x14ac:dyDescent="0.25">
      <c r="A198" s="63">
        <f t="shared" si="7"/>
        <v>21</v>
      </c>
      <c r="B198" s="63" t="s">
        <v>80</v>
      </c>
      <c r="C198" s="63" t="s">
        <v>931</v>
      </c>
      <c r="D198" s="92">
        <v>90</v>
      </c>
      <c r="E198" s="63">
        <v>3</v>
      </c>
      <c r="F198" s="92" t="s">
        <v>906</v>
      </c>
      <c r="G198" s="99">
        <v>826634807401</v>
      </c>
      <c r="H198" s="92">
        <v>8853184906</v>
      </c>
    </row>
    <row r="199" spans="1:8" x14ac:dyDescent="0.25">
      <c r="A199" s="63">
        <f t="shared" si="7"/>
        <v>22</v>
      </c>
      <c r="B199" s="63" t="s">
        <v>935</v>
      </c>
      <c r="C199" s="63" t="s">
        <v>136</v>
      </c>
      <c r="D199" s="92">
        <v>63</v>
      </c>
      <c r="E199" s="63">
        <v>4</v>
      </c>
      <c r="F199" s="92" t="s">
        <v>907</v>
      </c>
      <c r="G199" s="99">
        <v>851834804111</v>
      </c>
      <c r="H199" s="92">
        <v>8052829611</v>
      </c>
    </row>
    <row r="200" spans="1:8" x14ac:dyDescent="0.25">
      <c r="A200" s="63">
        <f t="shared" si="7"/>
        <v>23</v>
      </c>
      <c r="B200" s="63" t="s">
        <v>932</v>
      </c>
      <c r="C200" s="63" t="s">
        <v>251</v>
      </c>
      <c r="D200" s="92">
        <v>160</v>
      </c>
      <c r="E200" s="63">
        <v>30</v>
      </c>
      <c r="F200" s="92" t="s">
        <v>908</v>
      </c>
      <c r="G200" s="99">
        <v>743687148334</v>
      </c>
      <c r="H200" s="92">
        <v>8116083762</v>
      </c>
    </row>
    <row r="201" spans="1:8" x14ac:dyDescent="0.25">
      <c r="A201" s="63">
        <f t="shared" si="7"/>
        <v>24</v>
      </c>
      <c r="B201" s="63" t="s">
        <v>932</v>
      </c>
      <c r="C201" s="63" t="s">
        <v>180</v>
      </c>
      <c r="D201" s="92">
        <v>160</v>
      </c>
      <c r="E201" s="63">
        <v>25</v>
      </c>
      <c r="F201" s="92" t="s">
        <v>909</v>
      </c>
      <c r="G201" s="99">
        <v>641118399198</v>
      </c>
      <c r="H201" s="92">
        <v>7905976950</v>
      </c>
    </row>
    <row r="202" spans="1:8" x14ac:dyDescent="0.25">
      <c r="A202" s="63">
        <f t="shared" si="7"/>
        <v>25</v>
      </c>
      <c r="B202" s="63" t="s">
        <v>932</v>
      </c>
      <c r="C202" s="63" t="s">
        <v>180</v>
      </c>
      <c r="D202" s="92">
        <v>160</v>
      </c>
      <c r="E202" s="63">
        <v>5</v>
      </c>
      <c r="F202" s="92" t="s">
        <v>910</v>
      </c>
      <c r="G202" s="99">
        <v>323612615631</v>
      </c>
      <c r="H202" s="92">
        <v>7668550063</v>
      </c>
    </row>
    <row r="203" spans="1:8" x14ac:dyDescent="0.25">
      <c r="A203" s="63">
        <f t="shared" si="7"/>
        <v>26</v>
      </c>
      <c r="B203" s="63" t="s">
        <v>932</v>
      </c>
      <c r="C203" s="63" t="s">
        <v>180</v>
      </c>
      <c r="D203" s="92">
        <v>160</v>
      </c>
      <c r="E203" s="63">
        <v>10</v>
      </c>
      <c r="F203" s="92" t="s">
        <v>911</v>
      </c>
      <c r="G203" s="99">
        <v>271209090566</v>
      </c>
      <c r="H203" s="92">
        <v>9935783606</v>
      </c>
    </row>
    <row r="204" spans="1:8" x14ac:dyDescent="0.25">
      <c r="A204" s="63">
        <f t="shared" si="7"/>
        <v>27</v>
      </c>
      <c r="B204" s="63" t="s">
        <v>80</v>
      </c>
      <c r="C204" s="63" t="s">
        <v>931</v>
      </c>
      <c r="D204" s="92">
        <v>90</v>
      </c>
      <c r="E204" s="63">
        <v>5</v>
      </c>
      <c r="F204" s="92" t="s">
        <v>912</v>
      </c>
      <c r="G204" s="99">
        <v>394817226182</v>
      </c>
      <c r="H204" s="92">
        <v>8850754897</v>
      </c>
    </row>
    <row r="205" spans="1:8" x14ac:dyDescent="0.25">
      <c r="A205" s="63">
        <f t="shared" si="7"/>
        <v>28</v>
      </c>
      <c r="B205" s="63" t="s">
        <v>80</v>
      </c>
      <c r="C205" s="63" t="s">
        <v>931</v>
      </c>
      <c r="D205" s="92">
        <v>90</v>
      </c>
      <c r="E205" s="63">
        <v>5</v>
      </c>
      <c r="F205" s="92" t="s">
        <v>913</v>
      </c>
      <c r="G205" s="99">
        <v>753866527788</v>
      </c>
      <c r="H205" s="92">
        <v>9370409840</v>
      </c>
    </row>
    <row r="206" spans="1:8" x14ac:dyDescent="0.25">
      <c r="A206" s="63">
        <f t="shared" si="7"/>
        <v>29</v>
      </c>
      <c r="B206" s="63" t="s">
        <v>80</v>
      </c>
      <c r="C206" s="63" t="s">
        <v>931</v>
      </c>
      <c r="D206" s="92">
        <v>90</v>
      </c>
      <c r="E206" s="63">
        <v>20</v>
      </c>
      <c r="F206" s="92" t="s">
        <v>914</v>
      </c>
      <c r="G206" s="99">
        <v>729274999303</v>
      </c>
      <c r="H206" s="92">
        <v>9004641813</v>
      </c>
    </row>
    <row r="207" spans="1:8" x14ac:dyDescent="0.25">
      <c r="A207" s="63">
        <f t="shared" si="7"/>
        <v>30</v>
      </c>
      <c r="B207" s="63" t="s">
        <v>80</v>
      </c>
      <c r="C207" s="63" t="s">
        <v>931</v>
      </c>
      <c r="D207" s="92">
        <v>90</v>
      </c>
      <c r="E207" s="63">
        <v>20</v>
      </c>
      <c r="F207" s="92" t="s">
        <v>915</v>
      </c>
      <c r="G207" s="99">
        <v>881506317184</v>
      </c>
      <c r="H207" s="92">
        <v>8423119908</v>
      </c>
    </row>
    <row r="208" spans="1:8" x14ac:dyDescent="0.25">
      <c r="A208" s="63">
        <f t="shared" si="7"/>
        <v>31</v>
      </c>
      <c r="B208" s="63" t="s">
        <v>80</v>
      </c>
      <c r="C208" s="63" t="s">
        <v>931</v>
      </c>
      <c r="D208" s="92">
        <v>90</v>
      </c>
      <c r="E208" s="63">
        <v>12</v>
      </c>
      <c r="F208" s="92" t="s">
        <v>916</v>
      </c>
      <c r="G208" s="99">
        <v>452925457492</v>
      </c>
      <c r="H208" s="92">
        <v>9565481480</v>
      </c>
    </row>
    <row r="209" spans="1:8" x14ac:dyDescent="0.25">
      <c r="A209" s="63">
        <f t="shared" si="7"/>
        <v>32</v>
      </c>
      <c r="B209" s="63" t="s">
        <v>80</v>
      </c>
      <c r="C209" s="63" t="s">
        <v>931</v>
      </c>
      <c r="D209" s="92">
        <v>90</v>
      </c>
      <c r="E209" s="63">
        <v>10</v>
      </c>
      <c r="F209" s="92" t="s">
        <v>917</v>
      </c>
      <c r="G209" s="99">
        <v>992108131496</v>
      </c>
      <c r="H209" s="92">
        <v>9648621071</v>
      </c>
    </row>
    <row r="210" spans="1:8" x14ac:dyDescent="0.25">
      <c r="A210" s="63">
        <f t="shared" si="7"/>
        <v>33</v>
      </c>
      <c r="B210" s="63" t="s">
        <v>80</v>
      </c>
      <c r="C210" s="63" t="s">
        <v>931</v>
      </c>
      <c r="D210" s="92">
        <v>90</v>
      </c>
      <c r="E210" s="63">
        <v>10</v>
      </c>
      <c r="F210" s="92" t="s">
        <v>918</v>
      </c>
      <c r="G210" s="99">
        <v>953744265886</v>
      </c>
      <c r="H210" s="92">
        <v>8009444006</v>
      </c>
    </row>
    <row r="211" spans="1:8" x14ac:dyDescent="0.25">
      <c r="A211" s="63">
        <f t="shared" si="7"/>
        <v>34</v>
      </c>
      <c r="B211" s="63" t="s">
        <v>80</v>
      </c>
      <c r="C211" s="63" t="s">
        <v>931</v>
      </c>
      <c r="D211" s="92">
        <v>90</v>
      </c>
      <c r="E211" s="63">
        <v>20</v>
      </c>
      <c r="F211" s="92" t="s">
        <v>919</v>
      </c>
      <c r="G211" s="99">
        <v>887200695664</v>
      </c>
      <c r="H211" s="92">
        <v>7317313495</v>
      </c>
    </row>
    <row r="212" spans="1:8" x14ac:dyDescent="0.25">
      <c r="A212" s="63">
        <f t="shared" si="7"/>
        <v>35</v>
      </c>
      <c r="B212" s="63" t="s">
        <v>80</v>
      </c>
      <c r="C212" s="63" t="s">
        <v>931</v>
      </c>
      <c r="D212" s="92">
        <v>90</v>
      </c>
      <c r="E212" s="63">
        <v>10</v>
      </c>
      <c r="F212" s="92" t="s">
        <v>920</v>
      </c>
      <c r="G212" s="99">
        <v>929610218135</v>
      </c>
      <c r="H212" s="92">
        <v>9005474914</v>
      </c>
    </row>
    <row r="213" spans="1:8" x14ac:dyDescent="0.25">
      <c r="A213" s="63">
        <f t="shared" si="7"/>
        <v>36</v>
      </c>
      <c r="B213" s="63" t="s">
        <v>935</v>
      </c>
      <c r="C213" s="63" t="s">
        <v>136</v>
      </c>
      <c r="D213" s="92">
        <v>63</v>
      </c>
      <c r="E213" s="63">
        <v>7</v>
      </c>
      <c r="F213" s="92" t="s">
        <v>921</v>
      </c>
      <c r="G213" s="99">
        <v>536416355109</v>
      </c>
      <c r="H213" s="92">
        <v>9353063374</v>
      </c>
    </row>
    <row r="214" spans="1:8" x14ac:dyDescent="0.25">
      <c r="A214" s="63">
        <f t="shared" si="7"/>
        <v>37</v>
      </c>
      <c r="B214" s="63" t="s">
        <v>936</v>
      </c>
      <c r="C214" s="63" t="s">
        <v>494</v>
      </c>
      <c r="D214" s="92">
        <v>90</v>
      </c>
      <c r="E214" s="63">
        <v>8</v>
      </c>
      <c r="F214" s="92" t="s">
        <v>922</v>
      </c>
      <c r="G214" s="99">
        <v>719950711016</v>
      </c>
      <c r="H214" s="92">
        <v>9918618249</v>
      </c>
    </row>
    <row r="215" spans="1:8" x14ac:dyDescent="0.25">
      <c r="A215" s="63">
        <f t="shared" si="7"/>
        <v>38</v>
      </c>
      <c r="B215" s="63" t="s">
        <v>936</v>
      </c>
      <c r="C215" s="63" t="s">
        <v>494</v>
      </c>
      <c r="D215" s="92">
        <v>90</v>
      </c>
      <c r="E215" s="63">
        <v>4</v>
      </c>
      <c r="F215" s="92" t="s">
        <v>923</v>
      </c>
      <c r="G215" s="99">
        <v>737607634137</v>
      </c>
      <c r="H215" s="92">
        <v>9956890572</v>
      </c>
    </row>
    <row r="216" spans="1:8" x14ac:dyDescent="0.25">
      <c r="A216" s="63">
        <f t="shared" si="7"/>
        <v>39</v>
      </c>
      <c r="B216" s="63" t="s">
        <v>936</v>
      </c>
      <c r="C216" s="63" t="s">
        <v>494</v>
      </c>
      <c r="D216" s="92">
        <v>90</v>
      </c>
      <c r="E216" s="63">
        <v>4</v>
      </c>
      <c r="F216" s="92" t="s">
        <v>924</v>
      </c>
      <c r="G216" s="99">
        <v>896726223347</v>
      </c>
      <c r="H216" s="92">
        <v>7619904110</v>
      </c>
    </row>
    <row r="217" spans="1:8" x14ac:dyDescent="0.25">
      <c r="A217" s="63">
        <f t="shared" si="7"/>
        <v>40</v>
      </c>
      <c r="B217" s="63" t="s">
        <v>936</v>
      </c>
      <c r="C217" s="63" t="s">
        <v>494</v>
      </c>
      <c r="D217" s="92">
        <v>90</v>
      </c>
      <c r="E217" s="63">
        <v>15</v>
      </c>
      <c r="F217" s="92" t="s">
        <v>925</v>
      </c>
      <c r="G217" s="63"/>
      <c r="H217" s="63"/>
    </row>
    <row r="218" spans="1:8" x14ac:dyDescent="0.25">
      <c r="A218" s="63">
        <f t="shared" si="7"/>
        <v>41</v>
      </c>
      <c r="B218" s="63" t="s">
        <v>963</v>
      </c>
      <c r="C218" s="63" t="s">
        <v>144</v>
      </c>
      <c r="D218" s="92">
        <v>75</v>
      </c>
      <c r="E218" s="63">
        <v>4</v>
      </c>
      <c r="F218" s="92" t="s">
        <v>938</v>
      </c>
      <c r="G218" s="99">
        <v>680162008081</v>
      </c>
      <c r="H218" s="92">
        <v>8882365408</v>
      </c>
    </row>
    <row r="219" spans="1:8" x14ac:dyDescent="0.25">
      <c r="A219" s="63">
        <f t="shared" si="7"/>
        <v>42</v>
      </c>
      <c r="B219" s="63" t="s">
        <v>963</v>
      </c>
      <c r="C219" s="63" t="s">
        <v>144</v>
      </c>
      <c r="D219" s="92">
        <v>75</v>
      </c>
      <c r="E219" s="63">
        <v>4</v>
      </c>
      <c r="F219" s="92" t="s">
        <v>937</v>
      </c>
      <c r="G219" s="99">
        <v>658540990910</v>
      </c>
      <c r="H219" s="92">
        <v>8543053675</v>
      </c>
    </row>
    <row r="220" spans="1:8" x14ac:dyDescent="0.25">
      <c r="A220" s="63">
        <f t="shared" si="7"/>
        <v>43</v>
      </c>
      <c r="B220" s="63" t="s">
        <v>162</v>
      </c>
      <c r="C220" s="63" t="s">
        <v>55</v>
      </c>
      <c r="D220" s="92">
        <v>63</v>
      </c>
      <c r="E220" s="63">
        <v>12</v>
      </c>
      <c r="F220" s="92" t="s">
        <v>939</v>
      </c>
      <c r="G220" s="99">
        <v>318238415321</v>
      </c>
      <c r="H220" s="92">
        <v>6283935974</v>
      </c>
    </row>
    <row r="221" spans="1:8" x14ac:dyDescent="0.25">
      <c r="A221" s="63">
        <f t="shared" si="7"/>
        <v>44</v>
      </c>
      <c r="B221" s="63" t="s">
        <v>162</v>
      </c>
      <c r="C221" s="63" t="s">
        <v>55</v>
      </c>
      <c r="D221" s="92">
        <v>63</v>
      </c>
      <c r="E221" s="63">
        <v>14</v>
      </c>
      <c r="F221" s="92" t="s">
        <v>940</v>
      </c>
      <c r="G221" s="99">
        <v>364638643222</v>
      </c>
      <c r="H221" s="92">
        <v>8354849698</v>
      </c>
    </row>
    <row r="222" spans="1:8" x14ac:dyDescent="0.25">
      <c r="A222" s="63">
        <f t="shared" si="7"/>
        <v>45</v>
      </c>
      <c r="B222" s="63" t="s">
        <v>162</v>
      </c>
      <c r="C222" s="63" t="s">
        <v>55</v>
      </c>
      <c r="D222" s="92">
        <v>63</v>
      </c>
      <c r="E222" s="63">
        <v>15</v>
      </c>
      <c r="F222" s="92" t="s">
        <v>941</v>
      </c>
      <c r="G222" s="99">
        <v>957539468268</v>
      </c>
      <c r="H222" s="92">
        <v>9769415928</v>
      </c>
    </row>
    <row r="223" spans="1:8" x14ac:dyDescent="0.25">
      <c r="A223" s="63">
        <f t="shared" si="7"/>
        <v>46</v>
      </c>
      <c r="B223" s="63" t="s">
        <v>162</v>
      </c>
      <c r="C223" s="63" t="s">
        <v>55</v>
      </c>
      <c r="D223" s="92">
        <v>63</v>
      </c>
      <c r="E223" s="63">
        <v>5</v>
      </c>
      <c r="F223" s="92" t="s">
        <v>942</v>
      </c>
      <c r="G223" s="99">
        <v>707116851888</v>
      </c>
      <c r="H223" s="92">
        <v>7518494412</v>
      </c>
    </row>
    <row r="224" spans="1:8" x14ac:dyDescent="0.25">
      <c r="A224" s="63">
        <f t="shared" si="7"/>
        <v>47</v>
      </c>
      <c r="B224" s="63" t="s">
        <v>162</v>
      </c>
      <c r="C224" s="63" t="s">
        <v>55</v>
      </c>
      <c r="D224" s="92">
        <v>63</v>
      </c>
      <c r="E224" s="63">
        <v>5</v>
      </c>
      <c r="F224" s="92" t="s">
        <v>943</v>
      </c>
      <c r="G224" s="99">
        <v>676665222795</v>
      </c>
      <c r="H224" s="92">
        <v>8080106756</v>
      </c>
    </row>
    <row r="225" spans="1:8" x14ac:dyDescent="0.25">
      <c r="A225" s="63">
        <f t="shared" si="7"/>
        <v>48</v>
      </c>
      <c r="B225" s="63" t="s">
        <v>928</v>
      </c>
      <c r="C225" s="63" t="s">
        <v>964</v>
      </c>
      <c r="D225" s="92">
        <v>90</v>
      </c>
      <c r="E225" s="63">
        <v>8</v>
      </c>
      <c r="F225" s="92" t="s">
        <v>944</v>
      </c>
      <c r="G225" s="99">
        <v>258380739278</v>
      </c>
      <c r="H225" s="92">
        <v>7310007276</v>
      </c>
    </row>
    <row r="226" spans="1:8" x14ac:dyDescent="0.25">
      <c r="A226" s="63">
        <f t="shared" si="7"/>
        <v>49</v>
      </c>
      <c r="B226" s="63" t="s">
        <v>928</v>
      </c>
      <c r="C226" s="63" t="s">
        <v>964</v>
      </c>
      <c r="D226" s="92">
        <v>90</v>
      </c>
      <c r="E226" s="63">
        <v>8</v>
      </c>
      <c r="F226" s="92" t="s">
        <v>945</v>
      </c>
      <c r="G226" s="99">
        <v>200179854801</v>
      </c>
      <c r="H226" s="92">
        <v>7379652705</v>
      </c>
    </row>
    <row r="227" spans="1:8" x14ac:dyDescent="0.25">
      <c r="A227" s="63">
        <f t="shared" si="7"/>
        <v>50</v>
      </c>
      <c r="B227" s="63" t="s">
        <v>928</v>
      </c>
      <c r="C227" s="63" t="s">
        <v>964</v>
      </c>
      <c r="D227" s="92">
        <v>90</v>
      </c>
      <c r="E227" s="63">
        <v>8</v>
      </c>
      <c r="F227" s="92" t="s">
        <v>946</v>
      </c>
      <c r="G227" s="99">
        <v>781813900425</v>
      </c>
      <c r="H227" s="92">
        <v>7398878683</v>
      </c>
    </row>
    <row r="228" spans="1:8" x14ac:dyDescent="0.25">
      <c r="A228" s="63">
        <f t="shared" si="7"/>
        <v>51</v>
      </c>
      <c r="B228" s="63" t="s">
        <v>162</v>
      </c>
      <c r="C228" s="63" t="s">
        <v>55</v>
      </c>
      <c r="D228" s="92">
        <v>63</v>
      </c>
      <c r="E228" s="63">
        <v>2</v>
      </c>
      <c r="F228" s="92" t="s">
        <v>947</v>
      </c>
      <c r="G228" s="99">
        <v>815155404818</v>
      </c>
      <c r="H228" s="92">
        <v>9838884059</v>
      </c>
    </row>
    <row r="229" spans="1:8" x14ac:dyDescent="0.25">
      <c r="A229" s="63">
        <f t="shared" si="7"/>
        <v>52</v>
      </c>
      <c r="B229" s="63" t="s">
        <v>229</v>
      </c>
      <c r="C229" s="63" t="s">
        <v>468</v>
      </c>
      <c r="D229" s="92">
        <v>160</v>
      </c>
      <c r="E229" s="63">
        <v>5</v>
      </c>
      <c r="F229" s="92" t="s">
        <v>948</v>
      </c>
      <c r="G229" s="99">
        <v>241883240326</v>
      </c>
      <c r="H229" s="92">
        <v>998752167</v>
      </c>
    </row>
    <row r="230" spans="1:8" x14ac:dyDescent="0.25">
      <c r="A230" s="63">
        <f t="shared" si="7"/>
        <v>53</v>
      </c>
      <c r="B230" s="63" t="s">
        <v>229</v>
      </c>
      <c r="C230" s="63" t="s">
        <v>468</v>
      </c>
      <c r="D230" s="92">
        <v>160</v>
      </c>
      <c r="E230" s="63">
        <v>4</v>
      </c>
      <c r="F230" s="92" t="s">
        <v>949</v>
      </c>
      <c r="G230" s="99">
        <v>954476833717</v>
      </c>
      <c r="H230" s="92">
        <v>9004537047</v>
      </c>
    </row>
    <row r="231" spans="1:8" x14ac:dyDescent="0.25">
      <c r="A231" s="63">
        <f t="shared" si="7"/>
        <v>54</v>
      </c>
      <c r="B231" s="63" t="s">
        <v>229</v>
      </c>
      <c r="C231" s="63" t="s">
        <v>468</v>
      </c>
      <c r="D231" s="92">
        <v>160</v>
      </c>
      <c r="E231" s="63">
        <v>8</v>
      </c>
      <c r="F231" s="92" t="s">
        <v>950</v>
      </c>
      <c r="G231" s="99">
        <v>591396240088</v>
      </c>
      <c r="H231" s="92">
        <v>9648422590</v>
      </c>
    </row>
    <row r="232" spans="1:8" x14ac:dyDescent="0.25">
      <c r="E232" s="63">
        <f>+SUM(E178:E231)</f>
        <v>515</v>
      </c>
    </row>
    <row r="235" spans="1:8" x14ac:dyDescent="0.25">
      <c r="A235" s="77"/>
      <c r="E235" s="162" t="s">
        <v>953</v>
      </c>
      <c r="F235" s="162"/>
      <c r="G235" s="78"/>
      <c r="H235" s="79"/>
    </row>
    <row r="236" spans="1:8" x14ac:dyDescent="0.25">
      <c r="A236" s="98" t="s">
        <v>518</v>
      </c>
      <c r="B236" s="15" t="s">
        <v>519</v>
      </c>
      <c r="C236" s="15" t="s">
        <v>520</v>
      </c>
      <c r="D236" s="98" t="s">
        <v>521</v>
      </c>
      <c r="E236" s="98" t="s">
        <v>522</v>
      </c>
      <c r="F236" s="98" t="s">
        <v>523</v>
      </c>
      <c r="G236" s="80" t="s">
        <v>524</v>
      </c>
      <c r="H236" s="98" t="s">
        <v>525</v>
      </c>
    </row>
    <row r="237" spans="1:8" x14ac:dyDescent="0.25">
      <c r="A237" s="63">
        <v>1</v>
      </c>
      <c r="B237" s="63" t="s">
        <v>965</v>
      </c>
      <c r="C237" s="63" t="s">
        <v>966</v>
      </c>
      <c r="D237" s="63">
        <v>63</v>
      </c>
      <c r="E237" s="63">
        <v>8</v>
      </c>
      <c r="F237" s="63" t="s">
        <v>954</v>
      </c>
      <c r="G237" s="99">
        <v>936373715739</v>
      </c>
      <c r="H237" s="63">
        <v>7408158667</v>
      </c>
    </row>
    <row r="238" spans="1:8" x14ac:dyDescent="0.25">
      <c r="A238" s="63">
        <v>2</v>
      </c>
      <c r="B238" s="63" t="s">
        <v>965</v>
      </c>
      <c r="C238" s="63" t="s">
        <v>966</v>
      </c>
      <c r="D238" s="63">
        <v>63</v>
      </c>
      <c r="E238" s="63">
        <v>14</v>
      </c>
      <c r="F238" s="63" t="s">
        <v>955</v>
      </c>
      <c r="G238" s="99"/>
      <c r="H238" s="63"/>
    </row>
    <row r="239" spans="1:8" x14ac:dyDescent="0.25">
      <c r="A239" s="63">
        <v>3</v>
      </c>
      <c r="B239" s="63" t="s">
        <v>966</v>
      </c>
      <c r="C239" s="63" t="s">
        <v>965</v>
      </c>
      <c r="D239" s="63">
        <v>63</v>
      </c>
      <c r="E239" s="63">
        <v>6</v>
      </c>
      <c r="F239" s="63" t="s">
        <v>956</v>
      </c>
      <c r="G239" s="99">
        <v>364595866090</v>
      </c>
      <c r="H239" s="63">
        <v>7506805429</v>
      </c>
    </row>
    <row r="240" spans="1:8" x14ac:dyDescent="0.25">
      <c r="A240" s="63">
        <v>4</v>
      </c>
      <c r="B240" s="63" t="s">
        <v>966</v>
      </c>
      <c r="C240" s="63" t="s">
        <v>965</v>
      </c>
      <c r="D240" s="63">
        <v>63</v>
      </c>
      <c r="E240" s="63">
        <v>8</v>
      </c>
      <c r="F240" s="63" t="s">
        <v>957</v>
      </c>
      <c r="G240" s="99">
        <v>804541782826</v>
      </c>
      <c r="H240" s="63">
        <v>9839723117</v>
      </c>
    </row>
    <row r="241" spans="1:8" x14ac:dyDescent="0.25">
      <c r="A241" s="63">
        <v>5</v>
      </c>
      <c r="B241" s="63" t="s">
        <v>967</v>
      </c>
      <c r="C241" s="63" t="s">
        <v>119</v>
      </c>
      <c r="D241" s="63">
        <v>90</v>
      </c>
      <c r="E241" s="63">
        <v>9</v>
      </c>
      <c r="F241" s="63" t="s">
        <v>958</v>
      </c>
      <c r="G241" s="99">
        <v>691802152431</v>
      </c>
      <c r="H241" s="63">
        <v>9651519793</v>
      </c>
    </row>
    <row r="242" spans="1:8" x14ac:dyDescent="0.25">
      <c r="A242" s="63">
        <v>6</v>
      </c>
      <c r="B242" s="63" t="s">
        <v>506</v>
      </c>
      <c r="C242" s="63" t="s">
        <v>968</v>
      </c>
      <c r="D242" s="63">
        <v>110</v>
      </c>
      <c r="E242" s="63">
        <v>5</v>
      </c>
      <c r="F242" s="63" t="s">
        <v>959</v>
      </c>
      <c r="G242" s="106">
        <v>640937413975</v>
      </c>
      <c r="H242" s="63">
        <v>8360809608</v>
      </c>
    </row>
    <row r="243" spans="1:8" x14ac:dyDescent="0.25">
      <c r="A243" s="63">
        <v>7</v>
      </c>
      <c r="B243" s="63" t="s">
        <v>506</v>
      </c>
      <c r="C243" s="63" t="s">
        <v>968</v>
      </c>
      <c r="D243" s="63">
        <v>110</v>
      </c>
      <c r="E243" s="63">
        <v>9</v>
      </c>
      <c r="F243" s="63" t="s">
        <v>960</v>
      </c>
      <c r="G243" s="106">
        <v>465504466934</v>
      </c>
      <c r="H243" s="63">
        <v>9004515382</v>
      </c>
    </row>
    <row r="244" spans="1:8" x14ac:dyDescent="0.25">
      <c r="A244" s="63">
        <v>8</v>
      </c>
      <c r="B244" s="63" t="s">
        <v>200</v>
      </c>
      <c r="C244" s="63" t="s">
        <v>24</v>
      </c>
      <c r="D244" s="63">
        <v>110</v>
      </c>
      <c r="E244" s="63">
        <v>5</v>
      </c>
      <c r="F244" s="63" t="s">
        <v>961</v>
      </c>
      <c r="G244" s="106">
        <v>813720850083</v>
      </c>
      <c r="H244" s="63">
        <v>8490860567</v>
      </c>
    </row>
    <row r="245" spans="1:8" x14ac:dyDescent="0.25">
      <c r="A245" s="63">
        <v>9</v>
      </c>
      <c r="B245" s="63" t="s">
        <v>200</v>
      </c>
      <c r="C245" s="63" t="s">
        <v>24</v>
      </c>
      <c r="D245" s="63">
        <v>110</v>
      </c>
      <c r="E245" s="63">
        <v>5</v>
      </c>
      <c r="F245" s="63" t="s">
        <v>962</v>
      </c>
      <c r="G245" s="106">
        <v>604586762546</v>
      </c>
      <c r="H245" s="63">
        <v>9415413966</v>
      </c>
    </row>
    <row r="246" spans="1:8" x14ac:dyDescent="0.25">
      <c r="E246" s="63">
        <f>+SUM(E237:E245)</f>
        <v>69</v>
      </c>
      <c r="G246" s="106"/>
    </row>
    <row r="247" spans="1:8" x14ac:dyDescent="0.25">
      <c r="G247" s="106"/>
    </row>
    <row r="248" spans="1:8" x14ac:dyDescent="0.25">
      <c r="G248" s="106"/>
    </row>
    <row r="249" spans="1:8" x14ac:dyDescent="0.25">
      <c r="G249" s="106"/>
    </row>
    <row r="250" spans="1:8" x14ac:dyDescent="0.25">
      <c r="G250" s="106"/>
    </row>
    <row r="251" spans="1:8" x14ac:dyDescent="0.25">
      <c r="G251" s="106"/>
    </row>
    <row r="252" spans="1:8" x14ac:dyDescent="0.25">
      <c r="G252" s="106"/>
    </row>
    <row r="253" spans="1:8" x14ac:dyDescent="0.25">
      <c r="G253" s="106"/>
    </row>
    <row r="254" spans="1:8" x14ac:dyDescent="0.25">
      <c r="G254" s="106"/>
    </row>
    <row r="255" spans="1:8" x14ac:dyDescent="0.25">
      <c r="G255" s="106"/>
    </row>
    <row r="256" spans="1:8" x14ac:dyDescent="0.25">
      <c r="G256" s="106"/>
    </row>
    <row r="257" spans="7:7" x14ac:dyDescent="0.25">
      <c r="G257" s="106"/>
    </row>
    <row r="258" spans="7:7" x14ac:dyDescent="0.25">
      <c r="G258" s="106"/>
    </row>
    <row r="259" spans="7:7" x14ac:dyDescent="0.25">
      <c r="G259" s="106"/>
    </row>
    <row r="260" spans="7:7" x14ac:dyDescent="0.25">
      <c r="G260" s="106"/>
    </row>
    <row r="261" spans="7:7" x14ac:dyDescent="0.25">
      <c r="G261" s="106"/>
    </row>
    <row r="262" spans="7:7" x14ac:dyDescent="0.25">
      <c r="G262" s="105"/>
    </row>
    <row r="263" spans="7:7" x14ac:dyDescent="0.25">
      <c r="G263" s="105"/>
    </row>
  </sheetData>
  <autoFilter ref="B6:C174"/>
  <mergeCells count="12">
    <mergeCell ref="E235:F235"/>
    <mergeCell ref="E176:F176"/>
    <mergeCell ref="V8:W8"/>
    <mergeCell ref="O8:P8"/>
    <mergeCell ref="O9:P9"/>
    <mergeCell ref="O22:P22"/>
    <mergeCell ref="O23:P23"/>
    <mergeCell ref="A5:H5"/>
    <mergeCell ref="J31:K31"/>
    <mergeCell ref="J34:K34"/>
    <mergeCell ref="J37:K37"/>
    <mergeCell ref="BF9:B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59"/>
  <sheetViews>
    <sheetView tabSelected="1" topLeftCell="H17" zoomScale="110" zoomScaleNormal="110" workbookViewId="0">
      <selection activeCell="M24" sqref="M24"/>
    </sheetView>
  </sheetViews>
  <sheetFormatPr defaultRowHeight="15" x14ac:dyDescent="0.25"/>
  <cols>
    <col min="2" max="2" width="10.42578125" bestFit="1" customWidth="1"/>
    <col min="3" max="3" width="15.42578125" bestFit="1" customWidth="1"/>
    <col min="4" max="4" width="16.7109375" bestFit="1" customWidth="1"/>
    <col min="5" max="5" width="18.28515625" customWidth="1"/>
    <col min="6" max="6" width="20.28515625" customWidth="1"/>
    <col min="7" max="7" width="17.85546875" bestFit="1" customWidth="1"/>
    <col min="8" max="8" width="18.5703125" customWidth="1"/>
    <col min="11" max="11" width="40.140625" bestFit="1" customWidth="1"/>
    <col min="12" max="12" width="9.140625" customWidth="1"/>
    <col min="13" max="13" width="26" bestFit="1" customWidth="1"/>
    <col min="14" max="14" width="11.85546875" customWidth="1"/>
    <col min="15" max="15" width="10.7109375" customWidth="1"/>
    <col min="16" max="16" width="25.85546875" bestFit="1" customWidth="1"/>
    <col min="17" max="17" width="8.85546875" bestFit="1" customWidth="1"/>
  </cols>
  <sheetData>
    <row r="3" spans="1:15" x14ac:dyDescent="0.25">
      <c r="A3" s="163"/>
      <c r="B3" s="164"/>
      <c r="C3" s="164"/>
      <c r="D3" s="165"/>
      <c r="E3" s="183" t="s">
        <v>1062</v>
      </c>
      <c r="F3" s="183"/>
      <c r="G3" s="163"/>
      <c r="H3" s="165"/>
    </row>
    <row r="4" spans="1:15" x14ac:dyDescent="0.25">
      <c r="A4" s="134" t="s">
        <v>518</v>
      </c>
      <c r="B4" s="134" t="s">
        <v>519</v>
      </c>
      <c r="C4" s="134" t="s">
        <v>520</v>
      </c>
      <c r="D4" s="134" t="s">
        <v>521</v>
      </c>
      <c r="E4" s="134" t="s">
        <v>1063</v>
      </c>
      <c r="F4" s="134" t="s">
        <v>523</v>
      </c>
      <c r="G4" s="134" t="s">
        <v>524</v>
      </c>
      <c r="H4" s="134" t="s">
        <v>525</v>
      </c>
    </row>
    <row r="5" spans="1:15" x14ac:dyDescent="0.25">
      <c r="A5" s="134">
        <v>1</v>
      </c>
      <c r="B5" s="134" t="s">
        <v>1064</v>
      </c>
      <c r="C5" s="134" t="s">
        <v>1065</v>
      </c>
      <c r="D5" s="134">
        <v>63</v>
      </c>
      <c r="E5" s="134">
        <v>6</v>
      </c>
      <c r="F5" s="134" t="s">
        <v>1066</v>
      </c>
      <c r="G5" s="139">
        <v>110014187300</v>
      </c>
      <c r="H5" s="134">
        <v>8140049405</v>
      </c>
      <c r="I5" s="102"/>
      <c r="J5" s="133"/>
      <c r="K5" s="133"/>
      <c r="L5" s="73"/>
      <c r="M5" s="133"/>
      <c r="O5" s="149"/>
    </row>
    <row r="6" spans="1:15" x14ac:dyDescent="0.25">
      <c r="A6" s="134">
        <f>1+A5</f>
        <v>2</v>
      </c>
      <c r="B6" s="134" t="s">
        <v>981</v>
      </c>
      <c r="C6" s="134" t="s">
        <v>1064</v>
      </c>
      <c r="D6" s="134">
        <v>63</v>
      </c>
      <c r="E6" s="134">
        <v>3</v>
      </c>
      <c r="F6" s="134" t="s">
        <v>1067</v>
      </c>
      <c r="G6" s="139">
        <v>290722614974</v>
      </c>
      <c r="H6" s="134">
        <v>8948165000</v>
      </c>
      <c r="J6" s="133"/>
      <c r="K6" s="133"/>
      <c r="L6" s="73"/>
      <c r="M6" s="149"/>
      <c r="N6" s="73"/>
      <c r="O6" s="149"/>
    </row>
    <row r="7" spans="1:15" x14ac:dyDescent="0.25">
      <c r="A7" s="134">
        <f t="shared" ref="A7:A70" si="0">1+A6</f>
        <v>3</v>
      </c>
      <c r="B7" s="134" t="s">
        <v>1065</v>
      </c>
      <c r="C7" s="134" t="s">
        <v>987</v>
      </c>
      <c r="D7" s="134">
        <v>63</v>
      </c>
      <c r="E7" s="134">
        <v>3</v>
      </c>
      <c r="F7" s="134" t="s">
        <v>1069</v>
      </c>
      <c r="G7" s="139">
        <v>553545385197</v>
      </c>
      <c r="H7" s="134">
        <v>6388343149</v>
      </c>
      <c r="J7" s="133"/>
      <c r="K7" s="133"/>
      <c r="L7" s="73"/>
      <c r="M7" s="149"/>
      <c r="N7" s="73"/>
      <c r="O7" s="149"/>
    </row>
    <row r="8" spans="1:15" x14ac:dyDescent="0.25">
      <c r="A8" s="134">
        <f t="shared" si="0"/>
        <v>4</v>
      </c>
      <c r="B8" s="134" t="s">
        <v>987</v>
      </c>
      <c r="C8" s="134" t="s">
        <v>987</v>
      </c>
      <c r="D8" s="134">
        <v>63</v>
      </c>
      <c r="E8" s="134">
        <v>3</v>
      </c>
      <c r="F8" s="134" t="s">
        <v>1070</v>
      </c>
      <c r="G8" s="139">
        <v>649860581137</v>
      </c>
      <c r="H8" s="134">
        <v>8601682583</v>
      </c>
      <c r="J8" s="133"/>
      <c r="K8" s="133"/>
      <c r="L8" s="73"/>
      <c r="M8" s="149"/>
      <c r="N8" s="73"/>
      <c r="O8" s="149"/>
    </row>
    <row r="9" spans="1:15" x14ac:dyDescent="0.25">
      <c r="A9" s="134">
        <f t="shared" si="0"/>
        <v>5</v>
      </c>
      <c r="B9" s="134" t="s">
        <v>1064</v>
      </c>
      <c r="C9" s="134" t="s">
        <v>1071</v>
      </c>
      <c r="D9" s="134">
        <v>63</v>
      </c>
      <c r="E9" s="134">
        <v>4</v>
      </c>
      <c r="F9" s="134" t="s">
        <v>1072</v>
      </c>
      <c r="G9" s="139">
        <v>278031065405</v>
      </c>
      <c r="H9" s="134">
        <v>9616394543</v>
      </c>
      <c r="J9" s="133"/>
      <c r="K9" s="133"/>
      <c r="L9" s="73"/>
      <c r="M9" s="149"/>
      <c r="N9" s="73"/>
      <c r="O9" s="149"/>
    </row>
    <row r="10" spans="1:15" x14ac:dyDescent="0.25">
      <c r="A10" s="134">
        <f t="shared" si="0"/>
        <v>6</v>
      </c>
      <c r="B10" s="134" t="s">
        <v>1071</v>
      </c>
      <c r="C10" s="134" t="s">
        <v>978</v>
      </c>
      <c r="D10" s="134">
        <v>63</v>
      </c>
      <c r="E10" s="134">
        <v>5</v>
      </c>
      <c r="F10" s="134" t="s">
        <v>1073</v>
      </c>
      <c r="G10" s="139">
        <v>306504935946</v>
      </c>
      <c r="H10" s="134">
        <v>9565336011</v>
      </c>
      <c r="J10" s="133"/>
      <c r="K10" s="133"/>
      <c r="L10" s="73"/>
      <c r="M10" s="149"/>
      <c r="N10" s="73"/>
      <c r="O10" s="149"/>
    </row>
    <row r="11" spans="1:15" x14ac:dyDescent="0.25">
      <c r="A11" s="134">
        <f t="shared" si="0"/>
        <v>7</v>
      </c>
      <c r="B11" s="134" t="s">
        <v>978</v>
      </c>
      <c r="C11" s="134" t="s">
        <v>1074</v>
      </c>
      <c r="D11" s="134">
        <v>63</v>
      </c>
      <c r="E11" s="134">
        <v>5</v>
      </c>
      <c r="F11" s="134" t="s">
        <v>1075</v>
      </c>
      <c r="G11" s="139">
        <v>372418182823</v>
      </c>
      <c r="H11" s="134">
        <v>9984418317</v>
      </c>
      <c r="J11" s="133"/>
      <c r="K11" s="133"/>
      <c r="L11" s="73"/>
      <c r="M11" s="149"/>
      <c r="N11" s="73"/>
      <c r="O11" s="149"/>
    </row>
    <row r="12" spans="1:15" x14ac:dyDescent="0.25">
      <c r="A12" s="134">
        <f t="shared" si="0"/>
        <v>8</v>
      </c>
      <c r="B12" s="134" t="s">
        <v>1074</v>
      </c>
      <c r="C12" s="134" t="s">
        <v>206</v>
      </c>
      <c r="D12" s="134">
        <v>63</v>
      </c>
      <c r="E12" s="134">
        <v>6</v>
      </c>
      <c r="F12" s="134" t="s">
        <v>1076</v>
      </c>
      <c r="G12" s="139">
        <v>384868955260</v>
      </c>
      <c r="H12" s="134">
        <v>9670816232</v>
      </c>
      <c r="J12" s="133"/>
      <c r="K12" s="133"/>
      <c r="L12" s="73"/>
      <c r="M12" s="149"/>
      <c r="N12" s="73"/>
      <c r="O12" s="149"/>
    </row>
    <row r="13" spans="1:15" x14ac:dyDescent="0.25">
      <c r="A13" s="134">
        <f t="shared" si="0"/>
        <v>9</v>
      </c>
      <c r="B13" s="134" t="s">
        <v>1071</v>
      </c>
      <c r="C13" s="134" t="s">
        <v>1068</v>
      </c>
      <c r="D13" s="134">
        <v>63</v>
      </c>
      <c r="E13" s="134">
        <v>8</v>
      </c>
      <c r="F13" s="134" t="s">
        <v>1078</v>
      </c>
      <c r="G13" s="139">
        <v>592610441454</v>
      </c>
      <c r="H13" s="134">
        <v>9670720804</v>
      </c>
      <c r="J13" s="133"/>
      <c r="K13" s="133"/>
      <c r="L13" s="149"/>
      <c r="M13" s="149"/>
      <c r="N13" s="73"/>
      <c r="O13" s="92"/>
    </row>
    <row r="14" spans="1:15" x14ac:dyDescent="0.25">
      <c r="A14" s="134">
        <f t="shared" si="0"/>
        <v>10</v>
      </c>
      <c r="B14" s="134" t="s">
        <v>1071</v>
      </c>
      <c r="C14" s="134" t="s">
        <v>1068</v>
      </c>
      <c r="D14" s="134">
        <v>63</v>
      </c>
      <c r="E14" s="134">
        <v>9</v>
      </c>
      <c r="F14" s="134" t="s">
        <v>1080</v>
      </c>
      <c r="G14" s="139">
        <v>740962531608</v>
      </c>
      <c r="H14" s="134">
        <v>9621201345</v>
      </c>
      <c r="J14" s="133"/>
      <c r="K14" s="133"/>
      <c r="L14" s="73"/>
      <c r="M14" s="149"/>
      <c r="N14" s="73"/>
      <c r="O14" s="92"/>
    </row>
    <row r="15" spans="1:15" x14ac:dyDescent="0.25">
      <c r="A15" s="134">
        <f t="shared" si="0"/>
        <v>11</v>
      </c>
      <c r="B15" s="134" t="s">
        <v>1071</v>
      </c>
      <c r="C15" s="134" t="s">
        <v>1068</v>
      </c>
      <c r="D15" s="134">
        <v>63</v>
      </c>
      <c r="E15" s="134">
        <v>3</v>
      </c>
      <c r="F15" s="134" t="s">
        <v>1081</v>
      </c>
      <c r="G15" s="139">
        <v>307339806636</v>
      </c>
      <c r="H15" s="134">
        <v>8977127732</v>
      </c>
      <c r="J15" s="133"/>
      <c r="K15" s="133"/>
      <c r="L15" s="73"/>
      <c r="M15" s="149"/>
      <c r="N15" s="73"/>
      <c r="O15" s="92"/>
    </row>
    <row r="16" spans="1:15" x14ac:dyDescent="0.25">
      <c r="A16" s="134">
        <f t="shared" si="0"/>
        <v>12</v>
      </c>
      <c r="B16" s="134" t="s">
        <v>1071</v>
      </c>
      <c r="C16" s="134" t="s">
        <v>1068</v>
      </c>
      <c r="D16" s="134">
        <v>63</v>
      </c>
      <c r="E16" s="134">
        <v>12</v>
      </c>
      <c r="F16" s="134" t="s">
        <v>1082</v>
      </c>
      <c r="G16" s="139">
        <v>602082288703</v>
      </c>
      <c r="H16" s="134">
        <v>9792762740</v>
      </c>
      <c r="J16" s="133"/>
      <c r="K16" s="133"/>
      <c r="L16" s="73"/>
      <c r="M16" s="149"/>
      <c r="N16" s="73"/>
      <c r="O16" s="92"/>
    </row>
    <row r="17" spans="1:19" x14ac:dyDescent="0.25">
      <c r="A17" s="134">
        <f t="shared" si="0"/>
        <v>13</v>
      </c>
      <c r="B17" s="134" t="s">
        <v>1071</v>
      </c>
      <c r="C17" s="134" t="s">
        <v>1068</v>
      </c>
      <c r="D17" s="134">
        <v>63</v>
      </c>
      <c r="E17" s="134">
        <v>8</v>
      </c>
      <c r="F17" s="134" t="s">
        <v>1084</v>
      </c>
      <c r="G17" s="139">
        <v>654021506892</v>
      </c>
      <c r="H17" s="134">
        <v>6390581235</v>
      </c>
      <c r="J17" s="87" t="s">
        <v>1478</v>
      </c>
      <c r="K17" s="230" t="s">
        <v>1675</v>
      </c>
      <c r="L17" s="231"/>
      <c r="M17" s="230" t="s">
        <v>1685</v>
      </c>
      <c r="N17" s="232"/>
      <c r="O17" s="231"/>
      <c r="P17" s="230" t="s">
        <v>1688</v>
      </c>
      <c r="Q17" s="232"/>
      <c r="R17" s="231"/>
      <c r="S17" s="233" t="s">
        <v>692</v>
      </c>
    </row>
    <row r="18" spans="1:19" x14ac:dyDescent="0.25">
      <c r="A18" s="134">
        <f t="shared" si="0"/>
        <v>14</v>
      </c>
      <c r="B18" s="134" t="s">
        <v>1071</v>
      </c>
      <c r="C18" s="134" t="s">
        <v>1068</v>
      </c>
      <c r="D18" s="134">
        <v>63</v>
      </c>
      <c r="E18" s="134">
        <v>8</v>
      </c>
      <c r="F18" s="134" t="s">
        <v>1085</v>
      </c>
      <c r="G18" s="139">
        <v>305105990559</v>
      </c>
      <c r="H18" s="134">
        <v>7084759236</v>
      </c>
      <c r="J18" s="147" t="s">
        <v>717</v>
      </c>
      <c r="K18" s="150" t="s">
        <v>689</v>
      </c>
      <c r="L18" s="87" t="s">
        <v>1686</v>
      </c>
      <c r="M18" s="87" t="s">
        <v>1490</v>
      </c>
      <c r="N18" s="89" t="s">
        <v>1673</v>
      </c>
      <c r="O18" s="89" t="s">
        <v>1674</v>
      </c>
      <c r="P18" s="87" t="s">
        <v>1490</v>
      </c>
      <c r="Q18" s="89" t="s">
        <v>1673</v>
      </c>
      <c r="R18" s="89" t="s">
        <v>1674</v>
      </c>
      <c r="S18" s="233"/>
    </row>
    <row r="19" spans="1:19" x14ac:dyDescent="0.25">
      <c r="A19" s="134">
        <f t="shared" si="0"/>
        <v>15</v>
      </c>
      <c r="B19" s="134" t="s">
        <v>1071</v>
      </c>
      <c r="C19" s="134" t="s">
        <v>1068</v>
      </c>
      <c r="D19" s="134">
        <v>63</v>
      </c>
      <c r="E19" s="134">
        <v>9</v>
      </c>
      <c r="F19" s="134" t="s">
        <v>1086</v>
      </c>
      <c r="G19" s="139">
        <v>979281613342</v>
      </c>
      <c r="H19" s="134">
        <v>8052363993</v>
      </c>
      <c r="J19" s="148">
        <v>1</v>
      </c>
      <c r="K19" s="148" t="s">
        <v>1687</v>
      </c>
      <c r="L19" s="148" t="s">
        <v>694</v>
      </c>
      <c r="M19" s="15">
        <v>500</v>
      </c>
      <c r="N19" s="15"/>
      <c r="O19" s="148">
        <v>2000</v>
      </c>
      <c r="P19" s="16">
        <v>1992</v>
      </c>
      <c r="Q19" s="16"/>
      <c r="R19" s="16"/>
      <c r="S19">
        <f>(M19+N19+O19)-(P19+Q19+R19)</f>
        <v>508</v>
      </c>
    </row>
    <row r="20" spans="1:19" x14ac:dyDescent="0.25">
      <c r="A20" s="134">
        <f t="shared" si="0"/>
        <v>16</v>
      </c>
      <c r="B20" s="134" t="s">
        <v>986</v>
      </c>
      <c r="C20" s="134" t="s">
        <v>1087</v>
      </c>
      <c r="D20" s="134">
        <v>63</v>
      </c>
      <c r="E20" s="134">
        <v>4</v>
      </c>
      <c r="F20" s="134" t="s">
        <v>1088</v>
      </c>
      <c r="G20" s="139">
        <v>624696618526</v>
      </c>
      <c r="H20" s="134">
        <v>9824791080</v>
      </c>
      <c r="J20" s="148">
        <f>1+J19</f>
        <v>2</v>
      </c>
      <c r="K20" s="148" t="s">
        <v>1676</v>
      </c>
      <c r="L20" s="148" t="s">
        <v>697</v>
      </c>
      <c r="M20" s="15">
        <v>50</v>
      </c>
      <c r="N20" s="15"/>
      <c r="O20" s="148">
        <v>280</v>
      </c>
      <c r="P20" s="16">
        <v>297</v>
      </c>
      <c r="Q20" s="16"/>
      <c r="R20" s="16"/>
      <c r="S20">
        <f t="shared" ref="S20:S38" si="1">(M20+N20+O20)-(P20+Q20+R20)</f>
        <v>33</v>
      </c>
    </row>
    <row r="21" spans="1:19" x14ac:dyDescent="0.25">
      <c r="A21" s="134">
        <f t="shared" si="0"/>
        <v>17</v>
      </c>
      <c r="B21" s="134" t="s">
        <v>1089</v>
      </c>
      <c r="C21" s="134" t="s">
        <v>1090</v>
      </c>
      <c r="D21" s="134">
        <v>63</v>
      </c>
      <c r="E21" s="134">
        <v>5</v>
      </c>
      <c r="F21" s="134" t="s">
        <v>1091</v>
      </c>
      <c r="G21" s="139">
        <v>642349830999</v>
      </c>
      <c r="H21" s="134">
        <v>9670816232</v>
      </c>
      <c r="J21" s="148">
        <f t="shared" ref="J21:J38" si="2">1+J20</f>
        <v>3</v>
      </c>
      <c r="K21" s="148" t="s">
        <v>1677</v>
      </c>
      <c r="L21" s="148" t="s">
        <v>697</v>
      </c>
      <c r="M21" s="15"/>
      <c r="N21" s="15"/>
      <c r="O21" s="148">
        <v>0</v>
      </c>
      <c r="P21" s="16"/>
      <c r="Q21" s="16"/>
      <c r="R21" s="16"/>
      <c r="S21">
        <f t="shared" si="1"/>
        <v>0</v>
      </c>
    </row>
    <row r="22" spans="1:19" x14ac:dyDescent="0.25">
      <c r="A22" s="134">
        <f t="shared" si="0"/>
        <v>18</v>
      </c>
      <c r="B22" s="134" t="s">
        <v>1089</v>
      </c>
      <c r="C22" s="134" t="s">
        <v>1090</v>
      </c>
      <c r="D22" s="134">
        <v>63</v>
      </c>
      <c r="E22" s="134">
        <v>6</v>
      </c>
      <c r="F22" s="134" t="s">
        <v>1092</v>
      </c>
      <c r="G22" s="139">
        <v>237344572716</v>
      </c>
      <c r="H22" s="134">
        <v>7704873718</v>
      </c>
      <c r="J22" s="148">
        <f t="shared" si="2"/>
        <v>4</v>
      </c>
      <c r="K22" s="148" t="s">
        <v>1678</v>
      </c>
      <c r="L22" s="148" t="s">
        <v>697</v>
      </c>
      <c r="M22" s="15"/>
      <c r="N22" s="15"/>
      <c r="O22" s="148">
        <v>70</v>
      </c>
      <c r="P22" s="16">
        <v>0</v>
      </c>
      <c r="Q22" s="16"/>
      <c r="R22" s="16"/>
      <c r="S22">
        <f t="shared" si="1"/>
        <v>70</v>
      </c>
    </row>
    <row r="23" spans="1:19" x14ac:dyDescent="0.25">
      <c r="A23" s="134">
        <f t="shared" si="0"/>
        <v>19</v>
      </c>
      <c r="B23" s="134" t="s">
        <v>110</v>
      </c>
      <c r="C23" s="134" t="s">
        <v>1093</v>
      </c>
      <c r="D23" s="134">
        <v>63</v>
      </c>
      <c r="E23" s="134">
        <v>12</v>
      </c>
      <c r="F23" s="134" t="s">
        <v>1094</v>
      </c>
      <c r="G23" s="139">
        <v>642808667941</v>
      </c>
      <c r="H23" s="134">
        <v>9839455490</v>
      </c>
      <c r="J23" s="148">
        <f t="shared" si="2"/>
        <v>5</v>
      </c>
      <c r="K23" s="148" t="s">
        <v>1679</v>
      </c>
      <c r="L23" s="148" t="s">
        <v>697</v>
      </c>
      <c r="M23" s="15"/>
      <c r="N23" s="15"/>
      <c r="O23" s="148">
        <v>25</v>
      </c>
      <c r="P23" s="16"/>
      <c r="Q23" s="16"/>
      <c r="R23" s="16"/>
      <c r="S23">
        <f t="shared" si="1"/>
        <v>25</v>
      </c>
    </row>
    <row r="24" spans="1:19" x14ac:dyDescent="0.25">
      <c r="A24" s="134">
        <f t="shared" si="0"/>
        <v>20</v>
      </c>
      <c r="B24" s="134" t="s">
        <v>1093</v>
      </c>
      <c r="C24" s="134" t="s">
        <v>1095</v>
      </c>
      <c r="D24" s="134">
        <v>63</v>
      </c>
      <c r="E24" s="134">
        <v>10</v>
      </c>
      <c r="F24" s="134" t="s">
        <v>1096</v>
      </c>
      <c r="G24" s="139">
        <v>504960204202</v>
      </c>
      <c r="H24" s="134">
        <v>7388730572</v>
      </c>
      <c r="J24" s="148">
        <f t="shared" si="2"/>
        <v>6</v>
      </c>
      <c r="K24" s="148" t="s">
        <v>1680</v>
      </c>
      <c r="L24" s="148" t="s">
        <v>697</v>
      </c>
      <c r="M24" s="15"/>
      <c r="N24" s="15"/>
      <c r="O24" s="148">
        <v>0</v>
      </c>
      <c r="P24" s="16">
        <v>2</v>
      </c>
      <c r="Q24" s="16"/>
      <c r="R24" s="16"/>
      <c r="S24">
        <f t="shared" si="1"/>
        <v>-2</v>
      </c>
    </row>
    <row r="25" spans="1:19" x14ac:dyDescent="0.25">
      <c r="A25" s="134">
        <f t="shared" si="0"/>
        <v>21</v>
      </c>
      <c r="B25" s="134" t="s">
        <v>110</v>
      </c>
      <c r="C25" s="134" t="s">
        <v>1097</v>
      </c>
      <c r="D25" s="134">
        <v>63</v>
      </c>
      <c r="E25" s="134">
        <v>7</v>
      </c>
      <c r="F25" s="134" t="s">
        <v>1098</v>
      </c>
      <c r="G25" s="139">
        <v>464506113975</v>
      </c>
      <c r="H25" s="134">
        <v>9628876537</v>
      </c>
      <c r="J25" s="148">
        <f t="shared" si="2"/>
        <v>7</v>
      </c>
      <c r="K25" s="148" t="s">
        <v>1681</v>
      </c>
      <c r="L25" s="148" t="s">
        <v>697</v>
      </c>
      <c r="M25" s="15"/>
      <c r="N25" s="15"/>
      <c r="O25" s="148">
        <v>0</v>
      </c>
      <c r="P25" s="16"/>
      <c r="Q25" s="16"/>
      <c r="R25" s="16"/>
      <c r="S25">
        <f t="shared" si="1"/>
        <v>0</v>
      </c>
    </row>
    <row r="26" spans="1:19" x14ac:dyDescent="0.25">
      <c r="A26" s="134">
        <f t="shared" si="0"/>
        <v>22</v>
      </c>
      <c r="B26" s="134" t="s">
        <v>1097</v>
      </c>
      <c r="C26" s="134" t="s">
        <v>1093</v>
      </c>
      <c r="D26" s="134">
        <v>63</v>
      </c>
      <c r="E26" s="134">
        <v>12</v>
      </c>
      <c r="F26" s="134" t="s">
        <v>1099</v>
      </c>
      <c r="G26" s="139">
        <v>317725867934</v>
      </c>
      <c r="H26" s="134">
        <v>9628521846</v>
      </c>
      <c r="J26" s="148">
        <f t="shared" si="2"/>
        <v>8</v>
      </c>
      <c r="K26" s="148" t="s">
        <v>1682</v>
      </c>
      <c r="L26" s="148" t="s">
        <v>697</v>
      </c>
      <c r="M26" s="15"/>
      <c r="N26" s="15"/>
      <c r="O26" s="148">
        <v>0</v>
      </c>
      <c r="P26" s="16"/>
      <c r="Q26" s="16"/>
      <c r="R26" s="16"/>
      <c r="S26">
        <f t="shared" si="1"/>
        <v>0</v>
      </c>
    </row>
    <row r="27" spans="1:19" x14ac:dyDescent="0.25">
      <c r="A27" s="134">
        <f t="shared" si="0"/>
        <v>23</v>
      </c>
      <c r="B27" s="134" t="s">
        <v>1100</v>
      </c>
      <c r="C27" s="134" t="s">
        <v>1101</v>
      </c>
      <c r="D27" s="134">
        <v>63</v>
      </c>
      <c r="E27" s="134">
        <v>10</v>
      </c>
      <c r="F27" s="134" t="s">
        <v>1102</v>
      </c>
      <c r="G27" s="139">
        <v>458605227458</v>
      </c>
      <c r="H27" s="134">
        <v>8874819261</v>
      </c>
      <c r="J27" s="148">
        <f t="shared" si="2"/>
        <v>9</v>
      </c>
      <c r="K27" s="148" t="s">
        <v>1683</v>
      </c>
      <c r="L27" s="148" t="s">
        <v>697</v>
      </c>
      <c r="M27" s="15"/>
      <c r="N27" s="15"/>
      <c r="O27" s="148">
        <v>0</v>
      </c>
      <c r="P27" s="16"/>
      <c r="Q27" s="16"/>
      <c r="R27" s="16"/>
      <c r="S27">
        <f t="shared" si="1"/>
        <v>0</v>
      </c>
    </row>
    <row r="28" spans="1:19" x14ac:dyDescent="0.25">
      <c r="A28" s="134">
        <f t="shared" si="0"/>
        <v>24</v>
      </c>
      <c r="B28" s="134" t="s">
        <v>1010</v>
      </c>
      <c r="C28" s="134" t="s">
        <v>1103</v>
      </c>
      <c r="D28" s="134">
        <v>63</v>
      </c>
      <c r="E28" s="134">
        <v>7</v>
      </c>
      <c r="F28" s="134" t="s">
        <v>1104</v>
      </c>
      <c r="G28" s="139">
        <v>557644748368</v>
      </c>
      <c r="H28" s="134">
        <v>8429749571</v>
      </c>
      <c r="J28" s="148">
        <f t="shared" si="2"/>
        <v>10</v>
      </c>
      <c r="K28" s="148" t="s">
        <v>705</v>
      </c>
      <c r="L28" s="148" t="s">
        <v>697</v>
      </c>
      <c r="M28" s="15">
        <v>50</v>
      </c>
      <c r="N28" s="15"/>
      <c r="O28" s="148">
        <v>250</v>
      </c>
      <c r="P28" s="16">
        <v>300</v>
      </c>
      <c r="Q28" s="16">
        <v>270</v>
      </c>
      <c r="R28" s="16">
        <v>204</v>
      </c>
      <c r="S28">
        <f t="shared" si="1"/>
        <v>-474</v>
      </c>
    </row>
    <row r="29" spans="1:19" ht="30" x14ac:dyDescent="0.25">
      <c r="A29" s="134">
        <f t="shared" si="0"/>
        <v>25</v>
      </c>
      <c r="B29" s="134" t="s">
        <v>1103</v>
      </c>
      <c r="C29" s="134" t="s">
        <v>1105</v>
      </c>
      <c r="D29" s="134">
        <v>63</v>
      </c>
      <c r="E29" s="134">
        <v>10</v>
      </c>
      <c r="F29" s="134" t="s">
        <v>1106</v>
      </c>
      <c r="G29" s="139">
        <v>751970635343</v>
      </c>
      <c r="H29" s="134">
        <v>9628556984</v>
      </c>
      <c r="J29" s="148">
        <f t="shared" si="2"/>
        <v>11</v>
      </c>
      <c r="K29" s="137" t="s">
        <v>706</v>
      </c>
      <c r="L29" s="148" t="s">
        <v>697</v>
      </c>
      <c r="M29" s="15">
        <v>50</v>
      </c>
      <c r="N29" s="15"/>
      <c r="O29" s="148">
        <v>300</v>
      </c>
      <c r="P29" s="16">
        <v>300</v>
      </c>
      <c r="Q29" s="16">
        <v>270</v>
      </c>
      <c r="R29" s="16">
        <v>204</v>
      </c>
      <c r="S29">
        <f t="shared" si="1"/>
        <v>-424</v>
      </c>
    </row>
    <row r="30" spans="1:19" ht="32.25" customHeight="1" x14ac:dyDescent="0.25">
      <c r="A30" s="134">
        <f t="shared" si="0"/>
        <v>26</v>
      </c>
      <c r="B30" s="134" t="s">
        <v>1105</v>
      </c>
      <c r="C30" s="134" t="s">
        <v>1107</v>
      </c>
      <c r="D30" s="134">
        <v>63</v>
      </c>
      <c r="E30" s="134">
        <v>10</v>
      </c>
      <c r="F30" s="134" t="s">
        <v>1108</v>
      </c>
      <c r="G30" s="139">
        <v>689491136315</v>
      </c>
      <c r="H30" s="134">
        <v>9450413623</v>
      </c>
      <c r="J30" s="148">
        <f t="shared" si="2"/>
        <v>12</v>
      </c>
      <c r="K30" s="148" t="s">
        <v>707</v>
      </c>
      <c r="L30" s="148" t="s">
        <v>697</v>
      </c>
      <c r="M30" s="15">
        <v>50</v>
      </c>
      <c r="N30" s="15"/>
      <c r="O30" s="148">
        <v>400</v>
      </c>
      <c r="P30" s="16">
        <v>300</v>
      </c>
      <c r="Q30" s="16">
        <v>270</v>
      </c>
      <c r="R30" s="16">
        <v>204</v>
      </c>
      <c r="S30">
        <f t="shared" si="1"/>
        <v>-324</v>
      </c>
    </row>
    <row r="31" spans="1:19" x14ac:dyDescent="0.25">
      <c r="A31" s="134">
        <f t="shared" si="0"/>
        <v>27</v>
      </c>
      <c r="B31" s="134" t="s">
        <v>1107</v>
      </c>
      <c r="C31" s="134" t="s">
        <v>1109</v>
      </c>
      <c r="D31" s="134">
        <v>63</v>
      </c>
      <c r="E31" s="134">
        <v>7</v>
      </c>
      <c r="F31" s="134" t="s">
        <v>1110</v>
      </c>
      <c r="G31" s="139">
        <v>427896034127</v>
      </c>
      <c r="H31" s="134">
        <v>9415372441</v>
      </c>
      <c r="J31" s="148">
        <f t="shared" si="2"/>
        <v>13</v>
      </c>
      <c r="K31" s="146" t="s">
        <v>693</v>
      </c>
      <c r="L31" s="148" t="s">
        <v>694</v>
      </c>
      <c r="M31" s="15"/>
      <c r="N31" s="15"/>
      <c r="O31" s="148"/>
      <c r="P31" s="16"/>
      <c r="Q31" s="16"/>
      <c r="R31" s="16"/>
      <c r="S31">
        <f t="shared" si="1"/>
        <v>0</v>
      </c>
    </row>
    <row r="32" spans="1:19" x14ac:dyDescent="0.25">
      <c r="A32" s="134">
        <f t="shared" si="0"/>
        <v>28</v>
      </c>
      <c r="B32" s="134" t="s">
        <v>1105</v>
      </c>
      <c r="C32" s="134" t="s">
        <v>1111</v>
      </c>
      <c r="D32" s="134">
        <v>63</v>
      </c>
      <c r="E32" s="134">
        <v>7</v>
      </c>
      <c r="F32" s="134" t="s">
        <v>1112</v>
      </c>
      <c r="G32" s="139">
        <v>704605112338</v>
      </c>
      <c r="H32" s="134">
        <v>9792692649</v>
      </c>
      <c r="J32" s="148">
        <f t="shared" si="2"/>
        <v>14</v>
      </c>
      <c r="K32" s="146" t="s">
        <v>1684</v>
      </c>
      <c r="L32" s="148" t="s">
        <v>697</v>
      </c>
      <c r="M32" s="15">
        <v>50</v>
      </c>
      <c r="N32" s="15"/>
      <c r="O32" s="148">
        <v>300</v>
      </c>
      <c r="P32" s="16">
        <v>300</v>
      </c>
      <c r="Q32" s="16">
        <v>270</v>
      </c>
      <c r="R32" s="16">
        <v>204</v>
      </c>
      <c r="S32">
        <f t="shared" si="1"/>
        <v>-424</v>
      </c>
    </row>
    <row r="33" spans="1:19" x14ac:dyDescent="0.25">
      <c r="A33" s="134">
        <f t="shared" si="0"/>
        <v>29</v>
      </c>
      <c r="B33" s="134" t="s">
        <v>1111</v>
      </c>
      <c r="C33" s="134" t="s">
        <v>1008</v>
      </c>
      <c r="D33" s="134">
        <v>63</v>
      </c>
      <c r="E33" s="134">
        <v>10</v>
      </c>
      <c r="F33" s="134" t="s">
        <v>1099</v>
      </c>
      <c r="G33" s="139">
        <v>317725867934</v>
      </c>
      <c r="H33" s="134">
        <v>8527181986</v>
      </c>
      <c r="J33" s="148">
        <f t="shared" si="2"/>
        <v>15</v>
      </c>
      <c r="K33" s="146" t="s">
        <v>708</v>
      </c>
      <c r="L33" s="148" t="s">
        <v>697</v>
      </c>
      <c r="M33" s="15">
        <v>100</v>
      </c>
      <c r="N33" s="15"/>
      <c r="O33" s="148">
        <v>400</v>
      </c>
      <c r="P33" s="16">
        <v>600</v>
      </c>
      <c r="Q33" s="16">
        <v>540</v>
      </c>
      <c r="R33" s="16">
        <v>408</v>
      </c>
      <c r="S33">
        <f t="shared" si="1"/>
        <v>-1048</v>
      </c>
    </row>
    <row r="34" spans="1:19" x14ac:dyDescent="0.25">
      <c r="A34" s="134">
        <f t="shared" si="0"/>
        <v>30</v>
      </c>
      <c r="B34" s="134" t="s">
        <v>1008</v>
      </c>
      <c r="C34" s="134" t="s">
        <v>121</v>
      </c>
      <c r="D34" s="134">
        <v>63</v>
      </c>
      <c r="E34" s="134">
        <v>5</v>
      </c>
      <c r="F34" s="134" t="s">
        <v>1113</v>
      </c>
      <c r="G34" s="139">
        <v>615499379538</v>
      </c>
      <c r="H34" s="134">
        <v>8052591616</v>
      </c>
      <c r="J34" s="148">
        <f t="shared" si="2"/>
        <v>16</v>
      </c>
      <c r="K34" s="146" t="s">
        <v>709</v>
      </c>
      <c r="L34" s="148" t="s">
        <v>697</v>
      </c>
      <c r="M34" s="15">
        <v>50</v>
      </c>
      <c r="N34" s="15"/>
      <c r="O34" s="148">
        <v>400</v>
      </c>
      <c r="P34" s="16">
        <v>300</v>
      </c>
      <c r="Q34" s="16">
        <v>270</v>
      </c>
      <c r="R34" s="16">
        <v>204</v>
      </c>
      <c r="S34">
        <f t="shared" si="1"/>
        <v>-324</v>
      </c>
    </row>
    <row r="35" spans="1:19" x14ac:dyDescent="0.25">
      <c r="A35" s="134">
        <f t="shared" si="0"/>
        <v>31</v>
      </c>
      <c r="B35" s="134" t="s">
        <v>1008</v>
      </c>
      <c r="C35" s="134" t="s">
        <v>1114</v>
      </c>
      <c r="D35" s="134">
        <v>63</v>
      </c>
      <c r="E35" s="134">
        <v>9</v>
      </c>
      <c r="F35" s="134" t="s">
        <v>1115</v>
      </c>
      <c r="G35" s="139">
        <v>241794262072</v>
      </c>
      <c r="H35" s="134">
        <v>9517309108</v>
      </c>
      <c r="J35" s="148">
        <f t="shared" si="2"/>
        <v>17</v>
      </c>
      <c r="K35" s="148" t="s">
        <v>711</v>
      </c>
      <c r="L35" s="148" t="s">
        <v>697</v>
      </c>
      <c r="M35" s="15">
        <v>50</v>
      </c>
      <c r="N35" s="15"/>
      <c r="O35" s="148">
        <v>400</v>
      </c>
      <c r="P35" s="16">
        <v>300</v>
      </c>
      <c r="Q35" s="16">
        <v>270</v>
      </c>
      <c r="R35" s="16">
        <v>204</v>
      </c>
      <c r="S35">
        <f t="shared" si="1"/>
        <v>-324</v>
      </c>
    </row>
    <row r="36" spans="1:19" x14ac:dyDescent="0.25">
      <c r="A36" s="134">
        <f t="shared" si="0"/>
        <v>32</v>
      </c>
      <c r="B36" s="134" t="s">
        <v>1116</v>
      </c>
      <c r="C36" s="134" t="s">
        <v>1077</v>
      </c>
      <c r="D36" s="134">
        <v>63</v>
      </c>
      <c r="E36" s="134">
        <v>8</v>
      </c>
      <c r="F36" s="134" t="s">
        <v>1117</v>
      </c>
      <c r="G36" s="139">
        <v>892348798663</v>
      </c>
      <c r="H36" s="134">
        <v>7317419158</v>
      </c>
      <c r="J36" s="148">
        <f t="shared" si="2"/>
        <v>18</v>
      </c>
      <c r="K36" s="148" t="s">
        <v>712</v>
      </c>
      <c r="L36" s="148" t="s">
        <v>697</v>
      </c>
      <c r="M36" s="15">
        <v>50</v>
      </c>
      <c r="N36" s="15"/>
      <c r="O36" s="148">
        <v>200</v>
      </c>
      <c r="P36" s="16">
        <v>300</v>
      </c>
      <c r="Q36" s="16">
        <v>270</v>
      </c>
      <c r="R36" s="16">
        <v>204</v>
      </c>
      <c r="S36">
        <f t="shared" si="1"/>
        <v>-524</v>
      </c>
    </row>
    <row r="37" spans="1:19" x14ac:dyDescent="0.25">
      <c r="A37" s="134">
        <f t="shared" si="0"/>
        <v>33</v>
      </c>
      <c r="B37" s="134" t="s">
        <v>1111</v>
      </c>
      <c r="C37" s="134" t="s">
        <v>965</v>
      </c>
      <c r="D37" s="134">
        <v>63</v>
      </c>
      <c r="E37" s="134">
        <v>6</v>
      </c>
      <c r="F37" s="134" t="s">
        <v>1118</v>
      </c>
      <c r="G37" s="139">
        <v>427416396857</v>
      </c>
      <c r="H37" s="134">
        <v>7506018751</v>
      </c>
      <c r="J37" s="148">
        <f t="shared" si="2"/>
        <v>19</v>
      </c>
      <c r="K37" s="148" t="s">
        <v>713</v>
      </c>
      <c r="L37" s="148" t="s">
        <v>697</v>
      </c>
      <c r="M37" s="15">
        <v>50</v>
      </c>
      <c r="N37" s="15"/>
      <c r="O37" s="148">
        <v>200</v>
      </c>
      <c r="P37" s="16">
        <v>300</v>
      </c>
      <c r="Q37" s="16">
        <v>270</v>
      </c>
      <c r="R37" s="16">
        <v>204</v>
      </c>
      <c r="S37">
        <f t="shared" si="1"/>
        <v>-524</v>
      </c>
    </row>
    <row r="38" spans="1:19" x14ac:dyDescent="0.25">
      <c r="A38" s="134">
        <f t="shared" si="0"/>
        <v>34</v>
      </c>
      <c r="B38" s="134" t="s">
        <v>965</v>
      </c>
      <c r="C38" s="134" t="s">
        <v>1119</v>
      </c>
      <c r="D38" s="134">
        <v>63</v>
      </c>
      <c r="E38" s="134">
        <v>7</v>
      </c>
      <c r="F38" s="134" t="s">
        <v>1120</v>
      </c>
      <c r="G38" s="139">
        <v>524712269932</v>
      </c>
      <c r="H38" s="134">
        <v>9322420413</v>
      </c>
      <c r="J38" s="148">
        <f t="shared" si="2"/>
        <v>20</v>
      </c>
      <c r="K38" s="148" t="s">
        <v>714</v>
      </c>
      <c r="L38" s="148" t="s">
        <v>697</v>
      </c>
      <c r="M38" s="15">
        <v>30</v>
      </c>
      <c r="N38" s="15"/>
      <c r="O38" s="148">
        <v>280</v>
      </c>
      <c r="P38" s="16"/>
      <c r="Q38" s="16"/>
      <c r="R38" s="16"/>
      <c r="S38">
        <f t="shared" si="1"/>
        <v>310</v>
      </c>
    </row>
    <row r="39" spans="1:19" x14ac:dyDescent="0.25">
      <c r="A39" s="134">
        <f t="shared" si="0"/>
        <v>35</v>
      </c>
      <c r="B39" s="134" t="s">
        <v>965</v>
      </c>
      <c r="C39" s="134" t="s">
        <v>116</v>
      </c>
      <c r="D39" s="134">
        <v>63</v>
      </c>
      <c r="E39" s="134">
        <v>7</v>
      </c>
      <c r="F39" s="134" t="s">
        <v>1082</v>
      </c>
      <c r="G39" s="139">
        <v>667914699452</v>
      </c>
      <c r="H39" s="134">
        <v>8874351992</v>
      </c>
      <c r="J39" s="133"/>
      <c r="K39" s="133"/>
      <c r="L39" s="133"/>
      <c r="M39" s="133"/>
    </row>
    <row r="40" spans="1:19" x14ac:dyDescent="0.25">
      <c r="A40" s="134">
        <f t="shared" si="0"/>
        <v>36</v>
      </c>
      <c r="B40" s="134" t="s">
        <v>1121</v>
      </c>
      <c r="C40" s="134" t="s">
        <v>1122</v>
      </c>
      <c r="D40" s="134">
        <v>63</v>
      </c>
      <c r="E40" s="134">
        <v>8</v>
      </c>
      <c r="F40" s="134" t="s">
        <v>1123</v>
      </c>
      <c r="G40" s="139">
        <v>717586209480</v>
      </c>
      <c r="H40" s="134">
        <v>8874351992</v>
      </c>
      <c r="J40" s="133"/>
      <c r="K40" s="133"/>
      <c r="L40" s="133"/>
      <c r="M40" s="133"/>
    </row>
    <row r="41" spans="1:19" x14ac:dyDescent="0.25">
      <c r="A41" s="134">
        <f t="shared" si="0"/>
        <v>37</v>
      </c>
      <c r="B41" s="134" t="s">
        <v>1009</v>
      </c>
      <c r="C41" s="134" t="s">
        <v>171</v>
      </c>
      <c r="D41" s="134">
        <v>63</v>
      </c>
      <c r="E41" s="134">
        <v>5</v>
      </c>
      <c r="F41" s="134" t="s">
        <v>1124</v>
      </c>
      <c r="G41" s="139">
        <v>868838784622</v>
      </c>
      <c r="H41" s="134">
        <v>9919984975</v>
      </c>
      <c r="J41" s="133"/>
      <c r="K41" s="133"/>
      <c r="L41" s="133"/>
      <c r="M41" s="133"/>
    </row>
    <row r="42" spans="1:19" x14ac:dyDescent="0.25">
      <c r="A42" s="134">
        <f t="shared" si="0"/>
        <v>38</v>
      </c>
      <c r="B42" s="134" t="s">
        <v>1122</v>
      </c>
      <c r="C42" s="134" t="s">
        <v>120</v>
      </c>
      <c r="D42" s="134">
        <v>63</v>
      </c>
      <c r="E42" s="134">
        <v>10</v>
      </c>
      <c r="F42" s="134" t="s">
        <v>1125</v>
      </c>
      <c r="G42" s="139">
        <v>532179942449</v>
      </c>
      <c r="H42" s="134">
        <v>9554908305</v>
      </c>
      <c r="J42" s="133"/>
      <c r="K42" s="133"/>
      <c r="L42" s="133"/>
      <c r="M42" s="133"/>
    </row>
    <row r="43" spans="1:19" x14ac:dyDescent="0.25">
      <c r="A43" s="134">
        <f t="shared" si="0"/>
        <v>39</v>
      </c>
      <c r="B43" s="134" t="s">
        <v>1122</v>
      </c>
      <c r="C43" s="134" t="s">
        <v>1126</v>
      </c>
      <c r="D43" s="134">
        <v>63</v>
      </c>
      <c r="E43" s="134">
        <v>7</v>
      </c>
      <c r="F43" s="134" t="s">
        <v>1127</v>
      </c>
      <c r="G43" s="139">
        <v>484783036890</v>
      </c>
      <c r="H43" s="134">
        <v>9628963305</v>
      </c>
      <c r="J43" s="133"/>
      <c r="K43" s="133"/>
      <c r="L43" s="133"/>
      <c r="M43" s="133"/>
    </row>
    <row r="44" spans="1:19" x14ac:dyDescent="0.25">
      <c r="A44" s="134">
        <f t="shared" si="0"/>
        <v>40</v>
      </c>
      <c r="B44" s="134" t="s">
        <v>1128</v>
      </c>
      <c r="C44" s="134" t="s">
        <v>1129</v>
      </c>
      <c r="D44" s="134">
        <v>63</v>
      </c>
      <c r="E44" s="134">
        <v>3</v>
      </c>
      <c r="F44" s="134" t="s">
        <v>1130</v>
      </c>
      <c r="G44" s="139">
        <v>966186842067</v>
      </c>
      <c r="H44" s="134">
        <v>9721284365</v>
      </c>
      <c r="J44" s="133"/>
      <c r="K44" s="133"/>
      <c r="L44" s="133"/>
      <c r="M44" s="133"/>
    </row>
    <row r="45" spans="1:19" x14ac:dyDescent="0.25">
      <c r="A45" s="134">
        <f t="shared" si="0"/>
        <v>41</v>
      </c>
      <c r="B45" s="134" t="s">
        <v>1129</v>
      </c>
      <c r="C45" s="134" t="s">
        <v>1131</v>
      </c>
      <c r="D45" s="134">
        <v>63</v>
      </c>
      <c r="E45" s="134">
        <v>3</v>
      </c>
      <c r="F45" s="134" t="s">
        <v>1088</v>
      </c>
      <c r="G45" s="139">
        <v>458377403459</v>
      </c>
      <c r="H45" s="134">
        <v>8874413563</v>
      </c>
      <c r="J45" s="133"/>
      <c r="K45" s="133"/>
      <c r="L45" s="133"/>
      <c r="M45" s="133"/>
    </row>
    <row r="46" spans="1:19" x14ac:dyDescent="0.25">
      <c r="A46" s="134">
        <f t="shared" si="0"/>
        <v>42</v>
      </c>
      <c r="B46" s="134" t="s">
        <v>1121</v>
      </c>
      <c r="C46" s="134" t="s">
        <v>1128</v>
      </c>
      <c r="D46" s="134">
        <v>63</v>
      </c>
      <c r="E46" s="134">
        <v>4</v>
      </c>
      <c r="F46" s="134" t="s">
        <v>1132</v>
      </c>
      <c r="G46" s="139">
        <v>858471971322</v>
      </c>
      <c r="H46" s="134">
        <v>7607259835</v>
      </c>
      <c r="J46" s="133"/>
      <c r="K46" s="133"/>
      <c r="L46" s="133"/>
      <c r="M46" s="133"/>
    </row>
    <row r="47" spans="1:19" x14ac:dyDescent="0.25">
      <c r="A47" s="134">
        <f t="shared" si="0"/>
        <v>43</v>
      </c>
      <c r="B47" s="134" t="s">
        <v>171</v>
      </c>
      <c r="C47" s="134" t="s">
        <v>1116</v>
      </c>
      <c r="D47" s="134">
        <v>63</v>
      </c>
      <c r="E47" s="134">
        <v>6</v>
      </c>
      <c r="F47" s="134" t="s">
        <v>1133</v>
      </c>
      <c r="G47" s="139">
        <v>553393120560</v>
      </c>
      <c r="H47" s="134">
        <v>7408899381</v>
      </c>
      <c r="J47" s="133"/>
      <c r="K47" s="133"/>
      <c r="L47" s="133"/>
      <c r="M47" s="133"/>
    </row>
    <row r="48" spans="1:19" x14ac:dyDescent="0.25">
      <c r="A48" s="134">
        <f t="shared" si="0"/>
        <v>44</v>
      </c>
      <c r="B48" s="134" t="s">
        <v>1134</v>
      </c>
      <c r="C48" s="134" t="s">
        <v>170</v>
      </c>
      <c r="D48" s="134">
        <v>63</v>
      </c>
      <c r="E48" s="134">
        <v>8</v>
      </c>
      <c r="F48" s="134" t="s">
        <v>1135</v>
      </c>
      <c r="G48" s="139">
        <v>797330400754</v>
      </c>
      <c r="H48" s="134">
        <v>9592259041</v>
      </c>
      <c r="J48" s="133"/>
      <c r="K48" s="133"/>
      <c r="L48" s="133"/>
      <c r="M48" s="133"/>
    </row>
    <row r="49" spans="1:13" x14ac:dyDescent="0.25">
      <c r="A49" s="134">
        <f t="shared" si="0"/>
        <v>45</v>
      </c>
      <c r="B49" s="134" t="s">
        <v>170</v>
      </c>
      <c r="C49" s="134" t="s">
        <v>1136</v>
      </c>
      <c r="D49" s="134">
        <v>63</v>
      </c>
      <c r="E49" s="134">
        <v>10</v>
      </c>
      <c r="F49" s="134" t="s">
        <v>1137</v>
      </c>
      <c r="G49" s="139">
        <v>439595847641</v>
      </c>
      <c r="H49" s="134">
        <v>9554965124</v>
      </c>
      <c r="J49" s="92"/>
      <c r="K49" s="92"/>
      <c r="L49" s="133"/>
      <c r="M49" s="133"/>
    </row>
    <row r="50" spans="1:13" x14ac:dyDescent="0.25">
      <c r="A50" s="134">
        <f t="shared" si="0"/>
        <v>46</v>
      </c>
      <c r="B50" s="90" t="s">
        <v>1138</v>
      </c>
      <c r="C50" s="90" t="s">
        <v>1139</v>
      </c>
      <c r="D50" s="134">
        <v>63</v>
      </c>
      <c r="E50" s="134">
        <v>8</v>
      </c>
      <c r="F50" s="134" t="s">
        <v>1140</v>
      </c>
      <c r="G50" s="139">
        <v>227641801170</v>
      </c>
      <c r="H50" s="134">
        <v>9511044183</v>
      </c>
      <c r="J50" s="92"/>
      <c r="K50" s="92"/>
      <c r="L50" s="140"/>
      <c r="M50" s="133"/>
    </row>
    <row r="51" spans="1:13" x14ac:dyDescent="0.25">
      <c r="A51" s="134">
        <f t="shared" si="0"/>
        <v>47</v>
      </c>
      <c r="B51" s="90" t="s">
        <v>1138</v>
      </c>
      <c r="C51" s="90" t="s">
        <v>1139</v>
      </c>
      <c r="D51" s="134">
        <v>63</v>
      </c>
      <c r="E51" s="134">
        <v>5</v>
      </c>
      <c r="F51" s="134" t="s">
        <v>1141</v>
      </c>
      <c r="G51" s="139">
        <v>789192158059</v>
      </c>
      <c r="H51" s="134">
        <v>9565160188</v>
      </c>
      <c r="J51" s="92"/>
      <c r="K51" s="92"/>
      <c r="L51" s="140"/>
      <c r="M51" s="133"/>
    </row>
    <row r="52" spans="1:13" x14ac:dyDescent="0.25">
      <c r="A52" s="134">
        <f t="shared" si="0"/>
        <v>48</v>
      </c>
      <c r="B52" s="90" t="s">
        <v>1138</v>
      </c>
      <c r="C52" s="90" t="s">
        <v>1139</v>
      </c>
      <c r="D52" s="134">
        <v>63</v>
      </c>
      <c r="E52" s="134">
        <v>7</v>
      </c>
      <c r="F52" s="134" t="s">
        <v>1142</v>
      </c>
      <c r="G52" s="139">
        <v>859914221260</v>
      </c>
      <c r="H52" s="134">
        <v>7704009318</v>
      </c>
      <c r="J52" s="92"/>
      <c r="K52" s="92"/>
      <c r="L52" s="140"/>
      <c r="M52" s="133"/>
    </row>
    <row r="53" spans="1:13" x14ac:dyDescent="0.25">
      <c r="A53" s="134">
        <f t="shared" si="0"/>
        <v>49</v>
      </c>
      <c r="B53" s="90" t="s">
        <v>1138</v>
      </c>
      <c r="C53" s="90" t="s">
        <v>1139</v>
      </c>
      <c r="D53" s="134">
        <v>63</v>
      </c>
      <c r="E53" s="134">
        <v>12</v>
      </c>
      <c r="F53" s="134" t="s">
        <v>1143</v>
      </c>
      <c r="G53" s="139">
        <v>303027610120</v>
      </c>
      <c r="H53" s="16"/>
      <c r="J53" s="92"/>
      <c r="K53" s="92"/>
      <c r="L53" s="140"/>
      <c r="M53" s="133"/>
    </row>
    <row r="54" spans="1:13" x14ac:dyDescent="0.25">
      <c r="A54" s="134">
        <f t="shared" si="0"/>
        <v>50</v>
      </c>
      <c r="B54" s="90" t="s">
        <v>1138</v>
      </c>
      <c r="C54" s="90" t="s">
        <v>1139</v>
      </c>
      <c r="D54" s="134">
        <v>63</v>
      </c>
      <c r="E54" s="134">
        <v>8</v>
      </c>
      <c r="F54" s="134" t="s">
        <v>1144</v>
      </c>
      <c r="G54" s="139">
        <v>200633014346</v>
      </c>
      <c r="H54" s="16"/>
      <c r="J54" s="92"/>
      <c r="K54" s="92"/>
      <c r="L54" s="133"/>
      <c r="M54" s="133"/>
    </row>
    <row r="55" spans="1:13" x14ac:dyDescent="0.25">
      <c r="A55" s="134">
        <f t="shared" si="0"/>
        <v>51</v>
      </c>
      <c r="B55" s="90" t="s">
        <v>1079</v>
      </c>
      <c r="C55" s="90" t="s">
        <v>1145</v>
      </c>
      <c r="D55" s="134">
        <v>63</v>
      </c>
      <c r="E55" s="134">
        <v>7</v>
      </c>
      <c r="F55" s="134" t="s">
        <v>1146</v>
      </c>
      <c r="G55" s="139">
        <v>392601768230</v>
      </c>
      <c r="H55" s="134">
        <v>9451006546</v>
      </c>
      <c r="J55" s="92"/>
      <c r="K55" s="92"/>
      <c r="L55" s="133"/>
      <c r="M55" s="133"/>
    </row>
    <row r="56" spans="1:13" x14ac:dyDescent="0.25">
      <c r="A56" s="134">
        <f t="shared" si="0"/>
        <v>52</v>
      </c>
      <c r="B56" s="90" t="s">
        <v>1079</v>
      </c>
      <c r="C56" s="90" t="s">
        <v>1147</v>
      </c>
      <c r="D56" s="134">
        <v>63</v>
      </c>
      <c r="E56" s="134">
        <v>10</v>
      </c>
      <c r="F56" s="134" t="s">
        <v>1148</v>
      </c>
      <c r="G56" s="139">
        <v>764959513666</v>
      </c>
      <c r="H56" s="134">
        <v>9628659208</v>
      </c>
      <c r="J56" s="92"/>
      <c r="K56" s="92"/>
      <c r="L56" s="133"/>
      <c r="M56" s="133"/>
    </row>
    <row r="57" spans="1:13" x14ac:dyDescent="0.25">
      <c r="A57" s="134">
        <f t="shared" si="0"/>
        <v>53</v>
      </c>
      <c r="B57" s="90" t="s">
        <v>1147</v>
      </c>
      <c r="C57" s="90" t="s">
        <v>1149</v>
      </c>
      <c r="D57" s="134">
        <v>63</v>
      </c>
      <c r="E57" s="134">
        <v>4</v>
      </c>
      <c r="F57" s="134" t="s">
        <v>1150</v>
      </c>
      <c r="G57" s="139">
        <v>559481156713</v>
      </c>
      <c r="H57" s="134">
        <v>8948358289</v>
      </c>
      <c r="J57" s="92"/>
      <c r="K57" s="92"/>
      <c r="L57" s="133"/>
      <c r="M57" s="133"/>
    </row>
    <row r="58" spans="1:13" x14ac:dyDescent="0.25">
      <c r="A58" s="134">
        <f t="shared" si="0"/>
        <v>54</v>
      </c>
      <c r="B58" s="90" t="s">
        <v>1147</v>
      </c>
      <c r="C58" s="90" t="s">
        <v>1151</v>
      </c>
      <c r="D58" s="134">
        <v>63</v>
      </c>
      <c r="E58" s="134">
        <v>6</v>
      </c>
      <c r="F58" s="134" t="s">
        <v>1069</v>
      </c>
      <c r="G58" s="139">
        <v>553545385197</v>
      </c>
      <c r="H58" s="134">
        <v>6388343149</v>
      </c>
      <c r="J58" s="92"/>
      <c r="K58" s="92"/>
      <c r="L58" s="133"/>
      <c r="M58" s="133"/>
    </row>
    <row r="59" spans="1:13" x14ac:dyDescent="0.25">
      <c r="A59" s="134">
        <f t="shared" si="0"/>
        <v>55</v>
      </c>
      <c r="B59" s="90" t="s">
        <v>1151</v>
      </c>
      <c r="C59" s="90" t="s">
        <v>1152</v>
      </c>
      <c r="D59" s="134">
        <v>63</v>
      </c>
      <c r="E59" s="134">
        <v>10</v>
      </c>
      <c r="F59" s="134" t="s">
        <v>1153</v>
      </c>
      <c r="G59" s="139">
        <v>750485982739</v>
      </c>
      <c r="H59" s="134">
        <v>96707375585</v>
      </c>
      <c r="J59" s="92"/>
      <c r="K59" s="92"/>
      <c r="L59" s="133"/>
      <c r="M59" s="133"/>
    </row>
    <row r="60" spans="1:13" x14ac:dyDescent="0.25">
      <c r="A60" s="134">
        <f t="shared" si="0"/>
        <v>56</v>
      </c>
      <c r="B60" s="90" t="s">
        <v>1151</v>
      </c>
      <c r="C60" s="90" t="s">
        <v>1154</v>
      </c>
      <c r="D60" s="134">
        <v>63</v>
      </c>
      <c r="E60" s="134">
        <v>3</v>
      </c>
      <c r="F60" s="134" t="s">
        <v>1155</v>
      </c>
      <c r="G60" s="139">
        <v>552285945628</v>
      </c>
      <c r="H60" s="134">
        <v>8874010707</v>
      </c>
      <c r="J60" s="92"/>
      <c r="K60" s="92"/>
      <c r="L60" s="133"/>
      <c r="M60" s="133"/>
    </row>
    <row r="61" spans="1:13" x14ac:dyDescent="0.25">
      <c r="A61" s="134">
        <f t="shared" si="0"/>
        <v>57</v>
      </c>
      <c r="B61" s="90" t="s">
        <v>1154</v>
      </c>
      <c r="C61" s="90" t="s">
        <v>1156</v>
      </c>
      <c r="D61" s="134">
        <v>63</v>
      </c>
      <c r="E61" s="134">
        <v>3</v>
      </c>
      <c r="F61" s="134" t="s">
        <v>1157</v>
      </c>
      <c r="G61" s="139">
        <v>333686295937</v>
      </c>
      <c r="H61" s="134">
        <v>9918586002</v>
      </c>
      <c r="J61" s="133"/>
      <c r="K61" s="133"/>
      <c r="L61" s="133"/>
      <c r="M61" s="133"/>
    </row>
    <row r="62" spans="1:13" x14ac:dyDescent="0.25">
      <c r="A62" s="134">
        <f t="shared" si="0"/>
        <v>58</v>
      </c>
      <c r="B62" s="134" t="s">
        <v>1158</v>
      </c>
      <c r="C62" s="134" t="s">
        <v>1159</v>
      </c>
      <c r="D62" s="134">
        <v>63</v>
      </c>
      <c r="E62" s="134">
        <v>7</v>
      </c>
      <c r="F62" s="134" t="s">
        <v>1160</v>
      </c>
      <c r="G62" s="139">
        <v>435692474132</v>
      </c>
      <c r="H62" s="134">
        <v>8853451895</v>
      </c>
      <c r="J62" s="133"/>
      <c r="K62" s="133"/>
      <c r="L62" s="133"/>
      <c r="M62" s="133"/>
    </row>
    <row r="63" spans="1:13" x14ac:dyDescent="0.25">
      <c r="A63" s="134">
        <f t="shared" si="0"/>
        <v>59</v>
      </c>
      <c r="B63" s="134" t="s">
        <v>1161</v>
      </c>
      <c r="C63" s="134" t="s">
        <v>1162</v>
      </c>
      <c r="D63" s="134">
        <v>63</v>
      </c>
      <c r="E63" s="134">
        <v>3</v>
      </c>
      <c r="F63" s="134" t="s">
        <v>1163</v>
      </c>
      <c r="G63" s="139">
        <v>275918023893</v>
      </c>
      <c r="H63" s="134">
        <v>9721243162</v>
      </c>
      <c r="J63" s="133"/>
      <c r="K63" s="133"/>
      <c r="L63" s="133"/>
      <c r="M63" s="133"/>
    </row>
    <row r="64" spans="1:13" x14ac:dyDescent="0.25">
      <c r="A64" s="134">
        <f t="shared" si="0"/>
        <v>60</v>
      </c>
      <c r="B64" s="134" t="s">
        <v>1162</v>
      </c>
      <c r="C64" s="134" t="s">
        <v>1164</v>
      </c>
      <c r="D64" s="134">
        <v>63</v>
      </c>
      <c r="E64" s="134">
        <v>5</v>
      </c>
      <c r="F64" s="134" t="s">
        <v>1165</v>
      </c>
      <c r="G64" s="139">
        <v>451485634187</v>
      </c>
      <c r="H64" s="134">
        <v>8423475317</v>
      </c>
      <c r="J64" s="133"/>
      <c r="K64" s="133"/>
      <c r="L64" s="133"/>
      <c r="M64" s="133"/>
    </row>
    <row r="65" spans="1:13" x14ac:dyDescent="0.25">
      <c r="A65" s="134">
        <f t="shared" si="0"/>
        <v>61</v>
      </c>
      <c r="B65" s="134" t="s">
        <v>1161</v>
      </c>
      <c r="C65" s="134" t="s">
        <v>1159</v>
      </c>
      <c r="D65" s="134">
        <v>63</v>
      </c>
      <c r="E65" s="134">
        <v>5</v>
      </c>
      <c r="F65" s="134" t="s">
        <v>1166</v>
      </c>
      <c r="G65" s="139">
        <v>400615255991</v>
      </c>
      <c r="H65" s="134">
        <v>8090136300</v>
      </c>
      <c r="J65" s="133"/>
      <c r="K65" s="133"/>
      <c r="L65" s="133"/>
      <c r="M65" s="133"/>
    </row>
    <row r="66" spans="1:13" x14ac:dyDescent="0.25">
      <c r="A66" s="134">
        <f t="shared" si="0"/>
        <v>62</v>
      </c>
      <c r="B66" s="134" t="s">
        <v>1159</v>
      </c>
      <c r="C66" s="134" t="s">
        <v>1167</v>
      </c>
      <c r="D66" s="134">
        <v>63</v>
      </c>
      <c r="E66" s="134">
        <v>5</v>
      </c>
      <c r="F66" s="134" t="s">
        <v>1168</v>
      </c>
      <c r="G66" s="139">
        <v>893871137584</v>
      </c>
      <c r="H66" s="134">
        <v>9984947321</v>
      </c>
      <c r="J66" s="133"/>
      <c r="K66" s="133"/>
      <c r="L66" s="133"/>
      <c r="M66" s="133"/>
    </row>
    <row r="67" spans="1:13" x14ac:dyDescent="0.25">
      <c r="A67" s="134">
        <f t="shared" si="0"/>
        <v>63</v>
      </c>
      <c r="B67" s="134" t="s">
        <v>1169</v>
      </c>
      <c r="C67" s="134" t="s">
        <v>1170</v>
      </c>
      <c r="D67" s="134">
        <v>63</v>
      </c>
      <c r="E67" s="134">
        <v>8</v>
      </c>
      <c r="F67" s="134" t="s">
        <v>1171</v>
      </c>
      <c r="G67" s="139">
        <v>327693588162</v>
      </c>
      <c r="H67" s="134">
        <v>6388343149</v>
      </c>
      <c r="J67" s="133"/>
      <c r="K67" s="133"/>
      <c r="L67" s="133"/>
      <c r="M67" s="133"/>
    </row>
    <row r="68" spans="1:13" x14ac:dyDescent="0.25">
      <c r="A68" s="134">
        <f t="shared" si="0"/>
        <v>64</v>
      </c>
      <c r="B68" s="134" t="s">
        <v>1170</v>
      </c>
      <c r="C68" s="134" t="s">
        <v>1172</v>
      </c>
      <c r="D68" s="134">
        <v>63</v>
      </c>
      <c r="E68" s="134">
        <v>4</v>
      </c>
      <c r="F68" s="134" t="s">
        <v>1173</v>
      </c>
      <c r="G68" s="139">
        <v>919052529469</v>
      </c>
      <c r="H68" s="134">
        <v>9918655812</v>
      </c>
      <c r="J68" s="133"/>
      <c r="K68" s="133"/>
      <c r="L68" s="133"/>
      <c r="M68" s="133"/>
    </row>
    <row r="69" spans="1:13" x14ac:dyDescent="0.25">
      <c r="A69" s="134">
        <f t="shared" si="0"/>
        <v>65</v>
      </c>
      <c r="B69" s="134" t="s">
        <v>1170</v>
      </c>
      <c r="C69" s="134" t="s">
        <v>1174</v>
      </c>
      <c r="D69" s="134">
        <v>63</v>
      </c>
      <c r="E69" s="134">
        <v>3</v>
      </c>
      <c r="F69" s="134" t="s">
        <v>1175</v>
      </c>
      <c r="G69" s="139">
        <v>230441266229</v>
      </c>
      <c r="H69" s="134">
        <v>8874720556</v>
      </c>
      <c r="J69" s="133"/>
      <c r="K69" s="133"/>
      <c r="L69" s="133"/>
      <c r="M69" s="133"/>
    </row>
    <row r="70" spans="1:13" x14ac:dyDescent="0.25">
      <c r="A70" s="134">
        <f t="shared" si="0"/>
        <v>66</v>
      </c>
      <c r="B70" s="134" t="s">
        <v>1169</v>
      </c>
      <c r="C70" s="134" t="s">
        <v>1176</v>
      </c>
      <c r="D70" s="134">
        <v>63</v>
      </c>
      <c r="E70" s="134">
        <v>7</v>
      </c>
      <c r="F70" s="134" t="s">
        <v>1177</v>
      </c>
      <c r="G70" s="139">
        <v>336453757100</v>
      </c>
      <c r="H70" s="134">
        <v>8874720556</v>
      </c>
      <c r="J70" s="133"/>
      <c r="K70" s="133"/>
      <c r="L70" s="133"/>
      <c r="M70" s="133"/>
    </row>
    <row r="71" spans="1:13" x14ac:dyDescent="0.25">
      <c r="A71" s="134">
        <f t="shared" ref="A71:A134" si="3">1+A70</f>
        <v>67</v>
      </c>
      <c r="B71" s="134" t="s">
        <v>1169</v>
      </c>
      <c r="C71" s="134" t="s">
        <v>1176</v>
      </c>
      <c r="D71" s="134">
        <v>63</v>
      </c>
      <c r="E71" s="134">
        <v>4</v>
      </c>
      <c r="F71" s="134" t="s">
        <v>1178</v>
      </c>
      <c r="G71" s="139">
        <v>456959117554</v>
      </c>
      <c r="H71" s="134">
        <v>8604670412</v>
      </c>
      <c r="J71" s="133"/>
      <c r="K71" s="133"/>
      <c r="L71" s="133"/>
      <c r="M71" s="133"/>
    </row>
    <row r="72" spans="1:13" x14ac:dyDescent="0.25">
      <c r="A72" s="134">
        <f t="shared" si="3"/>
        <v>68</v>
      </c>
      <c r="B72" s="134" t="s">
        <v>1169</v>
      </c>
      <c r="C72" s="134" t="s">
        <v>1179</v>
      </c>
      <c r="D72" s="134">
        <v>63</v>
      </c>
      <c r="E72" s="134">
        <v>9</v>
      </c>
      <c r="F72" s="134" t="s">
        <v>1180</v>
      </c>
      <c r="G72" s="139">
        <v>934629427096</v>
      </c>
      <c r="H72" s="134">
        <v>9305067108</v>
      </c>
      <c r="J72" s="133"/>
      <c r="K72" s="133"/>
      <c r="L72" s="133"/>
      <c r="M72" s="133"/>
    </row>
    <row r="73" spans="1:13" x14ac:dyDescent="0.25">
      <c r="A73" s="134">
        <f t="shared" si="3"/>
        <v>69</v>
      </c>
      <c r="B73" s="134" t="s">
        <v>1179</v>
      </c>
      <c r="C73" s="134" t="s">
        <v>1181</v>
      </c>
      <c r="D73" s="134">
        <v>63</v>
      </c>
      <c r="E73" s="134">
        <v>5</v>
      </c>
      <c r="F73" s="134" t="s">
        <v>1182</v>
      </c>
      <c r="G73" s="139">
        <v>816410968755</v>
      </c>
      <c r="H73" s="134">
        <v>9565327252</v>
      </c>
      <c r="J73" s="133"/>
      <c r="K73" s="133"/>
      <c r="L73" s="133"/>
      <c r="M73" s="133"/>
    </row>
    <row r="74" spans="1:13" x14ac:dyDescent="0.25">
      <c r="A74" s="134">
        <f t="shared" si="3"/>
        <v>70</v>
      </c>
      <c r="B74" s="134" t="s">
        <v>1181</v>
      </c>
      <c r="C74" s="134" t="s">
        <v>1183</v>
      </c>
      <c r="D74" s="134">
        <v>63</v>
      </c>
      <c r="E74" s="134">
        <v>3</v>
      </c>
      <c r="F74" s="134" t="s">
        <v>1184</v>
      </c>
      <c r="G74" s="139">
        <v>746227799388</v>
      </c>
      <c r="H74" s="134">
        <v>9792498549</v>
      </c>
      <c r="J74" s="133"/>
      <c r="K74" s="133"/>
      <c r="L74" s="133"/>
      <c r="M74" s="133"/>
    </row>
    <row r="75" spans="1:13" x14ac:dyDescent="0.25">
      <c r="A75" s="134">
        <f t="shared" si="3"/>
        <v>71</v>
      </c>
      <c r="B75" s="134" t="s">
        <v>1183</v>
      </c>
      <c r="C75" s="134" t="s">
        <v>1185</v>
      </c>
      <c r="D75" s="134">
        <v>63</v>
      </c>
      <c r="E75" s="134">
        <v>3</v>
      </c>
      <c r="F75" s="134" t="s">
        <v>1186</v>
      </c>
      <c r="G75" s="139">
        <v>421297313154</v>
      </c>
      <c r="H75" s="134">
        <v>9643141708</v>
      </c>
      <c r="J75" s="133"/>
      <c r="K75" s="133"/>
      <c r="L75" s="133"/>
      <c r="M75" s="133"/>
    </row>
    <row r="76" spans="1:13" x14ac:dyDescent="0.25">
      <c r="A76" s="134">
        <f t="shared" si="3"/>
        <v>72</v>
      </c>
      <c r="B76" s="134" t="s">
        <v>1187</v>
      </c>
      <c r="C76" s="134" t="s">
        <v>1188</v>
      </c>
      <c r="D76" s="134">
        <v>63</v>
      </c>
      <c r="E76" s="134">
        <v>6</v>
      </c>
      <c r="F76" s="134" t="s">
        <v>1189</v>
      </c>
      <c r="G76" s="139">
        <v>815763523857</v>
      </c>
      <c r="H76" s="134">
        <v>8948307109</v>
      </c>
      <c r="J76" s="133"/>
      <c r="K76" s="133"/>
      <c r="L76" s="133"/>
      <c r="M76" s="133"/>
    </row>
    <row r="77" spans="1:13" x14ac:dyDescent="0.25">
      <c r="A77" s="134">
        <f t="shared" si="3"/>
        <v>73</v>
      </c>
      <c r="B77" s="134" t="s">
        <v>1188</v>
      </c>
      <c r="C77" s="134" t="s">
        <v>1190</v>
      </c>
      <c r="D77" s="134">
        <v>63</v>
      </c>
      <c r="E77" s="134">
        <v>5</v>
      </c>
      <c r="F77" s="134" t="s">
        <v>1191</v>
      </c>
      <c r="G77" s="139">
        <v>782458215306</v>
      </c>
      <c r="H77" s="134">
        <v>9838273309</v>
      </c>
      <c r="J77" s="133"/>
      <c r="K77" s="133"/>
      <c r="L77" s="133"/>
      <c r="M77" s="133"/>
    </row>
    <row r="78" spans="1:13" x14ac:dyDescent="0.25">
      <c r="A78" s="134">
        <f t="shared" si="3"/>
        <v>74</v>
      </c>
      <c r="B78" s="134" t="s">
        <v>1183</v>
      </c>
      <c r="C78" s="134" t="s">
        <v>1192</v>
      </c>
      <c r="D78" s="134">
        <v>63</v>
      </c>
      <c r="E78" s="134">
        <v>8</v>
      </c>
      <c r="F78" s="134" t="s">
        <v>1193</v>
      </c>
      <c r="G78" s="139">
        <v>679255871512</v>
      </c>
      <c r="H78" s="134">
        <v>9054837522</v>
      </c>
      <c r="J78" s="133"/>
      <c r="K78" s="133"/>
      <c r="L78" s="133"/>
      <c r="M78" s="133"/>
    </row>
    <row r="79" spans="1:13" x14ac:dyDescent="0.25">
      <c r="A79" s="134">
        <f t="shared" si="3"/>
        <v>75</v>
      </c>
      <c r="B79" s="134" t="s">
        <v>1192</v>
      </c>
      <c r="C79" s="134" t="s">
        <v>1194</v>
      </c>
      <c r="D79" s="134">
        <v>63</v>
      </c>
      <c r="E79" s="134">
        <v>4</v>
      </c>
      <c r="F79" s="134" t="s">
        <v>1195</v>
      </c>
      <c r="G79" s="139">
        <v>811914298882</v>
      </c>
      <c r="H79" s="134">
        <v>8668696240</v>
      </c>
      <c r="J79" s="133"/>
      <c r="K79" s="133"/>
      <c r="L79" s="133"/>
      <c r="M79" s="133"/>
    </row>
    <row r="80" spans="1:13" x14ac:dyDescent="0.25">
      <c r="A80" s="134">
        <f t="shared" si="3"/>
        <v>76</v>
      </c>
      <c r="B80" s="134" t="s">
        <v>1194</v>
      </c>
      <c r="C80" s="134" t="s">
        <v>1196</v>
      </c>
      <c r="D80" s="134">
        <v>63</v>
      </c>
      <c r="E80" s="134">
        <v>12</v>
      </c>
      <c r="F80" s="134" t="s">
        <v>1197</v>
      </c>
      <c r="G80" s="139">
        <v>926940790059</v>
      </c>
      <c r="H80" s="134">
        <v>8369575844</v>
      </c>
      <c r="J80" s="133"/>
      <c r="K80" s="133"/>
      <c r="L80" s="133"/>
      <c r="M80" s="133"/>
    </row>
    <row r="81" spans="1:13" x14ac:dyDescent="0.25">
      <c r="A81" s="134">
        <f t="shared" si="3"/>
        <v>77</v>
      </c>
      <c r="B81" s="134" t="s">
        <v>27</v>
      </c>
      <c r="C81" s="134" t="s">
        <v>1198</v>
      </c>
      <c r="D81" s="134">
        <v>63</v>
      </c>
      <c r="E81" s="134">
        <v>9</v>
      </c>
      <c r="F81" s="134" t="s">
        <v>1189</v>
      </c>
      <c r="G81" s="139">
        <v>905549130415</v>
      </c>
      <c r="H81" s="134">
        <v>9721867225</v>
      </c>
      <c r="J81" s="133"/>
      <c r="K81" s="133"/>
      <c r="L81" s="133"/>
      <c r="M81" s="133"/>
    </row>
    <row r="82" spans="1:13" x14ac:dyDescent="0.25">
      <c r="A82" s="134">
        <f t="shared" si="3"/>
        <v>78</v>
      </c>
      <c r="B82" s="134" t="s">
        <v>1053</v>
      </c>
      <c r="C82" s="134" t="s">
        <v>1138</v>
      </c>
      <c r="D82" s="134">
        <v>63</v>
      </c>
      <c r="E82" s="134">
        <v>6</v>
      </c>
      <c r="F82" s="134" t="s">
        <v>1199</v>
      </c>
      <c r="G82" s="139">
        <v>790849263306</v>
      </c>
      <c r="H82" s="134">
        <v>9455461411</v>
      </c>
      <c r="J82" s="133"/>
      <c r="K82" s="133"/>
      <c r="L82" s="133"/>
      <c r="M82" s="133"/>
    </row>
    <row r="83" spans="1:13" x14ac:dyDescent="0.25">
      <c r="A83" s="134">
        <f t="shared" si="3"/>
        <v>79</v>
      </c>
      <c r="B83" s="134" t="s">
        <v>1012</v>
      </c>
      <c r="C83" s="134" t="s">
        <v>1001</v>
      </c>
      <c r="D83" s="134">
        <v>63</v>
      </c>
      <c r="E83" s="134">
        <v>3</v>
      </c>
      <c r="F83" s="134" t="s">
        <v>1200</v>
      </c>
      <c r="G83" s="139">
        <v>966971762149</v>
      </c>
      <c r="H83" s="134">
        <v>9918588012</v>
      </c>
      <c r="J83" s="133"/>
      <c r="K83" s="133"/>
      <c r="L83" s="133"/>
      <c r="M83" s="133"/>
    </row>
    <row r="84" spans="1:13" x14ac:dyDescent="0.25">
      <c r="A84" s="134">
        <f t="shared" si="3"/>
        <v>80</v>
      </c>
      <c r="B84" s="134" t="s">
        <v>1001</v>
      </c>
      <c r="C84" s="134" t="s">
        <v>1201</v>
      </c>
      <c r="D84" s="134">
        <v>63</v>
      </c>
      <c r="E84" s="134">
        <v>4</v>
      </c>
      <c r="F84" s="134" t="s">
        <v>1202</v>
      </c>
      <c r="G84" s="139">
        <v>957667962790</v>
      </c>
      <c r="H84" s="134">
        <v>7388732818</v>
      </c>
      <c r="J84" s="133"/>
      <c r="K84" s="133"/>
      <c r="L84" s="133"/>
      <c r="M84" s="133"/>
    </row>
    <row r="85" spans="1:13" x14ac:dyDescent="0.25">
      <c r="A85" s="134">
        <f t="shared" si="3"/>
        <v>81</v>
      </c>
      <c r="B85" s="134" t="s">
        <v>1138</v>
      </c>
      <c r="C85" s="134" t="s">
        <v>504</v>
      </c>
      <c r="D85" s="134">
        <v>63</v>
      </c>
      <c r="E85" s="134">
        <v>10</v>
      </c>
      <c r="F85" s="134" t="s">
        <v>1203</v>
      </c>
      <c r="G85" s="139">
        <v>521134680143</v>
      </c>
      <c r="H85" s="134">
        <v>8756986515</v>
      </c>
      <c r="J85" s="133"/>
      <c r="K85" s="133"/>
      <c r="L85" s="133"/>
      <c r="M85" s="133"/>
    </row>
    <row r="86" spans="1:13" x14ac:dyDescent="0.25">
      <c r="A86" s="134">
        <f t="shared" si="3"/>
        <v>82</v>
      </c>
      <c r="B86" s="134" t="s">
        <v>504</v>
      </c>
      <c r="C86" s="134" t="s">
        <v>1204</v>
      </c>
      <c r="D86" s="134">
        <v>63</v>
      </c>
      <c r="E86" s="134">
        <v>10</v>
      </c>
      <c r="F86" s="134" t="s">
        <v>1205</v>
      </c>
      <c r="G86" s="139">
        <v>285374786407</v>
      </c>
      <c r="H86" s="134">
        <v>8390659241</v>
      </c>
      <c r="J86" s="133"/>
      <c r="K86" s="133"/>
      <c r="L86" s="133"/>
      <c r="M86" s="133"/>
    </row>
    <row r="87" spans="1:13" x14ac:dyDescent="0.25">
      <c r="A87" s="134">
        <f t="shared" si="3"/>
        <v>83</v>
      </c>
      <c r="B87" s="134" t="s">
        <v>986</v>
      </c>
      <c r="C87" s="134" t="s">
        <v>1206</v>
      </c>
      <c r="D87" s="134">
        <v>63</v>
      </c>
      <c r="E87" s="134">
        <v>7</v>
      </c>
      <c r="F87" s="134" t="s">
        <v>1207</v>
      </c>
      <c r="G87" s="139">
        <v>965231211128</v>
      </c>
      <c r="H87" s="134">
        <v>8795182015</v>
      </c>
      <c r="J87" s="133"/>
      <c r="K87" s="133"/>
      <c r="L87" s="133"/>
      <c r="M87" s="133"/>
    </row>
    <row r="88" spans="1:13" x14ac:dyDescent="0.25">
      <c r="A88" s="134">
        <f t="shared" si="3"/>
        <v>84</v>
      </c>
      <c r="B88" s="134" t="s">
        <v>1206</v>
      </c>
      <c r="C88" s="134" t="s">
        <v>26</v>
      </c>
      <c r="D88" s="134">
        <v>63</v>
      </c>
      <c r="E88" s="134">
        <v>10</v>
      </c>
      <c r="F88" s="134" t="s">
        <v>1208</v>
      </c>
      <c r="G88" s="139">
        <v>565941641961</v>
      </c>
      <c r="H88" s="134">
        <v>8176865982</v>
      </c>
      <c r="J88" s="133"/>
      <c r="K88" s="133"/>
      <c r="L88" s="133"/>
      <c r="M88" s="133"/>
    </row>
    <row r="89" spans="1:13" x14ac:dyDescent="0.25">
      <c r="A89" s="134">
        <f t="shared" si="3"/>
        <v>85</v>
      </c>
      <c r="B89" s="134" t="s">
        <v>1206</v>
      </c>
      <c r="C89" s="134" t="s">
        <v>1209</v>
      </c>
      <c r="D89" s="134">
        <v>63</v>
      </c>
      <c r="E89" s="134">
        <v>7</v>
      </c>
      <c r="F89" s="134" t="s">
        <v>1210</v>
      </c>
      <c r="G89" s="139">
        <v>321326117339</v>
      </c>
      <c r="H89" s="134">
        <v>7754974478</v>
      </c>
      <c r="J89" s="133"/>
      <c r="K89" s="133"/>
      <c r="L89" s="133"/>
      <c r="M89" s="133"/>
    </row>
    <row r="90" spans="1:13" x14ac:dyDescent="0.25">
      <c r="A90" s="134">
        <f t="shared" si="3"/>
        <v>86</v>
      </c>
      <c r="B90" s="134" t="s">
        <v>1209</v>
      </c>
      <c r="C90" s="134" t="s">
        <v>201</v>
      </c>
      <c r="D90" s="134">
        <v>63</v>
      </c>
      <c r="E90" s="134">
        <v>10</v>
      </c>
      <c r="F90" s="134" t="s">
        <v>1211</v>
      </c>
      <c r="G90" s="139">
        <v>870515495991</v>
      </c>
      <c r="H90" s="134">
        <v>8953223115</v>
      </c>
      <c r="J90" s="133"/>
      <c r="K90" s="133"/>
      <c r="L90" s="133"/>
      <c r="M90" s="133"/>
    </row>
    <row r="91" spans="1:13" x14ac:dyDescent="0.25">
      <c r="A91" s="134">
        <f t="shared" si="3"/>
        <v>87</v>
      </c>
      <c r="B91" s="134" t="s">
        <v>1209</v>
      </c>
      <c r="C91" s="134" t="s">
        <v>1212</v>
      </c>
      <c r="D91" s="134">
        <v>63</v>
      </c>
      <c r="E91" s="134">
        <v>10</v>
      </c>
      <c r="F91" s="134" t="s">
        <v>1213</v>
      </c>
      <c r="G91" s="139">
        <v>632548197475</v>
      </c>
      <c r="H91" s="134">
        <v>7388385931</v>
      </c>
      <c r="J91" s="133"/>
      <c r="K91" s="133"/>
      <c r="L91" s="133"/>
      <c r="M91" s="133"/>
    </row>
    <row r="92" spans="1:13" x14ac:dyDescent="0.25">
      <c r="A92" s="134">
        <f t="shared" si="3"/>
        <v>88</v>
      </c>
      <c r="B92" s="134" t="s">
        <v>1212</v>
      </c>
      <c r="C92" s="134" t="s">
        <v>980</v>
      </c>
      <c r="D92" s="134">
        <v>63</v>
      </c>
      <c r="E92" s="134">
        <v>7</v>
      </c>
      <c r="F92" s="134" t="s">
        <v>1214</v>
      </c>
      <c r="G92" s="139">
        <v>570341114576</v>
      </c>
      <c r="H92" s="134">
        <v>9721278992</v>
      </c>
      <c r="J92" s="133"/>
      <c r="K92" s="133"/>
      <c r="L92" s="133"/>
      <c r="M92" s="133"/>
    </row>
    <row r="93" spans="1:13" x14ac:dyDescent="0.25">
      <c r="A93" s="134">
        <f t="shared" si="3"/>
        <v>89</v>
      </c>
      <c r="B93" s="134" t="s">
        <v>1209</v>
      </c>
      <c r="C93" s="134" t="s">
        <v>977</v>
      </c>
      <c r="D93" s="134">
        <v>63</v>
      </c>
      <c r="E93" s="134">
        <v>8</v>
      </c>
      <c r="F93" s="134" t="s">
        <v>1215</v>
      </c>
      <c r="G93" s="139">
        <v>651218841810</v>
      </c>
      <c r="H93" s="16"/>
      <c r="J93" s="133"/>
      <c r="K93" s="133"/>
      <c r="L93" s="133"/>
      <c r="M93" s="133"/>
    </row>
    <row r="94" spans="1:13" x14ac:dyDescent="0.25">
      <c r="A94" s="134">
        <f t="shared" si="3"/>
        <v>90</v>
      </c>
      <c r="B94" s="134" t="s">
        <v>977</v>
      </c>
      <c r="C94" s="134" t="s">
        <v>1216</v>
      </c>
      <c r="D94" s="134">
        <v>63</v>
      </c>
      <c r="E94" s="134">
        <v>5</v>
      </c>
      <c r="F94" s="134" t="s">
        <v>1217</v>
      </c>
      <c r="G94" s="139">
        <v>661634757657</v>
      </c>
      <c r="H94" s="134">
        <v>9873358275</v>
      </c>
      <c r="J94" s="133"/>
      <c r="K94" s="133"/>
      <c r="L94" s="133"/>
      <c r="M94" s="133"/>
    </row>
    <row r="95" spans="1:13" x14ac:dyDescent="0.25">
      <c r="A95" s="134">
        <f t="shared" si="3"/>
        <v>91</v>
      </c>
      <c r="B95" s="134" t="s">
        <v>1216</v>
      </c>
      <c r="C95" s="134" t="s">
        <v>1218</v>
      </c>
      <c r="D95" s="134">
        <v>63</v>
      </c>
      <c r="E95" s="134">
        <v>9</v>
      </c>
      <c r="F95" s="134" t="s">
        <v>1219</v>
      </c>
      <c r="G95" s="139">
        <v>343677452457</v>
      </c>
      <c r="H95" s="134">
        <v>7755072425</v>
      </c>
      <c r="J95" s="133"/>
      <c r="K95" s="133"/>
      <c r="L95" s="133"/>
      <c r="M95" s="133"/>
    </row>
    <row r="96" spans="1:13" x14ac:dyDescent="0.25">
      <c r="A96" s="134">
        <f t="shared" si="3"/>
        <v>92</v>
      </c>
      <c r="B96" s="134" t="s">
        <v>1216</v>
      </c>
      <c r="C96" s="134" t="s">
        <v>1220</v>
      </c>
      <c r="D96" s="134">
        <v>63</v>
      </c>
      <c r="E96" s="134">
        <v>3</v>
      </c>
      <c r="F96" s="134" t="s">
        <v>1221</v>
      </c>
      <c r="G96" s="139">
        <v>835915658553</v>
      </c>
      <c r="H96" s="134">
        <v>8736832579</v>
      </c>
      <c r="J96" s="133"/>
      <c r="K96" s="133"/>
      <c r="L96" s="133"/>
      <c r="M96" s="133"/>
    </row>
    <row r="97" spans="1:13" x14ac:dyDescent="0.25">
      <c r="A97" s="134">
        <f t="shared" si="3"/>
        <v>93</v>
      </c>
      <c r="B97" s="134" t="s">
        <v>1220</v>
      </c>
      <c r="C97" s="134" t="s">
        <v>1222</v>
      </c>
      <c r="D97" s="134">
        <v>63</v>
      </c>
      <c r="E97" s="134">
        <v>3</v>
      </c>
      <c r="F97" s="134" t="s">
        <v>1223</v>
      </c>
      <c r="G97" s="139">
        <v>237814907550</v>
      </c>
      <c r="H97" s="16"/>
      <c r="J97" s="133"/>
      <c r="K97" s="133"/>
      <c r="L97" s="133"/>
      <c r="M97" s="133"/>
    </row>
    <row r="98" spans="1:13" x14ac:dyDescent="0.25">
      <c r="A98" s="134">
        <f t="shared" si="3"/>
        <v>94</v>
      </c>
      <c r="B98" s="134" t="s">
        <v>1220</v>
      </c>
      <c r="C98" s="134" t="s">
        <v>975</v>
      </c>
      <c r="D98" s="134">
        <v>63</v>
      </c>
      <c r="E98" s="134">
        <v>10</v>
      </c>
      <c r="F98" s="134" t="s">
        <v>1224</v>
      </c>
      <c r="G98" s="139">
        <v>532301636594</v>
      </c>
      <c r="H98" s="134">
        <v>7307547506</v>
      </c>
      <c r="J98" s="133"/>
      <c r="K98" s="133"/>
      <c r="L98" s="133"/>
      <c r="M98" s="133"/>
    </row>
    <row r="99" spans="1:13" x14ac:dyDescent="0.25">
      <c r="A99" s="134">
        <f t="shared" si="3"/>
        <v>95</v>
      </c>
      <c r="B99" s="134" t="s">
        <v>975</v>
      </c>
      <c r="C99" s="134" t="s">
        <v>205</v>
      </c>
      <c r="D99" s="134">
        <v>63</v>
      </c>
      <c r="E99" s="134">
        <v>6</v>
      </c>
      <c r="F99" s="134" t="s">
        <v>1225</v>
      </c>
      <c r="G99" s="139">
        <v>252579679114</v>
      </c>
      <c r="H99" s="139">
        <v>7317081808</v>
      </c>
      <c r="J99" s="133"/>
      <c r="K99" s="133"/>
      <c r="L99" s="133"/>
      <c r="M99" s="133"/>
    </row>
    <row r="100" spans="1:13" x14ac:dyDescent="0.25">
      <c r="A100" s="134">
        <f t="shared" si="3"/>
        <v>96</v>
      </c>
      <c r="B100" s="134" t="s">
        <v>205</v>
      </c>
      <c r="C100" s="134" t="s">
        <v>991</v>
      </c>
      <c r="D100" s="134">
        <v>63</v>
      </c>
      <c r="E100" s="134">
        <v>6</v>
      </c>
      <c r="F100" s="134" t="s">
        <v>1226</v>
      </c>
      <c r="G100" s="139">
        <v>32052512020</v>
      </c>
      <c r="H100" s="139">
        <v>9648200809</v>
      </c>
      <c r="J100" s="133"/>
      <c r="K100" s="133"/>
      <c r="L100" s="133"/>
      <c r="M100" s="133"/>
    </row>
    <row r="101" spans="1:13" x14ac:dyDescent="0.25">
      <c r="A101" s="134">
        <f t="shared" si="3"/>
        <v>97</v>
      </c>
      <c r="B101" s="134" t="s">
        <v>991</v>
      </c>
      <c r="C101" s="134" t="s">
        <v>203</v>
      </c>
      <c r="D101" s="134">
        <v>63</v>
      </c>
      <c r="E101" s="134">
        <v>5</v>
      </c>
      <c r="F101" s="134" t="s">
        <v>1227</v>
      </c>
      <c r="G101" s="139">
        <v>728678522090</v>
      </c>
      <c r="H101" s="139">
        <v>9839126729</v>
      </c>
      <c r="J101" s="133"/>
      <c r="K101" s="133"/>
      <c r="L101" s="133"/>
      <c r="M101" s="133"/>
    </row>
    <row r="102" spans="1:13" x14ac:dyDescent="0.25">
      <c r="A102" s="134">
        <f t="shared" si="3"/>
        <v>98</v>
      </c>
      <c r="B102" s="134" t="s">
        <v>1222</v>
      </c>
      <c r="C102" s="134" t="s">
        <v>991</v>
      </c>
      <c r="D102" s="134">
        <v>63</v>
      </c>
      <c r="E102" s="134">
        <v>3</v>
      </c>
      <c r="F102" s="134" t="s">
        <v>1228</v>
      </c>
      <c r="G102" s="139">
        <v>509252280767</v>
      </c>
      <c r="H102" s="139">
        <v>9795484218</v>
      </c>
      <c r="J102" s="133"/>
      <c r="K102" s="133"/>
      <c r="L102" s="133"/>
      <c r="M102" s="133"/>
    </row>
    <row r="103" spans="1:13" x14ac:dyDescent="0.25">
      <c r="A103" s="134">
        <f t="shared" si="3"/>
        <v>99</v>
      </c>
      <c r="B103" s="134" t="s">
        <v>205</v>
      </c>
      <c r="C103" s="134" t="s">
        <v>990</v>
      </c>
      <c r="D103" s="134">
        <v>63</v>
      </c>
      <c r="E103" s="134">
        <v>4</v>
      </c>
      <c r="F103" s="134" t="s">
        <v>1229</v>
      </c>
      <c r="G103" s="139">
        <v>340492813657</v>
      </c>
      <c r="H103" s="139">
        <v>7843984849</v>
      </c>
      <c r="J103" s="133"/>
      <c r="K103" s="133"/>
      <c r="L103" s="133"/>
      <c r="M103" s="133"/>
    </row>
    <row r="104" spans="1:13" x14ac:dyDescent="0.25">
      <c r="A104" s="134">
        <f t="shared" si="3"/>
        <v>100</v>
      </c>
      <c r="B104" s="134" t="s">
        <v>110</v>
      </c>
      <c r="C104" s="134" t="s">
        <v>200</v>
      </c>
      <c r="D104" s="134">
        <v>63</v>
      </c>
      <c r="E104" s="134">
        <v>5</v>
      </c>
      <c r="F104" s="134" t="s">
        <v>1230</v>
      </c>
      <c r="G104" s="139">
        <v>576880939194</v>
      </c>
      <c r="H104" s="139">
        <v>7706067983</v>
      </c>
      <c r="J104" s="133"/>
      <c r="K104" s="133"/>
      <c r="L104" s="133"/>
      <c r="M104" s="133"/>
    </row>
    <row r="105" spans="1:13" x14ac:dyDescent="0.25">
      <c r="A105" s="134">
        <f t="shared" si="3"/>
        <v>101</v>
      </c>
      <c r="B105" s="134" t="s">
        <v>200</v>
      </c>
      <c r="C105" s="134" t="s">
        <v>988</v>
      </c>
      <c r="D105" s="134">
        <v>63</v>
      </c>
      <c r="E105" s="134">
        <v>4</v>
      </c>
      <c r="F105" s="134" t="s">
        <v>1231</v>
      </c>
      <c r="G105" s="139">
        <v>484799697216</v>
      </c>
      <c r="H105" s="139">
        <v>9619430916</v>
      </c>
      <c r="J105" s="133"/>
      <c r="K105" s="133"/>
      <c r="L105" s="133"/>
      <c r="M105" s="133"/>
    </row>
    <row r="106" spans="1:13" x14ac:dyDescent="0.25">
      <c r="A106" s="134">
        <f t="shared" si="3"/>
        <v>102</v>
      </c>
      <c r="B106" s="134" t="s">
        <v>1232</v>
      </c>
      <c r="C106" s="134" t="s">
        <v>1233</v>
      </c>
      <c r="D106" s="134">
        <v>63</v>
      </c>
      <c r="E106" s="134">
        <v>6</v>
      </c>
      <c r="F106" s="134" t="s">
        <v>1234</v>
      </c>
      <c r="G106" s="139">
        <v>412970525783</v>
      </c>
      <c r="H106" s="139">
        <v>9565928334</v>
      </c>
      <c r="J106" s="133"/>
      <c r="K106" s="133"/>
      <c r="L106" s="133"/>
      <c r="M106" s="133"/>
    </row>
    <row r="107" spans="1:13" x14ac:dyDescent="0.25">
      <c r="A107" s="134">
        <f t="shared" si="3"/>
        <v>103</v>
      </c>
      <c r="B107" s="134" t="s">
        <v>1233</v>
      </c>
      <c r="C107" s="134" t="s">
        <v>982</v>
      </c>
      <c r="D107" s="134">
        <v>63</v>
      </c>
      <c r="E107" s="134">
        <v>5</v>
      </c>
      <c r="F107" s="134" t="s">
        <v>1235</v>
      </c>
      <c r="G107" s="139">
        <v>464763363044</v>
      </c>
      <c r="H107" s="139">
        <v>9918639472</v>
      </c>
      <c r="J107" s="133"/>
      <c r="K107" s="133"/>
      <c r="L107" s="133"/>
      <c r="M107" s="133"/>
    </row>
    <row r="108" spans="1:13" x14ac:dyDescent="0.25">
      <c r="A108" s="134">
        <f t="shared" si="3"/>
        <v>104</v>
      </c>
      <c r="B108" s="134" t="s">
        <v>982</v>
      </c>
      <c r="C108" s="134" t="s">
        <v>992</v>
      </c>
      <c r="D108" s="134">
        <v>63</v>
      </c>
      <c r="E108" s="134">
        <v>5</v>
      </c>
      <c r="F108" s="134" t="s">
        <v>1236</v>
      </c>
      <c r="G108" s="139">
        <v>971442099368</v>
      </c>
      <c r="H108" s="139">
        <v>9565514078</v>
      </c>
      <c r="J108" s="133"/>
      <c r="K108" s="133"/>
      <c r="L108" s="133"/>
      <c r="M108" s="133"/>
    </row>
    <row r="109" spans="1:13" x14ac:dyDescent="0.25">
      <c r="A109" s="134">
        <f t="shared" si="3"/>
        <v>105</v>
      </c>
      <c r="B109" s="134" t="s">
        <v>124</v>
      </c>
      <c r="C109" s="134" t="s">
        <v>983</v>
      </c>
      <c r="D109" s="134">
        <v>63</v>
      </c>
      <c r="E109" s="134">
        <v>10</v>
      </c>
      <c r="F109" s="134" t="s">
        <v>1237</v>
      </c>
      <c r="G109" s="139">
        <v>885970923008</v>
      </c>
      <c r="H109" s="139">
        <v>9112576070</v>
      </c>
      <c r="J109" s="133"/>
      <c r="K109" s="133"/>
      <c r="L109" s="133"/>
      <c r="M109" s="133"/>
    </row>
    <row r="110" spans="1:13" x14ac:dyDescent="0.25">
      <c r="A110" s="134">
        <f t="shared" si="3"/>
        <v>106</v>
      </c>
      <c r="B110" s="134" t="s">
        <v>124</v>
      </c>
      <c r="C110" s="134" t="s">
        <v>126</v>
      </c>
      <c r="D110" s="134">
        <v>63</v>
      </c>
      <c r="E110" s="134">
        <v>9</v>
      </c>
      <c r="F110" s="134" t="s">
        <v>1238</v>
      </c>
      <c r="G110" s="139">
        <v>621090376553</v>
      </c>
      <c r="H110" s="139">
        <v>8795884047</v>
      </c>
      <c r="J110" s="133"/>
      <c r="K110" s="133"/>
      <c r="L110" s="133"/>
      <c r="M110" s="133"/>
    </row>
    <row r="111" spans="1:13" x14ac:dyDescent="0.25">
      <c r="A111" s="134">
        <f t="shared" si="3"/>
        <v>107</v>
      </c>
      <c r="B111" s="134" t="s">
        <v>988</v>
      </c>
      <c r="C111" s="134" t="s">
        <v>1239</v>
      </c>
      <c r="D111" s="134">
        <v>63</v>
      </c>
      <c r="E111" s="134">
        <v>10</v>
      </c>
      <c r="F111" s="134" t="s">
        <v>1240</v>
      </c>
      <c r="G111" s="139">
        <v>433902962330</v>
      </c>
      <c r="H111" s="139">
        <v>9721281817</v>
      </c>
      <c r="J111" s="133"/>
      <c r="K111" s="133"/>
      <c r="L111" s="133"/>
      <c r="M111" s="133"/>
    </row>
    <row r="112" spans="1:13" x14ac:dyDescent="0.25">
      <c r="A112" s="134">
        <f t="shared" si="3"/>
        <v>108</v>
      </c>
      <c r="B112" s="134" t="s">
        <v>1239</v>
      </c>
      <c r="C112" s="134" t="s">
        <v>984</v>
      </c>
      <c r="D112" s="134">
        <v>63</v>
      </c>
      <c r="E112" s="134">
        <v>10</v>
      </c>
      <c r="F112" s="134" t="s">
        <v>1241</v>
      </c>
      <c r="G112" s="139">
        <v>523775542539</v>
      </c>
      <c r="H112" s="139">
        <v>8795513450</v>
      </c>
      <c r="J112" s="133"/>
      <c r="K112" s="133"/>
      <c r="L112" s="133"/>
      <c r="M112" s="133"/>
    </row>
    <row r="113" spans="1:13" x14ac:dyDescent="0.25">
      <c r="A113" s="134">
        <f t="shared" si="3"/>
        <v>109</v>
      </c>
      <c r="B113" s="134" t="s">
        <v>984</v>
      </c>
      <c r="C113" s="134" t="s">
        <v>128</v>
      </c>
      <c r="D113" s="134">
        <v>63</v>
      </c>
      <c r="E113" s="134">
        <v>12</v>
      </c>
      <c r="F113" s="134" t="s">
        <v>1242</v>
      </c>
      <c r="G113" s="139">
        <v>750686535565</v>
      </c>
      <c r="H113" s="139">
        <v>7554575861</v>
      </c>
      <c r="J113" s="133"/>
      <c r="K113" s="133"/>
      <c r="L113" s="133"/>
      <c r="M113" s="133"/>
    </row>
    <row r="114" spans="1:13" x14ac:dyDescent="0.25">
      <c r="A114" s="134">
        <f t="shared" si="3"/>
        <v>110</v>
      </c>
      <c r="B114" s="134" t="s">
        <v>126</v>
      </c>
      <c r="C114" s="134" t="s">
        <v>1243</v>
      </c>
      <c r="D114" s="134">
        <v>63</v>
      </c>
      <c r="E114" s="134">
        <v>7</v>
      </c>
      <c r="F114" s="134" t="s">
        <v>1244</v>
      </c>
      <c r="G114" s="139">
        <v>417116785840</v>
      </c>
      <c r="H114" s="139">
        <v>9721789220</v>
      </c>
      <c r="J114" s="133"/>
      <c r="K114" s="133"/>
      <c r="L114" s="133"/>
      <c r="M114" s="133"/>
    </row>
    <row r="115" spans="1:13" x14ac:dyDescent="0.25">
      <c r="A115" s="134">
        <f t="shared" si="3"/>
        <v>111</v>
      </c>
      <c r="B115" s="134" t="s">
        <v>1243</v>
      </c>
      <c r="C115" s="134" t="s">
        <v>1245</v>
      </c>
      <c r="D115" s="134">
        <v>63</v>
      </c>
      <c r="E115" s="134">
        <v>8</v>
      </c>
      <c r="F115" s="134" t="s">
        <v>1246</v>
      </c>
      <c r="G115" s="139">
        <v>801703611713</v>
      </c>
      <c r="H115" s="139">
        <v>7703030703</v>
      </c>
      <c r="J115" s="133"/>
      <c r="K115" s="133"/>
      <c r="L115" s="133"/>
      <c r="M115" s="133"/>
    </row>
    <row r="116" spans="1:13" x14ac:dyDescent="0.25">
      <c r="A116" s="134">
        <f t="shared" si="3"/>
        <v>112</v>
      </c>
      <c r="B116" s="134" t="s">
        <v>1243</v>
      </c>
      <c r="C116" s="134" t="s">
        <v>968</v>
      </c>
      <c r="D116" s="134">
        <v>63</v>
      </c>
      <c r="E116" s="134">
        <v>6</v>
      </c>
      <c r="F116" s="134" t="s">
        <v>1203</v>
      </c>
      <c r="G116" s="139">
        <v>521134680143</v>
      </c>
      <c r="H116" s="139">
        <v>8756986515</v>
      </c>
      <c r="J116" s="133"/>
      <c r="K116" s="133"/>
      <c r="L116" s="133"/>
      <c r="M116" s="133"/>
    </row>
    <row r="117" spans="1:13" x14ac:dyDescent="0.25">
      <c r="A117" s="134">
        <f t="shared" si="3"/>
        <v>113</v>
      </c>
      <c r="B117" s="134" t="s">
        <v>968</v>
      </c>
      <c r="C117" s="134" t="s">
        <v>985</v>
      </c>
      <c r="D117" s="134">
        <v>63</v>
      </c>
      <c r="E117" s="134">
        <v>10</v>
      </c>
      <c r="F117" s="134" t="s">
        <v>1247</v>
      </c>
      <c r="G117" s="139">
        <v>264287354311</v>
      </c>
      <c r="H117" s="139">
        <v>8303586163</v>
      </c>
      <c r="J117" s="133"/>
      <c r="K117" s="133"/>
      <c r="L117" s="133"/>
      <c r="M117" s="133"/>
    </row>
    <row r="118" spans="1:13" x14ac:dyDescent="0.25">
      <c r="A118" s="134">
        <f t="shared" si="3"/>
        <v>114</v>
      </c>
      <c r="B118" s="134" t="s">
        <v>984</v>
      </c>
      <c r="C118" s="134" t="s">
        <v>126</v>
      </c>
      <c r="D118" s="134">
        <v>63</v>
      </c>
      <c r="E118" s="134">
        <v>7</v>
      </c>
      <c r="F118" s="134" t="s">
        <v>1248</v>
      </c>
      <c r="G118" s="139">
        <v>518185956402</v>
      </c>
      <c r="H118" s="139">
        <v>8390833547</v>
      </c>
      <c r="J118" s="133"/>
      <c r="K118" s="133"/>
      <c r="L118" s="133"/>
      <c r="M118" s="133"/>
    </row>
    <row r="119" spans="1:13" x14ac:dyDescent="0.25">
      <c r="A119" s="134">
        <f t="shared" si="3"/>
        <v>115</v>
      </c>
      <c r="B119" s="134" t="s">
        <v>985</v>
      </c>
      <c r="C119" s="134" t="s">
        <v>1249</v>
      </c>
      <c r="D119" s="134">
        <v>63</v>
      </c>
      <c r="E119" s="134">
        <v>10</v>
      </c>
      <c r="F119" s="134" t="s">
        <v>1250</v>
      </c>
      <c r="G119" s="139">
        <v>243600146534</v>
      </c>
      <c r="H119" s="139">
        <v>9795421015</v>
      </c>
      <c r="J119" s="133"/>
      <c r="K119" s="133"/>
      <c r="L119" s="133"/>
      <c r="M119" s="133"/>
    </row>
    <row r="120" spans="1:13" x14ac:dyDescent="0.25">
      <c r="A120" s="134">
        <f t="shared" si="3"/>
        <v>116</v>
      </c>
      <c r="B120" s="134" t="s">
        <v>1103</v>
      </c>
      <c r="C120" s="134" t="s">
        <v>1251</v>
      </c>
      <c r="D120" s="134">
        <v>63</v>
      </c>
      <c r="E120" s="134">
        <v>7</v>
      </c>
      <c r="F120" s="134" t="s">
        <v>1252</v>
      </c>
      <c r="G120" s="139">
        <v>379663880531</v>
      </c>
      <c r="H120" s="139">
        <v>9161462703</v>
      </c>
      <c r="J120" s="133"/>
      <c r="K120" s="133"/>
      <c r="L120" s="133"/>
      <c r="M120" s="133"/>
    </row>
    <row r="121" spans="1:13" x14ac:dyDescent="0.25">
      <c r="A121" s="134">
        <f t="shared" si="3"/>
        <v>117</v>
      </c>
      <c r="B121" s="134" t="s">
        <v>1251</v>
      </c>
      <c r="C121" s="134" t="s">
        <v>1253</v>
      </c>
      <c r="D121" s="134">
        <v>63</v>
      </c>
      <c r="E121" s="134">
        <v>10</v>
      </c>
      <c r="F121" s="134" t="s">
        <v>1254</v>
      </c>
      <c r="G121" s="139">
        <v>264272070596</v>
      </c>
      <c r="H121" s="139">
        <v>7706059156</v>
      </c>
      <c r="J121" s="133"/>
      <c r="K121" s="133"/>
      <c r="L121" s="133"/>
      <c r="M121" s="133"/>
    </row>
    <row r="122" spans="1:13" x14ac:dyDescent="0.25">
      <c r="A122" s="134">
        <f t="shared" si="3"/>
        <v>118</v>
      </c>
      <c r="B122" s="134" t="s">
        <v>1251</v>
      </c>
      <c r="C122" s="134" t="s">
        <v>1255</v>
      </c>
      <c r="D122" s="134">
        <v>63</v>
      </c>
      <c r="E122" s="134">
        <v>12</v>
      </c>
      <c r="F122" s="134" t="s">
        <v>1256</v>
      </c>
      <c r="G122" s="139">
        <v>518236255462</v>
      </c>
      <c r="H122" s="139">
        <v>7477007140</v>
      </c>
      <c r="J122" s="133"/>
      <c r="K122" s="133"/>
      <c r="L122" s="133"/>
      <c r="M122" s="133"/>
    </row>
    <row r="123" spans="1:13" x14ac:dyDescent="0.25">
      <c r="A123" s="134">
        <f t="shared" si="3"/>
        <v>119</v>
      </c>
      <c r="B123" s="134" t="s">
        <v>1255</v>
      </c>
      <c r="C123" s="134" t="s">
        <v>1257</v>
      </c>
      <c r="D123" s="134">
        <v>63</v>
      </c>
      <c r="E123" s="134">
        <v>6</v>
      </c>
      <c r="F123" s="134" t="s">
        <v>1258</v>
      </c>
      <c r="G123" s="139">
        <v>906233346048</v>
      </c>
      <c r="H123" s="139">
        <v>8953369755</v>
      </c>
      <c r="J123" s="133"/>
      <c r="K123" s="133"/>
      <c r="L123" s="133"/>
      <c r="M123" s="133"/>
    </row>
    <row r="124" spans="1:13" x14ac:dyDescent="0.25">
      <c r="A124" s="134">
        <f t="shared" si="3"/>
        <v>120</v>
      </c>
      <c r="B124" s="134" t="s">
        <v>1257</v>
      </c>
      <c r="C124" s="134" t="s">
        <v>1259</v>
      </c>
      <c r="D124" s="134">
        <v>63</v>
      </c>
      <c r="E124" s="134">
        <v>10</v>
      </c>
      <c r="F124" s="134" t="s">
        <v>1091</v>
      </c>
      <c r="G124" s="139">
        <v>441798731900</v>
      </c>
      <c r="H124" s="139">
        <v>7379766540</v>
      </c>
      <c r="J124" s="133"/>
      <c r="K124" s="133"/>
      <c r="L124" s="133"/>
      <c r="M124" s="133"/>
    </row>
    <row r="125" spans="1:13" x14ac:dyDescent="0.25">
      <c r="A125" s="134">
        <f t="shared" si="3"/>
        <v>121</v>
      </c>
      <c r="B125" s="134" t="s">
        <v>1259</v>
      </c>
      <c r="C125" s="134" t="s">
        <v>1131</v>
      </c>
      <c r="D125" s="134">
        <v>63</v>
      </c>
      <c r="E125" s="134">
        <v>10</v>
      </c>
      <c r="F125" s="134" t="s">
        <v>1260</v>
      </c>
      <c r="G125" s="139">
        <v>792515199355</v>
      </c>
      <c r="H125" s="139">
        <v>9919652246</v>
      </c>
      <c r="J125" s="133"/>
      <c r="K125" s="133"/>
      <c r="L125" s="133"/>
      <c r="M125" s="133"/>
    </row>
    <row r="126" spans="1:13" x14ac:dyDescent="0.25">
      <c r="A126" s="134">
        <f t="shared" si="3"/>
        <v>122</v>
      </c>
      <c r="B126" s="134" t="s">
        <v>1261</v>
      </c>
      <c r="C126" s="134" t="s">
        <v>1262</v>
      </c>
      <c r="D126" s="134">
        <v>63</v>
      </c>
      <c r="E126" s="134">
        <v>8</v>
      </c>
      <c r="F126" s="134" t="s">
        <v>1263</v>
      </c>
      <c r="G126" s="139">
        <v>591223823233</v>
      </c>
      <c r="H126" s="139">
        <v>9795394553</v>
      </c>
      <c r="J126" s="133"/>
      <c r="K126" s="133"/>
      <c r="L126" s="133"/>
      <c r="M126" s="133"/>
    </row>
    <row r="127" spans="1:13" x14ac:dyDescent="0.25">
      <c r="A127" s="134">
        <f t="shared" si="3"/>
        <v>123</v>
      </c>
      <c r="B127" s="134" t="s">
        <v>1262</v>
      </c>
      <c r="C127" s="134" t="s">
        <v>1264</v>
      </c>
      <c r="D127" s="134">
        <v>63</v>
      </c>
      <c r="E127" s="134">
        <v>12</v>
      </c>
      <c r="F127" s="134" t="s">
        <v>1096</v>
      </c>
      <c r="G127" s="139">
        <v>504960204202</v>
      </c>
      <c r="H127" s="139">
        <v>8853281894</v>
      </c>
      <c r="J127" s="133"/>
      <c r="K127" s="133"/>
      <c r="L127" s="140"/>
      <c r="M127" s="133"/>
    </row>
    <row r="128" spans="1:13" x14ac:dyDescent="0.25">
      <c r="A128" s="134">
        <f t="shared" si="3"/>
        <v>124</v>
      </c>
      <c r="B128" s="134" t="s">
        <v>1264</v>
      </c>
      <c r="C128" s="134" t="s">
        <v>1265</v>
      </c>
      <c r="D128" s="134">
        <v>63</v>
      </c>
      <c r="E128" s="134">
        <v>8</v>
      </c>
      <c r="F128" s="134" t="s">
        <v>1266</v>
      </c>
      <c r="G128" s="139">
        <v>853332561418</v>
      </c>
      <c r="H128" s="139">
        <v>8795084913</v>
      </c>
      <c r="J128" s="133"/>
      <c r="K128" s="133"/>
      <c r="L128" s="140"/>
      <c r="M128" s="133"/>
    </row>
    <row r="129" spans="1:13" x14ac:dyDescent="0.25">
      <c r="A129" s="134">
        <f t="shared" si="3"/>
        <v>125</v>
      </c>
      <c r="B129" s="134" t="s">
        <v>1265</v>
      </c>
      <c r="C129" s="134" t="s">
        <v>1259</v>
      </c>
      <c r="D129" s="134">
        <v>63</v>
      </c>
      <c r="E129" s="134">
        <v>7</v>
      </c>
      <c r="F129" s="134" t="s">
        <v>1267</v>
      </c>
      <c r="G129" s="139">
        <v>958153416871</v>
      </c>
      <c r="H129" s="139">
        <v>7800921941</v>
      </c>
      <c r="J129" s="133"/>
      <c r="K129" s="133"/>
      <c r="L129" s="140"/>
      <c r="M129" s="133"/>
    </row>
    <row r="130" spans="1:13" x14ac:dyDescent="0.25">
      <c r="A130" s="134">
        <f t="shared" si="3"/>
        <v>126</v>
      </c>
      <c r="B130" s="134" t="s">
        <v>1268</v>
      </c>
      <c r="C130" s="134" t="s">
        <v>1265</v>
      </c>
      <c r="D130" s="134">
        <v>63</v>
      </c>
      <c r="E130" s="134">
        <v>10</v>
      </c>
      <c r="F130" s="134" t="s">
        <v>1269</v>
      </c>
      <c r="G130" s="139">
        <v>715684037911</v>
      </c>
      <c r="H130" s="139">
        <v>7704870646</v>
      </c>
      <c r="J130" s="141"/>
      <c r="K130" s="141"/>
      <c r="L130" s="140"/>
      <c r="M130" s="133"/>
    </row>
    <row r="131" spans="1:13" x14ac:dyDescent="0.25">
      <c r="A131" s="134">
        <f t="shared" si="3"/>
        <v>127</v>
      </c>
      <c r="B131" s="135" t="s">
        <v>116</v>
      </c>
      <c r="C131" s="135" t="s">
        <v>1270</v>
      </c>
      <c r="D131" s="134">
        <v>63</v>
      </c>
      <c r="E131" s="134">
        <v>12</v>
      </c>
      <c r="F131" s="134" t="s">
        <v>1271</v>
      </c>
      <c r="G131" s="139">
        <v>858643695941</v>
      </c>
      <c r="H131" s="139">
        <v>9628313356</v>
      </c>
      <c r="J131" s="141"/>
      <c r="K131" s="141"/>
      <c r="L131" s="133"/>
      <c r="M131" s="133"/>
    </row>
    <row r="132" spans="1:13" x14ac:dyDescent="0.25">
      <c r="A132" s="134">
        <f t="shared" si="3"/>
        <v>128</v>
      </c>
      <c r="B132" s="135" t="s">
        <v>1270</v>
      </c>
      <c r="C132" s="135" t="s">
        <v>1272</v>
      </c>
      <c r="D132" s="134">
        <v>63</v>
      </c>
      <c r="E132" s="134">
        <v>12</v>
      </c>
      <c r="F132" s="134" t="s">
        <v>1273</v>
      </c>
      <c r="G132" s="139">
        <v>822446380482</v>
      </c>
      <c r="H132" s="139">
        <v>9519493152</v>
      </c>
      <c r="J132" s="141"/>
      <c r="K132" s="141"/>
      <c r="L132" s="140"/>
      <c r="M132" s="133"/>
    </row>
    <row r="133" spans="1:13" x14ac:dyDescent="0.25">
      <c r="A133" s="134">
        <f t="shared" si="3"/>
        <v>129</v>
      </c>
      <c r="B133" s="135" t="s">
        <v>1270</v>
      </c>
      <c r="C133" s="135" t="s">
        <v>1261</v>
      </c>
      <c r="D133" s="134">
        <v>63</v>
      </c>
      <c r="E133" s="134">
        <v>4</v>
      </c>
      <c r="F133" s="134" t="s">
        <v>1274</v>
      </c>
      <c r="G133" s="139">
        <v>921085413320</v>
      </c>
      <c r="H133" s="139">
        <v>9451657693</v>
      </c>
      <c r="J133" s="141"/>
      <c r="K133" s="141"/>
      <c r="L133" s="140"/>
      <c r="M133" s="133"/>
    </row>
    <row r="134" spans="1:13" x14ac:dyDescent="0.25">
      <c r="A134" s="134">
        <f t="shared" si="3"/>
        <v>130</v>
      </c>
      <c r="B134" s="135" t="s">
        <v>1275</v>
      </c>
      <c r="C134" s="135" t="s">
        <v>1268</v>
      </c>
      <c r="D134" s="134">
        <v>63</v>
      </c>
      <c r="E134" s="134">
        <v>12</v>
      </c>
      <c r="F134" s="134" t="s">
        <v>1276</v>
      </c>
      <c r="G134" s="139">
        <v>846301645128</v>
      </c>
      <c r="H134" s="139">
        <v>7238007213</v>
      </c>
      <c r="J134" s="141"/>
      <c r="K134" s="141"/>
      <c r="L134" s="133"/>
      <c r="M134" s="133"/>
    </row>
    <row r="135" spans="1:13" x14ac:dyDescent="0.25">
      <c r="A135" s="134">
        <f t="shared" ref="A135:A198" si="4">1+A134</f>
        <v>131</v>
      </c>
      <c r="B135" s="135" t="s">
        <v>1275</v>
      </c>
      <c r="C135" s="135" t="s">
        <v>1277</v>
      </c>
      <c r="D135" s="134">
        <v>63</v>
      </c>
      <c r="E135" s="134">
        <v>6</v>
      </c>
      <c r="F135" s="134" t="s">
        <v>1278</v>
      </c>
      <c r="G135" s="139">
        <v>692241679687</v>
      </c>
      <c r="H135" s="139">
        <v>6924167968</v>
      </c>
      <c r="J135" s="141"/>
      <c r="K135" s="141"/>
      <c r="L135" s="140"/>
      <c r="M135" s="133"/>
    </row>
    <row r="136" spans="1:13" x14ac:dyDescent="0.25">
      <c r="A136" s="134">
        <f t="shared" si="4"/>
        <v>132</v>
      </c>
      <c r="B136" s="135" t="s">
        <v>1268</v>
      </c>
      <c r="C136" s="135" t="s">
        <v>1129</v>
      </c>
      <c r="D136" s="134">
        <v>63</v>
      </c>
      <c r="E136" s="134">
        <v>3</v>
      </c>
      <c r="F136" s="134" t="s">
        <v>1279</v>
      </c>
      <c r="G136" s="139">
        <v>304711355932</v>
      </c>
      <c r="H136" s="139">
        <v>8808699456</v>
      </c>
      <c r="J136" s="138"/>
      <c r="K136" s="138"/>
      <c r="L136" s="133"/>
      <c r="M136" s="133"/>
    </row>
    <row r="137" spans="1:13" x14ac:dyDescent="0.25">
      <c r="A137" s="134">
        <f t="shared" si="4"/>
        <v>133</v>
      </c>
      <c r="B137" s="134" t="s">
        <v>1277</v>
      </c>
      <c r="C137" s="134" t="s">
        <v>1280</v>
      </c>
      <c r="D137" s="134">
        <v>63</v>
      </c>
      <c r="E137" s="134">
        <v>7</v>
      </c>
      <c r="F137" s="134" t="s">
        <v>1281</v>
      </c>
      <c r="G137" s="139">
        <v>201812393772</v>
      </c>
      <c r="H137" s="139">
        <v>9519951030</v>
      </c>
      <c r="J137" s="133"/>
      <c r="K137" s="133"/>
      <c r="L137" s="133"/>
      <c r="M137" s="133"/>
    </row>
    <row r="138" spans="1:13" x14ac:dyDescent="0.25">
      <c r="A138" s="134">
        <f t="shared" si="4"/>
        <v>134</v>
      </c>
      <c r="B138" s="134" t="s">
        <v>1280</v>
      </c>
      <c r="C138" s="134" t="s">
        <v>1282</v>
      </c>
      <c r="D138" s="134">
        <v>63</v>
      </c>
      <c r="E138" s="134">
        <v>5</v>
      </c>
      <c r="F138" s="134" t="s">
        <v>1283</v>
      </c>
      <c r="G138" s="139">
        <v>384969509757</v>
      </c>
      <c r="H138" s="139">
        <v>9628877108</v>
      </c>
      <c r="J138" s="133"/>
      <c r="K138" s="133"/>
      <c r="L138" s="133"/>
      <c r="M138" s="133"/>
    </row>
    <row r="139" spans="1:13" x14ac:dyDescent="0.25">
      <c r="A139" s="134">
        <f t="shared" si="4"/>
        <v>135</v>
      </c>
      <c r="B139" s="134" t="s">
        <v>1282</v>
      </c>
      <c r="C139" s="134" t="s">
        <v>1284</v>
      </c>
      <c r="D139" s="134">
        <v>63</v>
      </c>
      <c r="E139" s="134">
        <v>8</v>
      </c>
      <c r="F139" s="134" t="s">
        <v>1285</v>
      </c>
      <c r="G139" s="139">
        <v>852065851562</v>
      </c>
      <c r="H139" s="139">
        <v>9910915492</v>
      </c>
      <c r="J139" s="133"/>
      <c r="K139" s="133"/>
      <c r="L139" s="133"/>
      <c r="M139" s="133"/>
    </row>
    <row r="140" spans="1:13" x14ac:dyDescent="0.25">
      <c r="A140" s="134">
        <f t="shared" si="4"/>
        <v>136</v>
      </c>
      <c r="B140" s="134" t="s">
        <v>1282</v>
      </c>
      <c r="C140" s="134" t="s">
        <v>1134</v>
      </c>
      <c r="D140" s="134">
        <v>63</v>
      </c>
      <c r="E140" s="134">
        <v>13</v>
      </c>
      <c r="F140" s="134" t="s">
        <v>1286</v>
      </c>
      <c r="G140" s="139">
        <v>672156862461</v>
      </c>
      <c r="H140" s="139">
        <v>8652693248</v>
      </c>
      <c r="J140" s="133"/>
      <c r="K140" s="133"/>
      <c r="L140" s="133"/>
      <c r="M140" s="133"/>
    </row>
    <row r="141" spans="1:13" x14ac:dyDescent="0.25">
      <c r="A141" s="134">
        <f t="shared" si="4"/>
        <v>137</v>
      </c>
      <c r="B141" s="134" t="s">
        <v>1282</v>
      </c>
      <c r="C141" s="134" t="s">
        <v>122</v>
      </c>
      <c r="D141" s="134">
        <v>63</v>
      </c>
      <c r="E141" s="134">
        <v>6</v>
      </c>
      <c r="F141" s="134" t="s">
        <v>1287</v>
      </c>
      <c r="G141" s="139">
        <v>291064986207</v>
      </c>
      <c r="H141" s="139">
        <v>9792596509</v>
      </c>
      <c r="J141" s="133"/>
      <c r="K141" s="133"/>
      <c r="L141" s="133"/>
      <c r="M141" s="133"/>
    </row>
    <row r="142" spans="1:13" x14ac:dyDescent="0.25">
      <c r="A142" s="134">
        <f t="shared" si="4"/>
        <v>138</v>
      </c>
      <c r="B142" s="134" t="s">
        <v>1121</v>
      </c>
      <c r="C142" s="134" t="s">
        <v>1122</v>
      </c>
      <c r="D142" s="134">
        <v>63</v>
      </c>
      <c r="E142" s="134">
        <v>7</v>
      </c>
      <c r="F142" s="134" t="s">
        <v>1288</v>
      </c>
      <c r="G142" s="139">
        <v>768579764376</v>
      </c>
      <c r="H142" s="139">
        <v>7460871560</v>
      </c>
      <c r="J142" s="133"/>
      <c r="K142" s="133"/>
      <c r="L142" s="133"/>
      <c r="M142" s="133"/>
    </row>
    <row r="143" spans="1:13" x14ac:dyDescent="0.25">
      <c r="A143" s="134">
        <f t="shared" si="4"/>
        <v>139</v>
      </c>
      <c r="B143" s="134" t="s">
        <v>1122</v>
      </c>
      <c r="C143" s="134" t="s">
        <v>120</v>
      </c>
      <c r="D143" s="134">
        <v>63</v>
      </c>
      <c r="E143" s="134">
        <v>7</v>
      </c>
      <c r="F143" s="134" t="s">
        <v>1289</v>
      </c>
      <c r="G143" s="139">
        <v>797133573472</v>
      </c>
      <c r="H143" s="139">
        <v>9616215324</v>
      </c>
      <c r="J143" s="133"/>
      <c r="K143" s="133"/>
      <c r="L143" s="133"/>
      <c r="M143" s="133"/>
    </row>
    <row r="144" spans="1:13" x14ac:dyDescent="0.25">
      <c r="A144" s="134">
        <f t="shared" si="4"/>
        <v>140</v>
      </c>
      <c r="B144" s="134" t="s">
        <v>1122</v>
      </c>
      <c r="C144" s="134" t="s">
        <v>1126</v>
      </c>
      <c r="D144" s="134">
        <v>63</v>
      </c>
      <c r="E144" s="134">
        <v>5</v>
      </c>
      <c r="F144" s="134" t="s">
        <v>1290</v>
      </c>
      <c r="G144" s="139">
        <v>682979867160</v>
      </c>
      <c r="H144" s="139">
        <v>9628095473</v>
      </c>
      <c r="J144" s="133"/>
      <c r="K144" s="133"/>
      <c r="L144" s="133"/>
      <c r="M144" s="133"/>
    </row>
    <row r="145" spans="1:13" x14ac:dyDescent="0.25">
      <c r="A145" s="134">
        <f t="shared" si="4"/>
        <v>141</v>
      </c>
      <c r="B145" s="134" t="s">
        <v>1128</v>
      </c>
      <c r="C145" s="134" t="s">
        <v>1192</v>
      </c>
      <c r="D145" s="134">
        <v>63</v>
      </c>
      <c r="E145" s="134">
        <v>5</v>
      </c>
      <c r="F145" s="134" t="s">
        <v>1291</v>
      </c>
      <c r="G145" s="139">
        <v>355423395292</v>
      </c>
      <c r="H145" s="139">
        <v>9161267715</v>
      </c>
      <c r="J145" s="133"/>
      <c r="K145" s="133"/>
      <c r="L145" s="133"/>
      <c r="M145" s="133"/>
    </row>
    <row r="146" spans="1:13" x14ac:dyDescent="0.25">
      <c r="A146" s="134">
        <f t="shared" si="4"/>
        <v>142</v>
      </c>
      <c r="B146" s="134" t="s">
        <v>1129</v>
      </c>
      <c r="C146" s="134" t="s">
        <v>1131</v>
      </c>
      <c r="D146" s="134">
        <v>63</v>
      </c>
      <c r="E146" s="134">
        <v>7</v>
      </c>
      <c r="F146" s="134" t="s">
        <v>1292</v>
      </c>
      <c r="G146" s="139">
        <v>213387797574</v>
      </c>
      <c r="H146" s="139">
        <v>7706884425</v>
      </c>
      <c r="J146" s="133"/>
      <c r="K146" s="133"/>
      <c r="L146" s="133"/>
      <c r="M146" s="133"/>
    </row>
    <row r="147" spans="1:13" x14ac:dyDescent="0.25">
      <c r="A147" s="134">
        <f t="shared" si="4"/>
        <v>143</v>
      </c>
      <c r="B147" s="134" t="s">
        <v>1121</v>
      </c>
      <c r="C147" s="134" t="s">
        <v>1128</v>
      </c>
      <c r="D147" s="134">
        <v>63</v>
      </c>
      <c r="E147" s="134">
        <v>9</v>
      </c>
      <c r="F147" s="134" t="s">
        <v>1293</v>
      </c>
      <c r="G147" s="139">
        <v>642047215165</v>
      </c>
      <c r="H147" s="139">
        <v>8451072359</v>
      </c>
      <c r="J147" s="133"/>
      <c r="K147" s="133"/>
      <c r="L147" s="133"/>
      <c r="M147" s="133"/>
    </row>
    <row r="148" spans="1:13" x14ac:dyDescent="0.25">
      <c r="A148" s="134">
        <f t="shared" si="4"/>
        <v>144</v>
      </c>
      <c r="B148" s="134" t="s">
        <v>1134</v>
      </c>
      <c r="C148" s="134" t="s">
        <v>170</v>
      </c>
      <c r="D148" s="134">
        <v>63</v>
      </c>
      <c r="E148" s="134">
        <v>4</v>
      </c>
      <c r="F148" s="134" t="s">
        <v>1294</v>
      </c>
      <c r="G148" s="139">
        <v>587032331337</v>
      </c>
      <c r="H148" s="139">
        <v>9167625721</v>
      </c>
      <c r="J148" s="133"/>
      <c r="K148" s="133"/>
      <c r="L148" s="133"/>
      <c r="M148" s="133"/>
    </row>
    <row r="149" spans="1:13" x14ac:dyDescent="0.25">
      <c r="A149" s="134">
        <f t="shared" si="4"/>
        <v>145</v>
      </c>
      <c r="B149" s="134" t="s">
        <v>170</v>
      </c>
      <c r="C149" s="134" t="s">
        <v>1136</v>
      </c>
      <c r="D149" s="134">
        <v>63</v>
      </c>
      <c r="E149" s="134">
        <v>6</v>
      </c>
      <c r="F149" s="134" t="s">
        <v>1295</v>
      </c>
      <c r="G149" s="139">
        <v>808914405031</v>
      </c>
      <c r="H149" s="139">
        <v>7408964009</v>
      </c>
      <c r="J149" s="133"/>
      <c r="K149" s="133"/>
      <c r="L149" s="133"/>
      <c r="M149" s="133"/>
    </row>
    <row r="150" spans="1:13" x14ac:dyDescent="0.25">
      <c r="A150" s="134">
        <f t="shared" si="4"/>
        <v>146</v>
      </c>
      <c r="B150" s="134" t="s">
        <v>1136</v>
      </c>
      <c r="C150" s="134" t="s">
        <v>1296</v>
      </c>
      <c r="D150" s="134">
        <v>63</v>
      </c>
      <c r="E150" s="134">
        <v>4</v>
      </c>
      <c r="F150" s="134" t="s">
        <v>1297</v>
      </c>
      <c r="G150" s="139">
        <v>266135592619</v>
      </c>
      <c r="H150" s="139">
        <v>7800093099</v>
      </c>
      <c r="J150" s="133"/>
      <c r="K150" s="133"/>
      <c r="L150" s="133"/>
      <c r="M150" s="133"/>
    </row>
    <row r="151" spans="1:13" x14ac:dyDescent="0.25">
      <c r="A151" s="134">
        <f t="shared" si="4"/>
        <v>147</v>
      </c>
      <c r="B151" s="134" t="s">
        <v>1296</v>
      </c>
      <c r="C151" s="134" t="s">
        <v>1298</v>
      </c>
      <c r="D151" s="134">
        <v>63</v>
      </c>
      <c r="E151" s="134">
        <v>7</v>
      </c>
      <c r="F151" s="134" t="s">
        <v>1299</v>
      </c>
      <c r="G151" s="139">
        <v>968377637956</v>
      </c>
      <c r="H151" s="139">
        <v>8874486952</v>
      </c>
      <c r="J151" s="133"/>
      <c r="K151" s="133"/>
      <c r="L151" s="133"/>
      <c r="M151" s="133"/>
    </row>
    <row r="152" spans="1:13" x14ac:dyDescent="0.25">
      <c r="A152" s="134">
        <f t="shared" si="4"/>
        <v>148</v>
      </c>
      <c r="B152" s="134" t="s">
        <v>1136</v>
      </c>
      <c r="C152" s="134" t="s">
        <v>115</v>
      </c>
      <c r="D152" s="134">
        <v>63</v>
      </c>
      <c r="E152" s="134">
        <v>6</v>
      </c>
      <c r="F152" s="134" t="s">
        <v>1300</v>
      </c>
      <c r="G152" s="139">
        <v>880335864477</v>
      </c>
      <c r="H152" s="139">
        <v>9161462703</v>
      </c>
      <c r="J152" s="133"/>
      <c r="K152" s="133"/>
      <c r="L152" s="133"/>
      <c r="M152" s="133"/>
    </row>
    <row r="153" spans="1:13" x14ac:dyDescent="0.25">
      <c r="A153" s="134">
        <f t="shared" si="4"/>
        <v>149</v>
      </c>
      <c r="B153" s="134" t="s">
        <v>115</v>
      </c>
      <c r="C153" s="134" t="s">
        <v>1031</v>
      </c>
      <c r="D153" s="134">
        <v>63</v>
      </c>
      <c r="E153" s="134">
        <v>5</v>
      </c>
      <c r="F153" s="134" t="s">
        <v>1301</v>
      </c>
      <c r="G153" s="139">
        <v>639931813985</v>
      </c>
      <c r="H153" s="139">
        <v>9696109115</v>
      </c>
      <c r="J153" s="133"/>
      <c r="K153" s="133"/>
      <c r="L153" s="133"/>
      <c r="M153" s="133"/>
    </row>
    <row r="154" spans="1:13" x14ac:dyDescent="0.25">
      <c r="A154" s="134">
        <f t="shared" si="4"/>
        <v>150</v>
      </c>
      <c r="B154" s="134" t="s">
        <v>1031</v>
      </c>
      <c r="C154" s="134" t="s">
        <v>116</v>
      </c>
      <c r="D154" s="134">
        <v>63</v>
      </c>
      <c r="E154" s="134">
        <v>10</v>
      </c>
      <c r="F154" s="134" t="s">
        <v>1302</v>
      </c>
      <c r="G154" s="139">
        <v>208259134254</v>
      </c>
      <c r="H154" s="139">
        <v>9528642203</v>
      </c>
      <c r="J154" s="133"/>
      <c r="K154" s="133"/>
      <c r="L154" s="133"/>
      <c r="M154" s="133"/>
    </row>
    <row r="155" spans="1:13" x14ac:dyDescent="0.25">
      <c r="A155" s="134">
        <f t="shared" si="4"/>
        <v>151</v>
      </c>
      <c r="B155" s="134" t="s">
        <v>1051</v>
      </c>
      <c r="C155" s="134" t="s">
        <v>1303</v>
      </c>
      <c r="D155" s="134">
        <v>63</v>
      </c>
      <c r="E155" s="134">
        <v>6</v>
      </c>
      <c r="F155" s="134" t="s">
        <v>1304</v>
      </c>
      <c r="G155" s="139">
        <v>256279196669</v>
      </c>
      <c r="H155" s="139">
        <v>9565664839</v>
      </c>
      <c r="J155" s="133"/>
      <c r="K155" s="133"/>
      <c r="L155" s="133"/>
      <c r="M155" s="133"/>
    </row>
    <row r="156" spans="1:13" x14ac:dyDescent="0.25">
      <c r="A156" s="134">
        <f t="shared" si="4"/>
        <v>152</v>
      </c>
      <c r="B156" s="134" t="s">
        <v>1303</v>
      </c>
      <c r="C156" s="134" t="s">
        <v>1305</v>
      </c>
      <c r="D156" s="134">
        <v>63</v>
      </c>
      <c r="E156" s="134">
        <v>8</v>
      </c>
      <c r="F156" s="134" t="s">
        <v>1306</v>
      </c>
      <c r="G156" s="139">
        <v>562504016659</v>
      </c>
      <c r="H156" s="139">
        <v>9007983987</v>
      </c>
      <c r="J156" s="133"/>
      <c r="K156" s="133"/>
      <c r="L156" s="133"/>
      <c r="M156" s="133"/>
    </row>
    <row r="157" spans="1:13" x14ac:dyDescent="0.25">
      <c r="A157" s="134">
        <f t="shared" si="4"/>
        <v>153</v>
      </c>
      <c r="B157" s="134" t="s">
        <v>1305</v>
      </c>
      <c r="C157" s="134">
        <v>279</v>
      </c>
      <c r="D157" s="134">
        <v>63</v>
      </c>
      <c r="E157" s="134">
        <v>5</v>
      </c>
      <c r="F157" s="134" t="s">
        <v>1307</v>
      </c>
      <c r="G157" s="139">
        <v>720976803284</v>
      </c>
      <c r="H157" s="139">
        <v>8948307109</v>
      </c>
      <c r="J157" s="133"/>
      <c r="K157" s="133"/>
      <c r="L157" s="140"/>
      <c r="M157" s="133"/>
    </row>
    <row r="158" spans="1:13" x14ac:dyDescent="0.25">
      <c r="A158" s="134">
        <f t="shared" si="4"/>
        <v>154</v>
      </c>
      <c r="B158" s="134" t="s">
        <v>1305</v>
      </c>
      <c r="C158" s="134">
        <v>279</v>
      </c>
      <c r="D158" s="134">
        <v>63</v>
      </c>
      <c r="E158" s="134">
        <v>7</v>
      </c>
      <c r="F158" s="134" t="s">
        <v>1308</v>
      </c>
      <c r="G158" s="139">
        <v>268653325159</v>
      </c>
      <c r="H158" s="139">
        <v>9896372945</v>
      </c>
      <c r="J158" s="133"/>
      <c r="K158" s="133"/>
      <c r="L158" s="133"/>
      <c r="M158" s="133"/>
    </row>
    <row r="159" spans="1:13" x14ac:dyDescent="0.25">
      <c r="A159" s="134">
        <f t="shared" si="4"/>
        <v>155</v>
      </c>
      <c r="B159" s="134" t="s">
        <v>1309</v>
      </c>
      <c r="C159" s="134" t="s">
        <v>1033</v>
      </c>
      <c r="D159" s="134">
        <v>63</v>
      </c>
      <c r="E159" s="134">
        <v>6</v>
      </c>
      <c r="F159" s="134" t="s">
        <v>1310</v>
      </c>
      <c r="G159" s="139">
        <v>769183204437</v>
      </c>
      <c r="H159" s="139">
        <v>8874862219</v>
      </c>
      <c r="J159" s="133"/>
      <c r="K159" s="133"/>
      <c r="L159" s="133"/>
      <c r="M159" s="133"/>
    </row>
    <row r="160" spans="1:13" x14ac:dyDescent="0.25">
      <c r="A160" s="134">
        <f t="shared" si="4"/>
        <v>156</v>
      </c>
      <c r="B160" s="134" t="s">
        <v>1309</v>
      </c>
      <c r="C160" s="134" t="s">
        <v>1311</v>
      </c>
      <c r="D160" s="134">
        <v>63</v>
      </c>
      <c r="E160" s="134">
        <v>8</v>
      </c>
      <c r="F160" s="134" t="s">
        <v>1312</v>
      </c>
      <c r="G160" s="139">
        <v>788227941462</v>
      </c>
      <c r="H160" s="139">
        <v>9919984975</v>
      </c>
      <c r="J160" s="133"/>
      <c r="K160" s="133"/>
      <c r="L160" s="133"/>
      <c r="M160" s="133"/>
    </row>
    <row r="161" spans="1:13" x14ac:dyDescent="0.25">
      <c r="A161" s="134">
        <f t="shared" si="4"/>
        <v>157</v>
      </c>
      <c r="B161" s="134" t="s">
        <v>1311</v>
      </c>
      <c r="C161" s="134" t="s">
        <v>1007</v>
      </c>
      <c r="D161" s="134">
        <v>63</v>
      </c>
      <c r="E161" s="134">
        <v>6</v>
      </c>
      <c r="F161" s="134" t="s">
        <v>1313</v>
      </c>
      <c r="G161" s="139">
        <v>732207490590</v>
      </c>
      <c r="H161" s="139">
        <v>9305201241</v>
      </c>
      <c r="J161" s="133"/>
      <c r="K161" s="133"/>
      <c r="L161" s="133"/>
      <c r="M161" s="133"/>
    </row>
    <row r="162" spans="1:13" x14ac:dyDescent="0.25">
      <c r="A162" s="134">
        <f t="shared" si="4"/>
        <v>158</v>
      </c>
      <c r="B162" s="134" t="s">
        <v>1311</v>
      </c>
      <c r="C162" s="134" t="s">
        <v>1314</v>
      </c>
      <c r="D162" s="134">
        <v>63</v>
      </c>
      <c r="E162" s="134">
        <v>3</v>
      </c>
      <c r="F162" s="134" t="s">
        <v>1315</v>
      </c>
      <c r="G162" s="139">
        <v>725632577970</v>
      </c>
      <c r="H162" s="139">
        <v>9838591927</v>
      </c>
      <c r="J162" s="133"/>
      <c r="K162" s="133"/>
      <c r="L162" s="133"/>
      <c r="M162" s="133"/>
    </row>
    <row r="163" spans="1:13" x14ac:dyDescent="0.25">
      <c r="A163" s="134">
        <f t="shared" si="4"/>
        <v>159</v>
      </c>
      <c r="B163" s="134" t="s">
        <v>1314</v>
      </c>
      <c r="C163" s="134" t="s">
        <v>1316</v>
      </c>
      <c r="D163" s="134">
        <v>63</v>
      </c>
      <c r="E163" s="134">
        <v>7</v>
      </c>
      <c r="F163" s="134" t="s">
        <v>1317</v>
      </c>
      <c r="G163" s="139">
        <v>541703141486</v>
      </c>
      <c r="H163" s="139">
        <v>8756706557</v>
      </c>
      <c r="J163" s="133"/>
      <c r="K163" s="133"/>
      <c r="L163" s="133"/>
      <c r="M163" s="133"/>
    </row>
    <row r="164" spans="1:13" x14ac:dyDescent="0.25">
      <c r="A164" s="134">
        <f t="shared" si="4"/>
        <v>160</v>
      </c>
      <c r="B164" s="134" t="s">
        <v>1316</v>
      </c>
      <c r="C164" s="134" t="s">
        <v>1318</v>
      </c>
      <c r="D164" s="134">
        <v>63</v>
      </c>
      <c r="E164" s="134">
        <v>10</v>
      </c>
      <c r="F164" s="134" t="s">
        <v>1319</v>
      </c>
      <c r="G164" s="139">
        <v>682586156785</v>
      </c>
      <c r="H164" s="139">
        <v>8873480564</v>
      </c>
      <c r="J164" s="133"/>
      <c r="K164" s="133"/>
      <c r="L164" s="140"/>
      <c r="M164" s="133"/>
    </row>
    <row r="165" spans="1:13" x14ac:dyDescent="0.25">
      <c r="A165" s="134">
        <f t="shared" si="4"/>
        <v>161</v>
      </c>
      <c r="B165" s="134" t="s">
        <v>1316</v>
      </c>
      <c r="C165" s="134" t="s">
        <v>1318</v>
      </c>
      <c r="D165" s="134">
        <v>63</v>
      </c>
      <c r="E165" s="134">
        <v>14</v>
      </c>
      <c r="F165" s="134" t="s">
        <v>1320</v>
      </c>
      <c r="G165" s="139">
        <v>314299542305</v>
      </c>
      <c r="H165" s="139">
        <v>8869939825</v>
      </c>
      <c r="J165" s="133"/>
      <c r="K165" s="133"/>
      <c r="L165" s="133"/>
      <c r="M165" s="133"/>
    </row>
    <row r="166" spans="1:13" x14ac:dyDescent="0.25">
      <c r="A166" s="134">
        <f t="shared" si="4"/>
        <v>162</v>
      </c>
      <c r="B166" s="134" t="s">
        <v>1305</v>
      </c>
      <c r="C166" s="134" t="s">
        <v>1321</v>
      </c>
      <c r="D166" s="134">
        <v>63</v>
      </c>
      <c r="E166" s="134">
        <v>8</v>
      </c>
      <c r="F166" s="134" t="s">
        <v>1322</v>
      </c>
      <c r="G166" s="139">
        <v>864398819087</v>
      </c>
      <c r="H166" s="139">
        <v>7408304826</v>
      </c>
      <c r="J166" s="133"/>
      <c r="K166" s="133"/>
      <c r="L166" s="133"/>
      <c r="M166" s="133"/>
    </row>
    <row r="167" spans="1:13" x14ac:dyDescent="0.25">
      <c r="A167" s="134">
        <f t="shared" si="4"/>
        <v>163</v>
      </c>
      <c r="B167" s="134" t="s">
        <v>1321</v>
      </c>
      <c r="C167" s="134" t="s">
        <v>998</v>
      </c>
      <c r="D167" s="134">
        <v>63</v>
      </c>
      <c r="E167" s="134">
        <v>6</v>
      </c>
      <c r="F167" s="134" t="s">
        <v>1323</v>
      </c>
      <c r="G167" s="139">
        <v>341337899100</v>
      </c>
      <c r="H167" s="139"/>
      <c r="J167" s="133"/>
      <c r="K167" s="133"/>
      <c r="L167" s="133"/>
      <c r="M167" s="133"/>
    </row>
    <row r="168" spans="1:13" x14ac:dyDescent="0.25">
      <c r="A168" s="134">
        <f t="shared" si="4"/>
        <v>164</v>
      </c>
      <c r="B168" s="134" t="s">
        <v>998</v>
      </c>
      <c r="C168" s="134" t="s">
        <v>1303</v>
      </c>
      <c r="D168" s="134">
        <v>63</v>
      </c>
      <c r="E168" s="134">
        <v>3</v>
      </c>
      <c r="F168" s="16"/>
      <c r="G168" s="139">
        <v>686938045336</v>
      </c>
      <c r="H168" s="139">
        <v>9011118632</v>
      </c>
      <c r="J168" s="133"/>
      <c r="K168" s="133"/>
      <c r="L168" s="133"/>
      <c r="M168" s="133"/>
    </row>
    <row r="169" spans="1:13" x14ac:dyDescent="0.25">
      <c r="A169" s="134">
        <f t="shared" si="4"/>
        <v>165</v>
      </c>
      <c r="B169" s="134" t="s">
        <v>32</v>
      </c>
      <c r="C169" s="134" t="s">
        <v>1324</v>
      </c>
      <c r="D169" s="134">
        <v>63</v>
      </c>
      <c r="E169" s="134">
        <v>3</v>
      </c>
      <c r="F169" s="16"/>
      <c r="G169" s="139">
        <v>449517994770</v>
      </c>
      <c r="H169" s="139">
        <v>8469317969</v>
      </c>
      <c r="J169" s="133"/>
      <c r="K169" s="133"/>
      <c r="L169" s="133"/>
      <c r="M169" s="133"/>
    </row>
    <row r="170" spans="1:13" x14ac:dyDescent="0.25">
      <c r="A170" s="134">
        <f t="shared" si="4"/>
        <v>166</v>
      </c>
      <c r="B170" s="134" t="s">
        <v>1324</v>
      </c>
      <c r="C170" s="134" t="s">
        <v>86</v>
      </c>
      <c r="D170" s="134">
        <v>63</v>
      </c>
      <c r="E170" s="134">
        <v>4</v>
      </c>
      <c r="F170" s="134" t="s">
        <v>1325</v>
      </c>
      <c r="G170" s="139">
        <v>851581434581</v>
      </c>
      <c r="H170" s="139">
        <v>9755838181</v>
      </c>
      <c r="J170" s="133"/>
      <c r="K170" s="133"/>
      <c r="L170" s="133"/>
      <c r="M170" s="133"/>
    </row>
    <row r="171" spans="1:13" x14ac:dyDescent="0.25">
      <c r="A171" s="134">
        <f t="shared" si="4"/>
        <v>167</v>
      </c>
      <c r="B171" s="134" t="s">
        <v>1004</v>
      </c>
      <c r="C171" s="134" t="s">
        <v>1326</v>
      </c>
      <c r="D171" s="134">
        <v>63</v>
      </c>
      <c r="E171" s="134">
        <v>3</v>
      </c>
      <c r="F171" s="134" t="s">
        <v>1327</v>
      </c>
      <c r="G171" s="139">
        <v>653355283910</v>
      </c>
      <c r="H171" s="139">
        <v>7044257572</v>
      </c>
      <c r="J171" s="133"/>
      <c r="K171" s="133"/>
      <c r="L171" s="133"/>
      <c r="M171" s="133"/>
    </row>
    <row r="172" spans="1:13" x14ac:dyDescent="0.25">
      <c r="A172" s="134">
        <f t="shared" si="4"/>
        <v>168</v>
      </c>
      <c r="B172" s="134" t="s">
        <v>1328</v>
      </c>
      <c r="C172" s="134" t="s">
        <v>30</v>
      </c>
      <c r="D172" s="134">
        <v>63</v>
      </c>
      <c r="E172" s="134">
        <v>5</v>
      </c>
      <c r="F172" s="134" t="s">
        <v>1329</v>
      </c>
      <c r="G172" s="139">
        <v>832032859939</v>
      </c>
      <c r="H172" s="139">
        <v>9821520883</v>
      </c>
      <c r="J172" s="133"/>
      <c r="K172" s="133"/>
      <c r="L172" s="133"/>
      <c r="M172" s="133"/>
    </row>
    <row r="173" spans="1:13" x14ac:dyDescent="0.25">
      <c r="A173" s="134">
        <f t="shared" si="4"/>
        <v>169</v>
      </c>
      <c r="B173" s="134" t="s">
        <v>30</v>
      </c>
      <c r="C173" s="134" t="s">
        <v>506</v>
      </c>
      <c r="D173" s="134">
        <v>63</v>
      </c>
      <c r="E173" s="134">
        <v>6</v>
      </c>
      <c r="F173" s="134" t="s">
        <v>1330</v>
      </c>
      <c r="G173" s="139">
        <v>648174445329</v>
      </c>
      <c r="H173" s="139">
        <v>9721813513</v>
      </c>
      <c r="J173" s="133"/>
      <c r="K173" s="133"/>
      <c r="L173" s="133"/>
      <c r="M173" s="133"/>
    </row>
    <row r="174" spans="1:13" x14ac:dyDescent="0.25">
      <c r="A174" s="134">
        <f t="shared" si="4"/>
        <v>170</v>
      </c>
      <c r="B174" s="134" t="s">
        <v>30</v>
      </c>
      <c r="C174" s="134" t="s">
        <v>1331</v>
      </c>
      <c r="D174" s="134">
        <v>63</v>
      </c>
      <c r="E174" s="134">
        <v>10</v>
      </c>
      <c r="F174" s="134" t="s">
        <v>1332</v>
      </c>
      <c r="G174" s="139">
        <v>517026826642</v>
      </c>
      <c r="H174" s="139">
        <v>9823971280</v>
      </c>
      <c r="J174" s="133"/>
      <c r="K174" s="133"/>
      <c r="L174" s="133"/>
      <c r="M174" s="133"/>
    </row>
    <row r="175" spans="1:13" x14ac:dyDescent="0.25">
      <c r="A175" s="134">
        <f t="shared" si="4"/>
        <v>171</v>
      </c>
      <c r="B175" s="134" t="s">
        <v>1333</v>
      </c>
      <c r="C175" s="134" t="s">
        <v>86</v>
      </c>
      <c r="D175" s="134">
        <v>63</v>
      </c>
      <c r="E175" s="134">
        <v>4</v>
      </c>
      <c r="F175" s="134" t="s">
        <v>1334</v>
      </c>
      <c r="G175" s="139">
        <v>949433931122</v>
      </c>
      <c r="H175" s="139">
        <v>9755562777</v>
      </c>
      <c r="J175" s="133"/>
      <c r="K175" s="133"/>
      <c r="L175" s="133"/>
      <c r="M175" s="133"/>
    </row>
    <row r="176" spans="1:13" x14ac:dyDescent="0.25">
      <c r="A176" s="134">
        <f t="shared" si="4"/>
        <v>172</v>
      </c>
      <c r="B176" s="134" t="s">
        <v>1333</v>
      </c>
      <c r="C176" s="134" t="s">
        <v>1335</v>
      </c>
      <c r="D176" s="134">
        <v>63</v>
      </c>
      <c r="E176" s="134">
        <v>9</v>
      </c>
      <c r="F176" s="134" t="s">
        <v>1250</v>
      </c>
      <c r="G176" s="139">
        <v>715676811021</v>
      </c>
      <c r="H176" s="139">
        <v>9984759048</v>
      </c>
      <c r="J176" s="133"/>
      <c r="K176" s="133"/>
      <c r="L176" s="133"/>
      <c r="M176" s="133"/>
    </row>
    <row r="177" spans="1:13" x14ac:dyDescent="0.25">
      <c r="A177" s="134">
        <f t="shared" si="4"/>
        <v>173</v>
      </c>
      <c r="B177" s="134" t="s">
        <v>1335</v>
      </c>
      <c r="C177" s="134" t="s">
        <v>1336</v>
      </c>
      <c r="D177" s="134">
        <v>63</v>
      </c>
      <c r="E177" s="134">
        <v>5</v>
      </c>
      <c r="F177" s="134" t="s">
        <v>1337</v>
      </c>
      <c r="G177" s="139">
        <v>338063136030</v>
      </c>
      <c r="H177" s="139">
        <v>9648471619</v>
      </c>
      <c r="J177" s="133"/>
      <c r="K177" s="133"/>
      <c r="L177" s="133"/>
      <c r="M177" s="133"/>
    </row>
    <row r="178" spans="1:13" x14ac:dyDescent="0.25">
      <c r="A178" s="134">
        <f t="shared" si="4"/>
        <v>174</v>
      </c>
      <c r="B178" s="134" t="s">
        <v>1335</v>
      </c>
      <c r="C178" s="134" t="s">
        <v>999</v>
      </c>
      <c r="D178" s="134">
        <v>63</v>
      </c>
      <c r="E178" s="134">
        <v>7</v>
      </c>
      <c r="F178" s="134" t="s">
        <v>1338</v>
      </c>
      <c r="G178" s="139">
        <v>912185524108</v>
      </c>
      <c r="H178" s="139">
        <v>9628091028</v>
      </c>
      <c r="J178" s="133"/>
      <c r="K178" s="133"/>
      <c r="L178" s="133"/>
      <c r="M178" s="133"/>
    </row>
    <row r="179" spans="1:13" x14ac:dyDescent="0.25">
      <c r="A179" s="134">
        <f t="shared" si="4"/>
        <v>175</v>
      </c>
      <c r="B179" s="134" t="s">
        <v>999</v>
      </c>
      <c r="C179" s="134" t="s">
        <v>1339</v>
      </c>
      <c r="D179" s="134">
        <v>63</v>
      </c>
      <c r="E179" s="134">
        <v>12</v>
      </c>
      <c r="F179" s="134" t="s">
        <v>1340</v>
      </c>
      <c r="G179" s="139">
        <v>497925367325</v>
      </c>
      <c r="H179" s="139">
        <v>7045581961</v>
      </c>
      <c r="J179" s="133"/>
      <c r="K179" s="133"/>
      <c r="L179" s="133"/>
      <c r="M179" s="133"/>
    </row>
    <row r="180" spans="1:13" x14ac:dyDescent="0.25">
      <c r="A180" s="134">
        <f t="shared" si="4"/>
        <v>176</v>
      </c>
      <c r="B180" s="134" t="s">
        <v>1339</v>
      </c>
      <c r="C180" s="134" t="s">
        <v>1005</v>
      </c>
      <c r="D180" s="134">
        <v>63</v>
      </c>
      <c r="E180" s="134">
        <v>12</v>
      </c>
      <c r="F180" s="134" t="s">
        <v>1341</v>
      </c>
      <c r="G180" s="139">
        <v>554903955822</v>
      </c>
      <c r="H180" s="139">
        <v>8600377801</v>
      </c>
      <c r="J180" s="133"/>
      <c r="K180" s="133"/>
      <c r="L180" s="133"/>
      <c r="M180" s="133"/>
    </row>
    <row r="181" spans="1:13" x14ac:dyDescent="0.25">
      <c r="A181" s="134">
        <f t="shared" si="4"/>
        <v>177</v>
      </c>
      <c r="B181" s="134" t="s">
        <v>1339</v>
      </c>
      <c r="C181" s="134">
        <v>87</v>
      </c>
      <c r="D181" s="134">
        <v>63</v>
      </c>
      <c r="E181" s="134">
        <v>12</v>
      </c>
      <c r="F181" s="134" t="s">
        <v>1342</v>
      </c>
      <c r="G181" s="139">
        <v>515827342741</v>
      </c>
      <c r="H181" s="139">
        <v>7317387523</v>
      </c>
      <c r="J181" s="133"/>
      <c r="K181" s="133"/>
      <c r="L181" s="133"/>
      <c r="M181" s="133"/>
    </row>
    <row r="182" spans="1:13" x14ac:dyDescent="0.25">
      <c r="A182" s="134">
        <f t="shared" si="4"/>
        <v>178</v>
      </c>
      <c r="B182" s="134" t="s">
        <v>29</v>
      </c>
      <c r="C182" s="134" t="s">
        <v>125</v>
      </c>
      <c r="D182" s="134">
        <v>63</v>
      </c>
      <c r="E182" s="134">
        <v>4</v>
      </c>
      <c r="F182" s="134" t="s">
        <v>1343</v>
      </c>
      <c r="G182" s="139">
        <v>560187931674</v>
      </c>
      <c r="H182" s="139">
        <v>9305224496</v>
      </c>
      <c r="J182" s="133"/>
      <c r="K182" s="133"/>
      <c r="L182" s="133"/>
      <c r="M182" s="133"/>
    </row>
    <row r="183" spans="1:13" x14ac:dyDescent="0.25">
      <c r="A183" s="134">
        <f t="shared" si="4"/>
        <v>179</v>
      </c>
      <c r="B183" s="134" t="s">
        <v>29</v>
      </c>
      <c r="C183" s="134" t="s">
        <v>1324</v>
      </c>
      <c r="D183" s="134">
        <v>63</v>
      </c>
      <c r="E183" s="134">
        <v>3</v>
      </c>
      <c r="F183" s="134" t="s">
        <v>1344</v>
      </c>
      <c r="G183" s="139">
        <v>805624685537</v>
      </c>
      <c r="H183" s="139">
        <v>8400981195</v>
      </c>
      <c r="J183" s="133"/>
      <c r="K183" s="133"/>
      <c r="L183" s="133"/>
      <c r="M183" s="133"/>
    </row>
    <row r="184" spans="1:13" x14ac:dyDescent="0.25">
      <c r="A184" s="134">
        <f t="shared" si="4"/>
        <v>180</v>
      </c>
      <c r="B184" s="134" t="s">
        <v>999</v>
      </c>
      <c r="C184" s="134" t="s">
        <v>31</v>
      </c>
      <c r="D184" s="134">
        <v>63</v>
      </c>
      <c r="E184" s="134">
        <v>3</v>
      </c>
      <c r="F184" s="134" t="s">
        <v>1345</v>
      </c>
      <c r="G184" s="139">
        <v>549108002102</v>
      </c>
      <c r="H184" s="139">
        <v>9721168188</v>
      </c>
      <c r="J184" s="133"/>
      <c r="K184" s="133"/>
      <c r="L184" s="133"/>
      <c r="M184" s="133"/>
    </row>
    <row r="185" spans="1:13" x14ac:dyDescent="0.25">
      <c r="A185" s="134">
        <f t="shared" si="4"/>
        <v>181</v>
      </c>
      <c r="B185" s="134" t="s">
        <v>31</v>
      </c>
      <c r="C185" s="134" t="s">
        <v>1346</v>
      </c>
      <c r="D185" s="134">
        <v>63</v>
      </c>
      <c r="E185" s="134">
        <v>5</v>
      </c>
      <c r="F185" s="134" t="s">
        <v>1347</v>
      </c>
      <c r="G185" s="139">
        <v>50188841744</v>
      </c>
      <c r="H185" s="139">
        <v>8188894167</v>
      </c>
      <c r="J185" s="133"/>
      <c r="K185" s="133"/>
      <c r="L185" s="133"/>
      <c r="M185" s="133"/>
    </row>
    <row r="186" spans="1:13" x14ac:dyDescent="0.25">
      <c r="A186" s="134">
        <f t="shared" si="4"/>
        <v>182</v>
      </c>
      <c r="B186" s="134" t="s">
        <v>998</v>
      </c>
      <c r="C186" s="134" t="s">
        <v>86</v>
      </c>
      <c r="D186" s="134">
        <v>63</v>
      </c>
      <c r="E186" s="134">
        <v>6</v>
      </c>
      <c r="F186" s="134" t="s">
        <v>1348</v>
      </c>
      <c r="G186" s="139">
        <v>689470055095</v>
      </c>
      <c r="H186" s="139">
        <v>7800118841</v>
      </c>
      <c r="J186" s="133"/>
      <c r="K186" s="133"/>
      <c r="L186" s="133"/>
      <c r="M186" s="133"/>
    </row>
    <row r="187" spans="1:13" x14ac:dyDescent="0.25">
      <c r="A187" s="134">
        <f t="shared" si="4"/>
        <v>183</v>
      </c>
      <c r="B187" s="134" t="s">
        <v>1346</v>
      </c>
      <c r="C187" s="134" t="s">
        <v>1349</v>
      </c>
      <c r="D187" s="134">
        <v>63</v>
      </c>
      <c r="E187" s="134">
        <v>5</v>
      </c>
      <c r="F187" s="134" t="s">
        <v>1350</v>
      </c>
      <c r="G187" s="139">
        <v>248017734062</v>
      </c>
      <c r="H187" s="139">
        <v>8953593245</v>
      </c>
      <c r="J187" s="133"/>
      <c r="K187" s="133"/>
      <c r="L187" s="133"/>
      <c r="M187" s="133"/>
    </row>
    <row r="188" spans="1:13" x14ac:dyDescent="0.25">
      <c r="A188" s="134">
        <f t="shared" si="4"/>
        <v>184</v>
      </c>
      <c r="B188" s="134" t="s">
        <v>1349</v>
      </c>
      <c r="C188" s="134" t="s">
        <v>117</v>
      </c>
      <c r="D188" s="134">
        <v>63</v>
      </c>
      <c r="E188" s="134">
        <v>10</v>
      </c>
      <c r="F188" s="134" t="s">
        <v>1351</v>
      </c>
      <c r="G188" s="139">
        <v>459453942192</v>
      </c>
      <c r="H188" s="139">
        <v>8081767956</v>
      </c>
      <c r="J188" s="133"/>
      <c r="K188" s="133"/>
      <c r="L188" s="133"/>
      <c r="M188" s="133"/>
    </row>
    <row r="189" spans="1:13" x14ac:dyDescent="0.25">
      <c r="A189" s="134">
        <f t="shared" si="4"/>
        <v>185</v>
      </c>
      <c r="B189" s="134" t="s">
        <v>999</v>
      </c>
      <c r="C189" s="134" t="s">
        <v>1349</v>
      </c>
      <c r="D189" s="134">
        <v>63</v>
      </c>
      <c r="E189" s="134">
        <v>5</v>
      </c>
      <c r="F189" s="134" t="s">
        <v>1317</v>
      </c>
      <c r="G189" s="139">
        <v>243322183353</v>
      </c>
      <c r="H189" s="139">
        <v>9616005393</v>
      </c>
      <c r="J189" s="133"/>
      <c r="K189" s="133"/>
      <c r="L189" s="133"/>
      <c r="M189" s="133"/>
    </row>
    <row r="190" spans="1:13" x14ac:dyDescent="0.25">
      <c r="A190" s="134">
        <f t="shared" si="4"/>
        <v>186</v>
      </c>
      <c r="B190" s="134" t="s">
        <v>1346</v>
      </c>
      <c r="C190" s="134" t="s">
        <v>1321</v>
      </c>
      <c r="D190" s="134">
        <v>63</v>
      </c>
      <c r="E190" s="134">
        <v>5</v>
      </c>
      <c r="F190" s="134" t="s">
        <v>1352</v>
      </c>
      <c r="G190" s="139">
        <v>385042235840</v>
      </c>
      <c r="H190" s="139">
        <v>9615905065</v>
      </c>
      <c r="J190" s="133"/>
      <c r="K190" s="133"/>
      <c r="L190" s="133"/>
      <c r="M190" s="133"/>
    </row>
    <row r="191" spans="1:13" x14ac:dyDescent="0.25">
      <c r="A191" s="134">
        <f t="shared" si="4"/>
        <v>187</v>
      </c>
      <c r="B191" s="134" t="s">
        <v>93</v>
      </c>
      <c r="C191" s="134" t="s">
        <v>463</v>
      </c>
      <c r="D191" s="134">
        <v>63</v>
      </c>
      <c r="E191" s="134">
        <v>7</v>
      </c>
      <c r="F191" s="134" t="s">
        <v>1353</v>
      </c>
      <c r="G191" s="139">
        <v>869447531412</v>
      </c>
      <c r="H191" s="139">
        <v>9454835491</v>
      </c>
      <c r="J191" s="133"/>
      <c r="K191" s="133"/>
      <c r="L191" s="133"/>
      <c r="M191" s="133"/>
    </row>
    <row r="192" spans="1:13" x14ac:dyDescent="0.25">
      <c r="A192" s="134">
        <f t="shared" si="4"/>
        <v>188</v>
      </c>
      <c r="B192" s="134" t="s">
        <v>926</v>
      </c>
      <c r="C192" s="134" t="s">
        <v>463</v>
      </c>
      <c r="D192" s="134">
        <v>63</v>
      </c>
      <c r="E192" s="134">
        <v>5</v>
      </c>
      <c r="F192" s="134" t="s">
        <v>1354</v>
      </c>
      <c r="G192" s="139">
        <v>347576133662</v>
      </c>
      <c r="H192" s="139">
        <v>7379518161</v>
      </c>
      <c r="J192" s="133"/>
      <c r="K192" s="133"/>
      <c r="L192" s="133"/>
      <c r="M192" s="133"/>
    </row>
    <row r="193" spans="1:13" x14ac:dyDescent="0.25">
      <c r="A193" s="134">
        <f t="shared" si="4"/>
        <v>189</v>
      </c>
      <c r="B193" s="134" t="s">
        <v>463</v>
      </c>
      <c r="C193" s="134" t="s">
        <v>165</v>
      </c>
      <c r="D193" s="134">
        <v>63</v>
      </c>
      <c r="E193" s="134">
        <v>6</v>
      </c>
      <c r="F193" s="134" t="s">
        <v>1355</v>
      </c>
      <c r="G193" s="139">
        <v>304311791923</v>
      </c>
      <c r="H193" s="139">
        <v>8935022856</v>
      </c>
      <c r="J193" s="133"/>
      <c r="K193" s="133"/>
      <c r="L193" s="133"/>
      <c r="M193" s="133"/>
    </row>
    <row r="194" spans="1:13" x14ac:dyDescent="0.25">
      <c r="A194" s="134">
        <f t="shared" si="4"/>
        <v>190</v>
      </c>
      <c r="B194" s="134" t="s">
        <v>165</v>
      </c>
      <c r="C194" s="134" t="s">
        <v>241</v>
      </c>
      <c r="D194" s="134">
        <v>63</v>
      </c>
      <c r="E194" s="134">
        <v>7</v>
      </c>
      <c r="F194" s="134" t="s">
        <v>1356</v>
      </c>
      <c r="G194" s="139">
        <v>277095545050</v>
      </c>
      <c r="H194" s="139">
        <v>9984704768</v>
      </c>
      <c r="J194" s="133"/>
      <c r="K194" s="133"/>
      <c r="L194" s="133"/>
      <c r="M194" s="133"/>
    </row>
    <row r="195" spans="1:13" x14ac:dyDescent="0.25">
      <c r="A195" s="134">
        <f t="shared" si="4"/>
        <v>191</v>
      </c>
      <c r="B195" s="134" t="s">
        <v>241</v>
      </c>
      <c r="C195" s="134" t="s">
        <v>508</v>
      </c>
      <c r="D195" s="134">
        <v>63</v>
      </c>
      <c r="E195" s="134">
        <v>4</v>
      </c>
      <c r="F195" s="134" t="s">
        <v>1357</v>
      </c>
      <c r="G195" s="139">
        <v>927673478478</v>
      </c>
      <c r="H195" s="139">
        <v>8369575844</v>
      </c>
      <c r="J195" s="133"/>
      <c r="K195" s="133"/>
      <c r="L195" s="133"/>
      <c r="M195" s="133"/>
    </row>
    <row r="196" spans="1:13" x14ac:dyDescent="0.25">
      <c r="A196" s="134">
        <f t="shared" si="4"/>
        <v>192</v>
      </c>
      <c r="B196" s="134" t="s">
        <v>241</v>
      </c>
      <c r="C196" s="134" t="s">
        <v>185</v>
      </c>
      <c r="D196" s="134">
        <v>63</v>
      </c>
      <c r="E196" s="134">
        <v>6</v>
      </c>
      <c r="F196" s="134" t="s">
        <v>1358</v>
      </c>
      <c r="G196" s="139">
        <v>846265330283</v>
      </c>
      <c r="H196" s="139">
        <v>9372139410</v>
      </c>
      <c r="J196" s="133"/>
      <c r="K196" s="133"/>
      <c r="L196" s="133"/>
      <c r="M196" s="133"/>
    </row>
    <row r="197" spans="1:13" x14ac:dyDescent="0.25">
      <c r="A197" s="134">
        <f t="shared" si="4"/>
        <v>193</v>
      </c>
      <c r="B197" s="134" t="s">
        <v>185</v>
      </c>
      <c r="C197" s="134" t="s">
        <v>493</v>
      </c>
      <c r="D197" s="134">
        <v>63</v>
      </c>
      <c r="E197" s="134">
        <v>8</v>
      </c>
      <c r="F197" s="134" t="s">
        <v>1273</v>
      </c>
      <c r="G197" s="139">
        <v>475139658312</v>
      </c>
      <c r="H197" s="139">
        <v>8960360858</v>
      </c>
      <c r="J197" s="133"/>
      <c r="K197" s="133"/>
      <c r="L197" s="133"/>
      <c r="M197" s="133"/>
    </row>
    <row r="198" spans="1:13" x14ac:dyDescent="0.25">
      <c r="A198" s="134">
        <f t="shared" si="4"/>
        <v>194</v>
      </c>
      <c r="B198" s="134" t="s">
        <v>493</v>
      </c>
      <c r="C198" s="134" t="s">
        <v>414</v>
      </c>
      <c r="D198" s="134">
        <v>63</v>
      </c>
      <c r="E198" s="134">
        <v>6</v>
      </c>
      <c r="F198" s="134" t="s">
        <v>1359</v>
      </c>
      <c r="G198" s="139">
        <v>510177949238</v>
      </c>
      <c r="H198" s="139">
        <v>9918515718</v>
      </c>
      <c r="J198" s="133"/>
      <c r="K198" s="133"/>
      <c r="L198" s="133"/>
      <c r="M198" s="133"/>
    </row>
    <row r="199" spans="1:13" x14ac:dyDescent="0.25">
      <c r="A199" s="134">
        <f t="shared" ref="A199:A262" si="5">1+A198</f>
        <v>195</v>
      </c>
      <c r="B199" s="134" t="s">
        <v>493</v>
      </c>
      <c r="C199" s="134" t="s">
        <v>1360</v>
      </c>
      <c r="D199" s="134">
        <v>63</v>
      </c>
      <c r="E199" s="134">
        <v>10</v>
      </c>
      <c r="F199" s="134" t="s">
        <v>1361</v>
      </c>
      <c r="G199" s="139">
        <v>237106870935</v>
      </c>
      <c r="H199" s="139">
        <v>9651459132</v>
      </c>
      <c r="J199" s="133"/>
      <c r="K199" s="133"/>
      <c r="L199" s="133"/>
      <c r="M199" s="133"/>
    </row>
    <row r="200" spans="1:13" x14ac:dyDescent="0.25">
      <c r="A200" s="134">
        <f t="shared" si="5"/>
        <v>196</v>
      </c>
      <c r="B200" s="134" t="s">
        <v>234</v>
      </c>
      <c r="C200" s="134" t="s">
        <v>443</v>
      </c>
      <c r="D200" s="134">
        <v>63</v>
      </c>
      <c r="E200" s="134">
        <v>5</v>
      </c>
      <c r="F200" s="134" t="s">
        <v>1362</v>
      </c>
      <c r="G200" s="139">
        <v>374255668054</v>
      </c>
      <c r="H200" s="139">
        <v>9506648174</v>
      </c>
      <c r="J200" s="133"/>
      <c r="K200" s="133"/>
      <c r="L200" s="140"/>
      <c r="M200" s="133"/>
    </row>
    <row r="201" spans="1:13" x14ac:dyDescent="0.25">
      <c r="A201" s="134">
        <f t="shared" si="5"/>
        <v>197</v>
      </c>
      <c r="B201" s="134" t="s">
        <v>443</v>
      </c>
      <c r="C201" s="134" t="s">
        <v>245</v>
      </c>
      <c r="D201" s="134">
        <v>63</v>
      </c>
      <c r="E201" s="134">
        <v>7</v>
      </c>
      <c r="F201" s="134" t="s">
        <v>1363</v>
      </c>
      <c r="G201" s="139">
        <v>355817637231</v>
      </c>
      <c r="H201" s="139">
        <v>9201947611</v>
      </c>
      <c r="J201" s="133"/>
      <c r="K201" s="133"/>
      <c r="L201" s="133"/>
      <c r="M201" s="133"/>
    </row>
    <row r="202" spans="1:13" x14ac:dyDescent="0.25">
      <c r="A202" s="134">
        <f t="shared" si="5"/>
        <v>198</v>
      </c>
      <c r="B202" s="134" t="s">
        <v>245</v>
      </c>
      <c r="C202" s="134" t="s">
        <v>134</v>
      </c>
      <c r="D202" s="134">
        <v>63</v>
      </c>
      <c r="E202" s="134">
        <v>4</v>
      </c>
      <c r="F202" s="134" t="s">
        <v>1364</v>
      </c>
      <c r="G202" s="139">
        <v>522563761845</v>
      </c>
      <c r="H202" s="139">
        <v>8318947366</v>
      </c>
      <c r="J202" s="133"/>
      <c r="K202" s="133"/>
      <c r="L202" s="140"/>
      <c r="M202" s="133"/>
    </row>
    <row r="203" spans="1:13" x14ac:dyDescent="0.25">
      <c r="A203" s="134">
        <f t="shared" si="5"/>
        <v>199</v>
      </c>
      <c r="B203" s="134" t="s">
        <v>245</v>
      </c>
      <c r="C203" s="134" t="s">
        <v>446</v>
      </c>
      <c r="D203" s="134">
        <v>63</v>
      </c>
      <c r="E203" s="134">
        <v>4</v>
      </c>
      <c r="F203" s="134" t="s">
        <v>1365</v>
      </c>
      <c r="G203" s="139">
        <v>556397855423</v>
      </c>
      <c r="H203" s="142"/>
      <c r="J203" s="133"/>
      <c r="K203" s="133"/>
      <c r="L203" s="133"/>
      <c r="M203" s="133"/>
    </row>
    <row r="204" spans="1:13" x14ac:dyDescent="0.25">
      <c r="A204" s="134">
        <f t="shared" si="5"/>
        <v>200</v>
      </c>
      <c r="B204" s="134" t="s">
        <v>446</v>
      </c>
      <c r="C204" s="134" t="s">
        <v>486</v>
      </c>
      <c r="D204" s="134">
        <v>63</v>
      </c>
      <c r="E204" s="134">
        <v>3</v>
      </c>
      <c r="F204" s="134" t="s">
        <v>1366</v>
      </c>
      <c r="G204" s="139">
        <v>552287601812</v>
      </c>
      <c r="H204" s="139">
        <v>9721217652</v>
      </c>
      <c r="J204" s="133"/>
      <c r="K204" s="133"/>
      <c r="L204" s="140"/>
      <c r="M204" s="133"/>
    </row>
    <row r="205" spans="1:13" x14ac:dyDescent="0.25">
      <c r="A205" s="134">
        <f t="shared" si="5"/>
        <v>201</v>
      </c>
      <c r="B205" s="134" t="s">
        <v>446</v>
      </c>
      <c r="C205" s="134" t="s">
        <v>147</v>
      </c>
      <c r="D205" s="134">
        <v>63</v>
      </c>
      <c r="E205" s="134">
        <v>5</v>
      </c>
      <c r="F205" s="134" t="s">
        <v>1367</v>
      </c>
      <c r="G205" s="139">
        <v>356118807244</v>
      </c>
      <c r="H205" s="139">
        <v>6389615307</v>
      </c>
      <c r="J205" s="133"/>
      <c r="K205" s="133"/>
      <c r="L205" s="133"/>
      <c r="M205" s="133"/>
    </row>
    <row r="206" spans="1:13" x14ac:dyDescent="0.25">
      <c r="A206" s="134">
        <f t="shared" si="5"/>
        <v>202</v>
      </c>
      <c r="B206" s="134" t="s">
        <v>486</v>
      </c>
      <c r="C206" s="134" t="s">
        <v>438</v>
      </c>
      <c r="D206" s="134">
        <v>63</v>
      </c>
      <c r="E206" s="134">
        <v>5</v>
      </c>
      <c r="F206" s="134" t="s">
        <v>1368</v>
      </c>
      <c r="G206" s="139">
        <v>598030253578</v>
      </c>
      <c r="H206" s="139">
        <v>8528116365</v>
      </c>
      <c r="J206" s="133"/>
      <c r="K206" s="133"/>
      <c r="L206" s="133"/>
      <c r="M206" s="133"/>
    </row>
    <row r="207" spans="1:13" x14ac:dyDescent="0.25">
      <c r="A207" s="134">
        <f t="shared" si="5"/>
        <v>203</v>
      </c>
      <c r="B207" s="134" t="s">
        <v>181</v>
      </c>
      <c r="C207" s="134" t="s">
        <v>481</v>
      </c>
      <c r="D207" s="134">
        <v>63</v>
      </c>
      <c r="E207" s="134">
        <v>3</v>
      </c>
      <c r="F207" s="134" t="s">
        <v>1369</v>
      </c>
      <c r="G207" s="139">
        <v>911312998837</v>
      </c>
      <c r="H207" s="139">
        <v>9891229540</v>
      </c>
      <c r="J207" s="133"/>
      <c r="K207" s="133"/>
      <c r="L207" s="133"/>
      <c r="M207" s="133"/>
    </row>
    <row r="208" spans="1:13" x14ac:dyDescent="0.25">
      <c r="A208" s="134">
        <f t="shared" si="5"/>
        <v>204</v>
      </c>
      <c r="B208" s="134" t="s">
        <v>413</v>
      </c>
      <c r="C208" s="134" t="s">
        <v>431</v>
      </c>
      <c r="D208" s="134">
        <v>63</v>
      </c>
      <c r="E208" s="134">
        <v>5</v>
      </c>
      <c r="F208" s="134" t="s">
        <v>1370</v>
      </c>
      <c r="G208" s="139">
        <v>477393422557</v>
      </c>
      <c r="H208" s="139">
        <v>9198701181</v>
      </c>
      <c r="J208" s="133"/>
      <c r="K208" s="133"/>
      <c r="L208" s="133"/>
      <c r="M208" s="133"/>
    </row>
    <row r="209" spans="1:13" x14ac:dyDescent="0.25">
      <c r="A209" s="134">
        <f t="shared" si="5"/>
        <v>205</v>
      </c>
      <c r="B209" s="134" t="s">
        <v>431</v>
      </c>
      <c r="C209" s="134" t="s">
        <v>230</v>
      </c>
      <c r="D209" s="134">
        <v>63</v>
      </c>
      <c r="E209" s="134">
        <v>4</v>
      </c>
      <c r="F209" s="134" t="s">
        <v>945</v>
      </c>
      <c r="G209" s="139">
        <v>937520052335</v>
      </c>
      <c r="H209" s="139">
        <v>8052895874</v>
      </c>
      <c r="J209" s="133"/>
      <c r="K209" s="133"/>
      <c r="L209" s="133"/>
      <c r="M209" s="133"/>
    </row>
    <row r="210" spans="1:13" x14ac:dyDescent="0.25">
      <c r="A210" s="134">
        <f t="shared" si="5"/>
        <v>206</v>
      </c>
      <c r="B210" s="134" t="s">
        <v>431</v>
      </c>
      <c r="C210" s="134" t="s">
        <v>484</v>
      </c>
      <c r="D210" s="134">
        <v>63</v>
      </c>
      <c r="E210" s="134">
        <v>6</v>
      </c>
      <c r="F210" s="134" t="s">
        <v>1371</v>
      </c>
      <c r="G210" s="139">
        <v>838526206043</v>
      </c>
      <c r="H210" s="139">
        <v>9721061672</v>
      </c>
      <c r="J210" s="133"/>
      <c r="K210" s="133"/>
      <c r="L210" s="133"/>
      <c r="M210" s="133"/>
    </row>
    <row r="211" spans="1:13" x14ac:dyDescent="0.25">
      <c r="A211" s="134">
        <f t="shared" si="5"/>
        <v>207</v>
      </c>
      <c r="B211" s="134" t="s">
        <v>484</v>
      </c>
      <c r="C211" s="134" t="s">
        <v>40</v>
      </c>
      <c r="D211" s="134">
        <v>63</v>
      </c>
      <c r="E211" s="134">
        <v>5</v>
      </c>
      <c r="F211" s="134" t="s">
        <v>1372</v>
      </c>
      <c r="G211" s="139">
        <v>827870428518</v>
      </c>
      <c r="H211" s="139">
        <v>8400910033</v>
      </c>
      <c r="J211" s="133"/>
      <c r="K211" s="133"/>
      <c r="L211" s="133"/>
      <c r="M211" s="133"/>
    </row>
    <row r="212" spans="1:13" x14ac:dyDescent="0.25">
      <c r="A212" s="134">
        <f t="shared" si="5"/>
        <v>208</v>
      </c>
      <c r="B212" s="134" t="s">
        <v>40</v>
      </c>
      <c r="C212" s="134" t="s">
        <v>217</v>
      </c>
      <c r="D212" s="134">
        <v>63</v>
      </c>
      <c r="E212" s="134">
        <v>7</v>
      </c>
      <c r="F212" s="134" t="s">
        <v>1373</v>
      </c>
      <c r="G212" s="139">
        <v>364347774161</v>
      </c>
      <c r="H212" s="139">
        <v>9664919190</v>
      </c>
      <c r="J212" s="133"/>
      <c r="K212" s="133"/>
      <c r="L212" s="133"/>
      <c r="M212" s="133"/>
    </row>
    <row r="213" spans="1:13" x14ac:dyDescent="0.25">
      <c r="A213" s="134">
        <f t="shared" si="5"/>
        <v>209</v>
      </c>
      <c r="B213" s="134" t="s">
        <v>484</v>
      </c>
      <c r="C213" s="134" t="s">
        <v>94</v>
      </c>
      <c r="D213" s="134">
        <v>63</v>
      </c>
      <c r="E213" s="134">
        <v>5</v>
      </c>
      <c r="F213" s="134" t="s">
        <v>1374</v>
      </c>
      <c r="G213" s="139">
        <v>876318906810</v>
      </c>
      <c r="H213" s="139">
        <v>9628192677</v>
      </c>
      <c r="J213" s="133"/>
      <c r="K213" s="133"/>
      <c r="L213" s="133"/>
      <c r="M213" s="133"/>
    </row>
    <row r="214" spans="1:13" x14ac:dyDescent="0.25">
      <c r="A214" s="134">
        <f t="shared" si="5"/>
        <v>210</v>
      </c>
      <c r="B214" s="134" t="s">
        <v>94</v>
      </c>
      <c r="C214" s="134" t="s">
        <v>509</v>
      </c>
      <c r="D214" s="134">
        <v>63</v>
      </c>
      <c r="E214" s="134">
        <v>5</v>
      </c>
      <c r="F214" s="134" t="s">
        <v>1375</v>
      </c>
      <c r="G214" s="139">
        <v>365875727072</v>
      </c>
      <c r="H214" s="139">
        <v>6393929642</v>
      </c>
      <c r="J214" s="133"/>
      <c r="K214" s="133"/>
      <c r="L214" s="133"/>
      <c r="M214" s="133"/>
    </row>
    <row r="215" spans="1:13" x14ac:dyDescent="0.25">
      <c r="A215" s="134">
        <f t="shared" si="5"/>
        <v>211</v>
      </c>
      <c r="B215" s="134" t="s">
        <v>94</v>
      </c>
      <c r="C215" s="134" t="s">
        <v>429</v>
      </c>
      <c r="D215" s="134">
        <v>63</v>
      </c>
      <c r="E215" s="134">
        <v>4</v>
      </c>
      <c r="F215" s="134" t="s">
        <v>1376</v>
      </c>
      <c r="G215" s="139">
        <v>6393929642</v>
      </c>
      <c r="H215" s="139">
        <v>9151752282</v>
      </c>
      <c r="J215" s="133"/>
      <c r="K215" s="133"/>
      <c r="L215" s="133"/>
      <c r="M215" s="133"/>
    </row>
    <row r="216" spans="1:13" x14ac:dyDescent="0.25">
      <c r="A216" s="134">
        <f t="shared" si="5"/>
        <v>212</v>
      </c>
      <c r="B216" s="134" t="s">
        <v>181</v>
      </c>
      <c r="C216" s="134" t="s">
        <v>1034</v>
      </c>
      <c r="D216" s="134">
        <v>63</v>
      </c>
      <c r="E216" s="134">
        <v>4</v>
      </c>
      <c r="F216" s="134" t="s">
        <v>1377</v>
      </c>
      <c r="G216" s="139">
        <v>629728683135</v>
      </c>
      <c r="H216" s="139">
        <v>9695833676</v>
      </c>
      <c r="J216" s="133"/>
      <c r="K216" s="133"/>
      <c r="L216" s="133"/>
      <c r="M216" s="133"/>
    </row>
    <row r="217" spans="1:13" x14ac:dyDescent="0.25">
      <c r="A217" s="134">
        <f t="shared" si="5"/>
        <v>213</v>
      </c>
      <c r="B217" s="134" t="s">
        <v>1034</v>
      </c>
      <c r="C217" s="134" t="s">
        <v>481</v>
      </c>
      <c r="D217" s="134">
        <v>63</v>
      </c>
      <c r="E217" s="134">
        <v>3</v>
      </c>
      <c r="F217" s="134" t="s">
        <v>1378</v>
      </c>
      <c r="G217" s="139">
        <v>593558205985</v>
      </c>
      <c r="H217" s="139">
        <v>8957588847</v>
      </c>
      <c r="J217" s="133"/>
      <c r="K217" s="133"/>
      <c r="L217" s="133"/>
      <c r="M217" s="133"/>
    </row>
    <row r="218" spans="1:13" x14ac:dyDescent="0.25">
      <c r="A218" s="134">
        <f t="shared" si="5"/>
        <v>214</v>
      </c>
      <c r="B218" s="134" t="s">
        <v>1034</v>
      </c>
      <c r="C218" s="134" t="s">
        <v>398</v>
      </c>
      <c r="D218" s="134">
        <v>63</v>
      </c>
      <c r="E218" s="134">
        <v>9</v>
      </c>
      <c r="F218" s="134" t="s">
        <v>1379</v>
      </c>
      <c r="G218" s="139">
        <v>865492295191</v>
      </c>
      <c r="H218" s="139">
        <v>7607823341</v>
      </c>
      <c r="J218" s="133"/>
      <c r="K218" s="133"/>
      <c r="L218" s="133"/>
      <c r="M218" s="133"/>
    </row>
    <row r="219" spans="1:13" x14ac:dyDescent="0.25">
      <c r="A219" s="134">
        <f t="shared" si="5"/>
        <v>215</v>
      </c>
      <c r="B219" s="134" t="s">
        <v>398</v>
      </c>
      <c r="C219" s="134" t="s">
        <v>467</v>
      </c>
      <c r="D219" s="134">
        <v>63</v>
      </c>
      <c r="E219" s="134">
        <v>6</v>
      </c>
      <c r="F219" s="134" t="s">
        <v>1155</v>
      </c>
      <c r="G219" s="139">
        <v>200089468930</v>
      </c>
      <c r="H219" s="139">
        <v>8795636821</v>
      </c>
      <c r="J219" s="133"/>
      <c r="K219" s="133"/>
      <c r="L219" s="133"/>
      <c r="M219" s="133"/>
    </row>
    <row r="220" spans="1:13" x14ac:dyDescent="0.25">
      <c r="A220" s="134">
        <f t="shared" si="5"/>
        <v>216</v>
      </c>
      <c r="B220" s="134" t="s">
        <v>398</v>
      </c>
      <c r="C220" s="134" t="s">
        <v>242</v>
      </c>
      <c r="D220" s="134">
        <v>63</v>
      </c>
      <c r="E220" s="134">
        <v>10</v>
      </c>
      <c r="F220" s="134" t="s">
        <v>1380</v>
      </c>
      <c r="G220" s="139">
        <v>641761226991</v>
      </c>
      <c r="H220" s="139">
        <v>7018291552</v>
      </c>
      <c r="J220" s="133"/>
      <c r="K220" s="133"/>
      <c r="L220" s="133"/>
      <c r="M220" s="133"/>
    </row>
    <row r="221" spans="1:13" x14ac:dyDescent="0.25">
      <c r="A221" s="134">
        <f t="shared" si="5"/>
        <v>217</v>
      </c>
      <c r="B221" s="134" t="s">
        <v>141</v>
      </c>
      <c r="C221" s="134" t="s">
        <v>137</v>
      </c>
      <c r="D221" s="134">
        <v>63</v>
      </c>
      <c r="E221" s="134">
        <v>4</v>
      </c>
      <c r="F221" s="134" t="s">
        <v>1381</v>
      </c>
      <c r="G221" s="139">
        <v>706741322663</v>
      </c>
      <c r="H221" s="139">
        <v>9621201362</v>
      </c>
      <c r="J221" s="133"/>
      <c r="K221" s="133"/>
      <c r="L221" s="133"/>
      <c r="M221" s="133"/>
    </row>
    <row r="222" spans="1:13" x14ac:dyDescent="0.25">
      <c r="A222" s="134">
        <f t="shared" si="5"/>
        <v>218</v>
      </c>
      <c r="B222" s="134" t="s">
        <v>137</v>
      </c>
      <c r="C222" s="134" t="s">
        <v>164</v>
      </c>
      <c r="D222" s="134">
        <v>63</v>
      </c>
      <c r="E222" s="134">
        <v>5</v>
      </c>
      <c r="F222" s="134" t="s">
        <v>1382</v>
      </c>
      <c r="G222" s="139">
        <v>794709857811</v>
      </c>
      <c r="H222" s="139">
        <v>7070859687</v>
      </c>
      <c r="J222" s="133"/>
      <c r="K222" s="133"/>
      <c r="L222" s="133"/>
      <c r="M222" s="133"/>
    </row>
    <row r="223" spans="1:13" x14ac:dyDescent="0.25">
      <c r="A223" s="134">
        <f t="shared" si="5"/>
        <v>219</v>
      </c>
      <c r="B223" s="134" t="s">
        <v>164</v>
      </c>
      <c r="C223" s="134" t="s">
        <v>1383</v>
      </c>
      <c r="D223" s="134">
        <v>63</v>
      </c>
      <c r="E223" s="134">
        <v>12</v>
      </c>
      <c r="F223" s="134" t="s">
        <v>1384</v>
      </c>
      <c r="G223" s="139">
        <v>501877413029</v>
      </c>
      <c r="H223" s="139">
        <v>8318947366</v>
      </c>
      <c r="J223" s="133"/>
      <c r="K223" s="133"/>
      <c r="L223" s="133"/>
      <c r="M223" s="133"/>
    </row>
    <row r="224" spans="1:13" x14ac:dyDescent="0.25">
      <c r="A224" s="134">
        <f t="shared" si="5"/>
        <v>220</v>
      </c>
      <c r="B224" s="134" t="s">
        <v>178</v>
      </c>
      <c r="C224" s="134" t="s">
        <v>478</v>
      </c>
      <c r="D224" s="134">
        <v>63</v>
      </c>
      <c r="E224" s="134">
        <v>5</v>
      </c>
      <c r="F224" s="134" t="s">
        <v>1385</v>
      </c>
      <c r="G224" s="139">
        <v>648719200163</v>
      </c>
      <c r="H224" s="139">
        <v>9882207056</v>
      </c>
      <c r="J224" s="133"/>
      <c r="K224" s="133"/>
      <c r="L224" s="133"/>
      <c r="M224" s="133"/>
    </row>
    <row r="225" spans="1:13" x14ac:dyDescent="0.25">
      <c r="A225" s="134">
        <f t="shared" si="5"/>
        <v>221</v>
      </c>
      <c r="B225" s="134" t="s">
        <v>478</v>
      </c>
      <c r="C225" s="134" t="s">
        <v>165</v>
      </c>
      <c r="D225" s="134">
        <v>63</v>
      </c>
      <c r="E225" s="134">
        <v>3</v>
      </c>
      <c r="F225" s="134" t="s">
        <v>1386</v>
      </c>
      <c r="G225" s="139">
        <v>787530134415</v>
      </c>
      <c r="H225" s="139">
        <v>8004073513</v>
      </c>
      <c r="J225" s="133"/>
      <c r="K225" s="133"/>
      <c r="L225" s="133"/>
      <c r="M225" s="133"/>
    </row>
    <row r="226" spans="1:13" x14ac:dyDescent="0.25">
      <c r="A226" s="134">
        <f t="shared" si="5"/>
        <v>222</v>
      </c>
      <c r="B226" s="134" t="s">
        <v>175</v>
      </c>
      <c r="C226" s="134" t="s">
        <v>449</v>
      </c>
      <c r="D226" s="134">
        <v>63</v>
      </c>
      <c r="E226" s="134">
        <v>6</v>
      </c>
      <c r="F226" s="134" t="s">
        <v>1387</v>
      </c>
      <c r="G226" s="139">
        <v>676002998260</v>
      </c>
      <c r="H226" s="139">
        <v>8174890917</v>
      </c>
      <c r="J226" s="133"/>
      <c r="K226" s="133"/>
      <c r="L226" s="133"/>
      <c r="M226" s="133"/>
    </row>
    <row r="227" spans="1:13" x14ac:dyDescent="0.25">
      <c r="A227" s="134">
        <f t="shared" si="5"/>
        <v>223</v>
      </c>
      <c r="B227" s="134" t="s">
        <v>454</v>
      </c>
      <c r="C227" s="134" t="s">
        <v>179</v>
      </c>
      <c r="D227" s="134">
        <v>63</v>
      </c>
      <c r="E227" s="134">
        <v>5</v>
      </c>
      <c r="F227" s="134" t="s">
        <v>1388</v>
      </c>
      <c r="G227" s="139">
        <v>303181371021</v>
      </c>
      <c r="H227" s="139">
        <v>9160052549</v>
      </c>
      <c r="J227" s="133"/>
      <c r="K227" s="133"/>
      <c r="L227" s="133"/>
      <c r="M227" s="133"/>
    </row>
    <row r="228" spans="1:13" x14ac:dyDescent="0.25">
      <c r="A228" s="134">
        <f t="shared" si="5"/>
        <v>224</v>
      </c>
      <c r="B228" s="48" t="s">
        <v>212</v>
      </c>
      <c r="C228" s="48" t="s">
        <v>238</v>
      </c>
      <c r="D228" s="134">
        <v>125</v>
      </c>
      <c r="E228" s="134">
        <v>5</v>
      </c>
      <c r="F228" s="134" t="s">
        <v>1389</v>
      </c>
      <c r="G228" s="139">
        <v>521031113152</v>
      </c>
      <c r="H228" s="139">
        <v>9628655611</v>
      </c>
      <c r="J228" s="133"/>
      <c r="K228" s="133"/>
      <c r="L228" s="133"/>
      <c r="M228" s="133"/>
    </row>
    <row r="229" spans="1:13" x14ac:dyDescent="0.25">
      <c r="A229" s="134">
        <f t="shared" si="5"/>
        <v>225</v>
      </c>
      <c r="B229" s="48" t="s">
        <v>1390</v>
      </c>
      <c r="C229" s="48" t="s">
        <v>215</v>
      </c>
      <c r="D229" s="134">
        <v>75</v>
      </c>
      <c r="E229" s="134">
        <v>5</v>
      </c>
      <c r="F229" s="134" t="s">
        <v>1391</v>
      </c>
      <c r="G229" s="139">
        <v>245985804000</v>
      </c>
      <c r="H229" s="139">
        <v>8795547128</v>
      </c>
      <c r="J229" s="133"/>
      <c r="K229" s="133"/>
      <c r="L229" s="133"/>
      <c r="M229" s="133"/>
    </row>
    <row r="230" spans="1:13" x14ac:dyDescent="0.25">
      <c r="A230" s="134">
        <f t="shared" si="5"/>
        <v>226</v>
      </c>
      <c r="B230" s="48" t="s">
        <v>212</v>
      </c>
      <c r="C230" s="48" t="s">
        <v>238</v>
      </c>
      <c r="D230" s="134">
        <v>125</v>
      </c>
      <c r="E230" s="134">
        <v>9</v>
      </c>
      <c r="F230" s="134" t="s">
        <v>1392</v>
      </c>
      <c r="G230" s="139">
        <v>591228258112</v>
      </c>
      <c r="H230" s="139">
        <v>9918827743</v>
      </c>
      <c r="J230" s="133"/>
      <c r="K230" s="133"/>
      <c r="L230" s="133"/>
      <c r="M230" s="133"/>
    </row>
    <row r="231" spans="1:13" x14ac:dyDescent="0.25">
      <c r="A231" s="134">
        <f t="shared" si="5"/>
        <v>227</v>
      </c>
      <c r="B231" s="134" t="s">
        <v>1383</v>
      </c>
      <c r="C231" s="134" t="s">
        <v>192</v>
      </c>
      <c r="D231" s="134">
        <v>63</v>
      </c>
      <c r="E231" s="134">
        <v>5</v>
      </c>
      <c r="F231" s="134" t="s">
        <v>1393</v>
      </c>
      <c r="G231" s="139">
        <v>457398148605</v>
      </c>
      <c r="H231" s="139">
        <v>9452641119</v>
      </c>
      <c r="J231" s="133"/>
      <c r="K231" s="133"/>
      <c r="L231" s="133"/>
      <c r="M231" s="133"/>
    </row>
    <row r="232" spans="1:13" x14ac:dyDescent="0.25">
      <c r="A232" s="134">
        <f t="shared" si="5"/>
        <v>228</v>
      </c>
      <c r="B232" s="134" t="s">
        <v>1383</v>
      </c>
      <c r="C232" s="134" t="s">
        <v>192</v>
      </c>
      <c r="D232" s="134">
        <v>63</v>
      </c>
      <c r="E232" s="134">
        <v>4</v>
      </c>
      <c r="F232" s="134" t="s">
        <v>1394</v>
      </c>
      <c r="G232" s="139">
        <v>592576277289</v>
      </c>
      <c r="H232" s="139">
        <v>7206747292</v>
      </c>
      <c r="J232" s="133"/>
      <c r="K232" s="133"/>
      <c r="L232" s="133"/>
      <c r="M232" s="133"/>
    </row>
    <row r="233" spans="1:13" x14ac:dyDescent="0.25">
      <c r="A233" s="134">
        <f t="shared" si="5"/>
        <v>229</v>
      </c>
      <c r="B233" s="134" t="s">
        <v>192</v>
      </c>
      <c r="C233" s="134" t="s">
        <v>144</v>
      </c>
      <c r="D233" s="134">
        <v>63</v>
      </c>
      <c r="E233" s="134">
        <v>7</v>
      </c>
      <c r="F233" s="134" t="s">
        <v>1395</v>
      </c>
      <c r="G233" s="139">
        <v>736084202564</v>
      </c>
      <c r="H233" s="139">
        <v>9005090648</v>
      </c>
      <c r="J233" s="133"/>
      <c r="K233" s="133"/>
      <c r="L233" s="133"/>
      <c r="M233" s="133"/>
    </row>
    <row r="234" spans="1:13" x14ac:dyDescent="0.25">
      <c r="A234" s="134">
        <f t="shared" si="5"/>
        <v>230</v>
      </c>
      <c r="B234" s="134" t="s">
        <v>144</v>
      </c>
      <c r="C234" s="134" t="s">
        <v>187</v>
      </c>
      <c r="D234" s="134">
        <v>63</v>
      </c>
      <c r="E234" s="134">
        <v>8</v>
      </c>
      <c r="F234" s="134" t="s">
        <v>1396</v>
      </c>
      <c r="G234" s="139">
        <v>432211300078</v>
      </c>
      <c r="H234" s="139">
        <v>7570068398</v>
      </c>
      <c r="J234" s="133"/>
      <c r="K234" s="133"/>
      <c r="L234" s="133"/>
      <c r="M234" s="133"/>
    </row>
    <row r="235" spans="1:13" x14ac:dyDescent="0.25">
      <c r="A235" s="134">
        <f t="shared" si="5"/>
        <v>231</v>
      </c>
      <c r="B235" s="134" t="s">
        <v>187</v>
      </c>
      <c r="C235" s="134" t="s">
        <v>417</v>
      </c>
      <c r="D235" s="134">
        <v>63</v>
      </c>
      <c r="E235" s="134">
        <v>9</v>
      </c>
      <c r="F235" s="134" t="s">
        <v>1397</v>
      </c>
      <c r="G235" s="139">
        <v>405629562238</v>
      </c>
      <c r="H235" s="139">
        <v>8009354593</v>
      </c>
      <c r="J235" s="133"/>
      <c r="K235" s="133"/>
      <c r="L235" s="133"/>
      <c r="M235" s="133"/>
    </row>
    <row r="236" spans="1:13" x14ac:dyDescent="0.25">
      <c r="A236" s="134">
        <f t="shared" si="5"/>
        <v>232</v>
      </c>
      <c r="B236" s="134" t="s">
        <v>144</v>
      </c>
      <c r="C236" s="134" t="s">
        <v>404</v>
      </c>
      <c r="D236" s="134">
        <v>63</v>
      </c>
      <c r="E236" s="134">
        <v>12</v>
      </c>
      <c r="F236" s="134" t="s">
        <v>1398</v>
      </c>
      <c r="G236" s="139">
        <v>699802586025</v>
      </c>
      <c r="H236" s="139">
        <v>756018751</v>
      </c>
      <c r="J236" s="133"/>
      <c r="K236" s="133"/>
      <c r="L236" s="133"/>
      <c r="M236" s="133"/>
    </row>
    <row r="237" spans="1:13" x14ac:dyDescent="0.25">
      <c r="A237" s="134">
        <f t="shared" si="5"/>
        <v>233</v>
      </c>
      <c r="B237" s="134" t="s">
        <v>417</v>
      </c>
      <c r="C237" s="134" t="s">
        <v>404</v>
      </c>
      <c r="D237" s="134">
        <v>63</v>
      </c>
      <c r="E237" s="134">
        <v>10</v>
      </c>
      <c r="F237" s="134" t="s">
        <v>1399</v>
      </c>
      <c r="G237" s="139">
        <v>707363990471</v>
      </c>
      <c r="H237" s="139">
        <v>9455906884</v>
      </c>
      <c r="J237" s="133"/>
      <c r="K237" s="133"/>
      <c r="L237" s="133"/>
      <c r="M237" s="133"/>
    </row>
    <row r="238" spans="1:13" x14ac:dyDescent="0.25">
      <c r="A238" s="134">
        <f t="shared" si="5"/>
        <v>234</v>
      </c>
      <c r="B238" s="134" t="s">
        <v>417</v>
      </c>
      <c r="C238" s="134" t="s">
        <v>1023</v>
      </c>
      <c r="D238" s="134">
        <v>63</v>
      </c>
      <c r="E238" s="134">
        <v>5</v>
      </c>
      <c r="F238" s="134" t="s">
        <v>1400</v>
      </c>
      <c r="G238" s="139">
        <v>865414441041</v>
      </c>
      <c r="H238" s="139">
        <v>9565160188</v>
      </c>
      <c r="J238" s="133"/>
      <c r="K238" s="133"/>
      <c r="L238" s="133"/>
      <c r="M238" s="133"/>
    </row>
    <row r="239" spans="1:13" x14ac:dyDescent="0.25">
      <c r="A239" s="134">
        <f t="shared" si="5"/>
        <v>235</v>
      </c>
      <c r="B239" s="134" t="s">
        <v>1023</v>
      </c>
      <c r="C239" s="134" t="s">
        <v>190</v>
      </c>
      <c r="D239" s="134">
        <v>63</v>
      </c>
      <c r="E239" s="134">
        <v>3</v>
      </c>
      <c r="F239" s="134" t="s">
        <v>1401</v>
      </c>
      <c r="G239" s="139">
        <v>371340357055</v>
      </c>
      <c r="H239" s="139">
        <v>7706054156</v>
      </c>
      <c r="J239" s="133"/>
      <c r="K239" s="133"/>
      <c r="L239" s="133"/>
      <c r="M239" s="133"/>
    </row>
    <row r="240" spans="1:13" x14ac:dyDescent="0.25">
      <c r="A240" s="134">
        <f t="shared" si="5"/>
        <v>236</v>
      </c>
      <c r="B240" s="134" t="s">
        <v>190</v>
      </c>
      <c r="C240" s="134" t="s">
        <v>191</v>
      </c>
      <c r="D240" s="134">
        <v>63</v>
      </c>
      <c r="E240" s="134">
        <v>6</v>
      </c>
      <c r="F240" s="134" t="s">
        <v>1402</v>
      </c>
      <c r="G240" s="139">
        <v>565901604077</v>
      </c>
      <c r="H240" s="139">
        <v>7284021718</v>
      </c>
      <c r="J240" s="133"/>
      <c r="K240" s="133"/>
      <c r="L240" s="133"/>
      <c r="M240" s="133"/>
    </row>
    <row r="241" spans="1:13" x14ac:dyDescent="0.25">
      <c r="A241" s="134">
        <f t="shared" si="5"/>
        <v>237</v>
      </c>
      <c r="B241" s="134" t="s">
        <v>1014</v>
      </c>
      <c r="C241" s="134" t="s">
        <v>187</v>
      </c>
      <c r="D241" s="134">
        <v>63</v>
      </c>
      <c r="E241" s="134">
        <v>5</v>
      </c>
      <c r="F241" s="134" t="s">
        <v>1403</v>
      </c>
      <c r="G241" s="139">
        <v>790663528727</v>
      </c>
      <c r="H241" s="139">
        <v>9161170496</v>
      </c>
      <c r="J241" s="133"/>
      <c r="K241" s="133"/>
      <c r="L241" s="133"/>
      <c r="M241" s="133"/>
    </row>
    <row r="242" spans="1:13" x14ac:dyDescent="0.25">
      <c r="A242" s="134">
        <f t="shared" si="5"/>
        <v>238</v>
      </c>
      <c r="B242" s="134" t="s">
        <v>192</v>
      </c>
      <c r="C242" s="134" t="s">
        <v>159</v>
      </c>
      <c r="D242" s="134">
        <v>63</v>
      </c>
      <c r="E242" s="134">
        <v>5</v>
      </c>
      <c r="F242" s="134" t="s">
        <v>1404</v>
      </c>
      <c r="G242" s="139">
        <v>888841989325</v>
      </c>
      <c r="H242" s="139">
        <v>7706882425</v>
      </c>
      <c r="J242" s="133"/>
      <c r="K242" s="133"/>
      <c r="L242" s="133"/>
      <c r="M242" s="133"/>
    </row>
    <row r="243" spans="1:13" x14ac:dyDescent="0.25">
      <c r="A243" s="134">
        <f t="shared" si="5"/>
        <v>239</v>
      </c>
      <c r="B243" s="134" t="s">
        <v>159</v>
      </c>
      <c r="C243" s="134" t="s">
        <v>1014</v>
      </c>
      <c r="D243" s="134">
        <v>63</v>
      </c>
      <c r="E243" s="134">
        <v>5</v>
      </c>
      <c r="F243" s="134" t="s">
        <v>1405</v>
      </c>
      <c r="G243" s="139">
        <v>863345428806</v>
      </c>
      <c r="H243" s="139">
        <v>7706882425</v>
      </c>
      <c r="J243" s="133"/>
      <c r="K243" s="133"/>
      <c r="L243" s="133"/>
      <c r="M243" s="133"/>
    </row>
    <row r="244" spans="1:13" x14ac:dyDescent="0.25">
      <c r="A244" s="134">
        <f t="shared" si="5"/>
        <v>240</v>
      </c>
      <c r="B244" s="134" t="s">
        <v>1014</v>
      </c>
      <c r="C244" s="134" t="s">
        <v>494</v>
      </c>
      <c r="D244" s="134">
        <v>63</v>
      </c>
      <c r="E244" s="134">
        <v>9</v>
      </c>
      <c r="F244" s="134" t="s">
        <v>1406</v>
      </c>
      <c r="G244" s="139">
        <v>521628853171</v>
      </c>
      <c r="H244" s="139">
        <v>9161367715</v>
      </c>
      <c r="J244" s="133"/>
      <c r="K244" s="133"/>
      <c r="L244" s="133"/>
      <c r="M244" s="133"/>
    </row>
    <row r="245" spans="1:13" x14ac:dyDescent="0.25">
      <c r="A245" s="134">
        <f t="shared" si="5"/>
        <v>241</v>
      </c>
      <c r="B245" s="134" t="s">
        <v>494</v>
      </c>
      <c r="C245" s="134" t="s">
        <v>143</v>
      </c>
      <c r="D245" s="134">
        <v>63</v>
      </c>
      <c r="E245" s="134">
        <v>5</v>
      </c>
      <c r="F245" s="134" t="s">
        <v>1407</v>
      </c>
      <c r="G245" s="139">
        <v>768579764376</v>
      </c>
      <c r="H245" s="139">
        <v>9792596509</v>
      </c>
      <c r="J245" s="133"/>
      <c r="K245" s="133"/>
      <c r="L245" s="133"/>
      <c r="M245" s="133"/>
    </row>
    <row r="246" spans="1:13" x14ac:dyDescent="0.25">
      <c r="A246" s="134">
        <f t="shared" si="5"/>
        <v>242</v>
      </c>
      <c r="B246" s="134" t="s">
        <v>494</v>
      </c>
      <c r="C246" s="134" t="s">
        <v>476</v>
      </c>
      <c r="D246" s="134">
        <v>63</v>
      </c>
      <c r="E246" s="134">
        <v>4</v>
      </c>
      <c r="F246" s="134" t="s">
        <v>1408</v>
      </c>
      <c r="G246" s="139">
        <v>645386107545</v>
      </c>
      <c r="H246" s="139">
        <v>9990464350</v>
      </c>
      <c r="J246" s="133"/>
      <c r="K246" s="133"/>
      <c r="L246" s="133"/>
      <c r="M246" s="133"/>
    </row>
    <row r="247" spans="1:13" x14ac:dyDescent="0.25">
      <c r="A247" s="134">
        <f t="shared" si="5"/>
        <v>243</v>
      </c>
      <c r="B247" s="134" t="s">
        <v>476</v>
      </c>
      <c r="C247" s="134" t="s">
        <v>466</v>
      </c>
      <c r="D247" s="134">
        <v>63</v>
      </c>
      <c r="E247" s="134">
        <v>7</v>
      </c>
      <c r="F247" s="134" t="s">
        <v>1409</v>
      </c>
      <c r="G247" s="139">
        <v>326538823933</v>
      </c>
      <c r="H247" s="139">
        <v>9616215321</v>
      </c>
      <c r="J247" s="133"/>
      <c r="K247" s="133"/>
      <c r="L247" s="133"/>
      <c r="M247" s="133"/>
    </row>
    <row r="248" spans="1:13" x14ac:dyDescent="0.25">
      <c r="A248" s="134">
        <f t="shared" si="5"/>
        <v>244</v>
      </c>
      <c r="B248" s="134" t="s">
        <v>1410</v>
      </c>
      <c r="C248" s="134" t="s">
        <v>935</v>
      </c>
      <c r="D248" s="134">
        <v>63</v>
      </c>
      <c r="E248" s="134">
        <v>8</v>
      </c>
      <c r="F248" s="134" t="s">
        <v>1160</v>
      </c>
      <c r="G248" s="139">
        <v>684359837052</v>
      </c>
      <c r="H248" s="139">
        <v>8874578408</v>
      </c>
      <c r="J248" s="133"/>
      <c r="K248" s="133"/>
      <c r="L248" s="133"/>
      <c r="M248" s="133"/>
    </row>
    <row r="249" spans="1:13" x14ac:dyDescent="0.25">
      <c r="A249" s="134">
        <f t="shared" si="5"/>
        <v>245</v>
      </c>
      <c r="B249" s="134" t="s">
        <v>935</v>
      </c>
      <c r="C249" s="134" t="s">
        <v>964</v>
      </c>
      <c r="D249" s="134">
        <v>63</v>
      </c>
      <c r="E249" s="134">
        <v>9</v>
      </c>
      <c r="F249" s="134" t="s">
        <v>1411</v>
      </c>
      <c r="G249" s="139">
        <v>276780515769</v>
      </c>
      <c r="H249" s="139">
        <v>9565664839</v>
      </c>
      <c r="J249" s="141"/>
      <c r="K249" s="141"/>
      <c r="L249" s="133"/>
      <c r="M249" s="133"/>
    </row>
    <row r="250" spans="1:13" x14ac:dyDescent="0.25">
      <c r="A250" s="134">
        <f t="shared" si="5"/>
        <v>246</v>
      </c>
      <c r="B250" s="135" t="s">
        <v>935</v>
      </c>
      <c r="C250" s="135" t="s">
        <v>964</v>
      </c>
      <c r="D250" s="134">
        <v>63</v>
      </c>
      <c r="E250" s="134">
        <v>6</v>
      </c>
      <c r="F250" s="134" t="s">
        <v>1412</v>
      </c>
      <c r="G250" s="139">
        <v>244297816990</v>
      </c>
      <c r="H250" s="139">
        <v>7703028684</v>
      </c>
      <c r="J250" s="141"/>
      <c r="K250" s="141"/>
      <c r="L250" s="133"/>
      <c r="M250" s="133"/>
    </row>
    <row r="251" spans="1:13" x14ac:dyDescent="0.25">
      <c r="A251" s="134">
        <f t="shared" si="5"/>
        <v>247</v>
      </c>
      <c r="B251" s="135" t="s">
        <v>964</v>
      </c>
      <c r="C251" s="135" t="s">
        <v>529</v>
      </c>
      <c r="D251" s="134">
        <v>63</v>
      </c>
      <c r="E251" s="134">
        <v>3</v>
      </c>
      <c r="F251" s="134" t="s">
        <v>1299</v>
      </c>
      <c r="G251" s="139">
        <v>583914369669</v>
      </c>
      <c r="H251" s="139">
        <v>9005168589</v>
      </c>
      <c r="J251" s="141"/>
      <c r="K251" s="141"/>
      <c r="L251" s="133"/>
      <c r="M251" s="133"/>
    </row>
    <row r="252" spans="1:13" x14ac:dyDescent="0.25">
      <c r="A252" s="134">
        <f t="shared" si="5"/>
        <v>248</v>
      </c>
      <c r="B252" s="135" t="s">
        <v>1413</v>
      </c>
      <c r="C252" s="135" t="s">
        <v>1414</v>
      </c>
      <c r="D252" s="134">
        <v>63</v>
      </c>
      <c r="E252" s="134">
        <v>3</v>
      </c>
      <c r="F252" s="134" t="s">
        <v>1415</v>
      </c>
      <c r="G252" s="139">
        <v>912481443212</v>
      </c>
      <c r="H252" s="139">
        <v>7785014639</v>
      </c>
      <c r="J252" s="133"/>
      <c r="K252" s="133"/>
      <c r="L252" s="133"/>
      <c r="M252" s="133"/>
    </row>
    <row r="253" spans="1:13" x14ac:dyDescent="0.25">
      <c r="A253" s="134">
        <f t="shared" si="5"/>
        <v>249</v>
      </c>
      <c r="B253" s="134" t="s">
        <v>1416</v>
      </c>
      <c r="C253" s="134" t="s">
        <v>1417</v>
      </c>
      <c r="D253" s="134">
        <v>63</v>
      </c>
      <c r="E253" s="134">
        <v>3</v>
      </c>
      <c r="F253" s="134" t="s">
        <v>1418</v>
      </c>
      <c r="G253" s="139">
        <v>299867592215</v>
      </c>
      <c r="H253" s="139">
        <v>8953593265</v>
      </c>
      <c r="J253" s="133"/>
      <c r="K253" s="133"/>
      <c r="L253" s="133"/>
      <c r="M253" s="133"/>
    </row>
    <row r="254" spans="1:13" x14ac:dyDescent="0.25">
      <c r="A254" s="134">
        <f t="shared" si="5"/>
        <v>250</v>
      </c>
      <c r="B254" s="134" t="s">
        <v>1417</v>
      </c>
      <c r="C254" s="134" t="s">
        <v>1419</v>
      </c>
      <c r="D254" s="134">
        <v>63</v>
      </c>
      <c r="E254" s="134">
        <v>4</v>
      </c>
      <c r="F254" s="134" t="s">
        <v>1420</v>
      </c>
      <c r="G254" s="139">
        <v>367629454766</v>
      </c>
      <c r="H254" s="139">
        <v>9555433199</v>
      </c>
      <c r="J254" s="133"/>
      <c r="K254" s="133"/>
      <c r="L254" s="133"/>
      <c r="M254" s="133"/>
    </row>
    <row r="255" spans="1:13" x14ac:dyDescent="0.25">
      <c r="A255" s="134">
        <f t="shared" si="5"/>
        <v>251</v>
      </c>
      <c r="B255" s="134" t="s">
        <v>1417</v>
      </c>
      <c r="C255" s="134" t="s">
        <v>1421</v>
      </c>
      <c r="D255" s="134">
        <v>63</v>
      </c>
      <c r="E255" s="134">
        <v>5</v>
      </c>
      <c r="F255" s="134" t="s">
        <v>1356</v>
      </c>
      <c r="G255" s="139">
        <v>277095545858</v>
      </c>
      <c r="H255" s="139">
        <v>9555433199</v>
      </c>
      <c r="J255" s="133"/>
      <c r="K255" s="133"/>
      <c r="L255" s="133"/>
      <c r="M255" s="133"/>
    </row>
    <row r="256" spans="1:13" x14ac:dyDescent="0.25">
      <c r="A256" s="134">
        <f t="shared" si="5"/>
        <v>252</v>
      </c>
      <c r="B256" s="134" t="s">
        <v>1422</v>
      </c>
      <c r="C256" s="134" t="s">
        <v>1423</v>
      </c>
      <c r="D256" s="134">
        <v>63</v>
      </c>
      <c r="E256" s="134">
        <v>5</v>
      </c>
      <c r="F256" s="134" t="s">
        <v>1424</v>
      </c>
      <c r="G256" s="139">
        <v>469895364345</v>
      </c>
      <c r="H256" s="139">
        <v>9984275591</v>
      </c>
      <c r="J256" s="133"/>
      <c r="K256" s="133"/>
      <c r="L256" s="133"/>
      <c r="M256" s="133"/>
    </row>
    <row r="257" spans="1:13" x14ac:dyDescent="0.25">
      <c r="A257" s="134">
        <f t="shared" si="5"/>
        <v>253</v>
      </c>
      <c r="B257" s="134" t="s">
        <v>1423</v>
      </c>
      <c r="C257" s="134" t="s">
        <v>1425</v>
      </c>
      <c r="D257" s="134">
        <v>63</v>
      </c>
      <c r="E257" s="134">
        <v>6</v>
      </c>
      <c r="F257" s="134" t="s">
        <v>1426</v>
      </c>
      <c r="G257" s="139">
        <v>593558205985</v>
      </c>
      <c r="H257" s="139">
        <v>9984275591</v>
      </c>
      <c r="J257" s="133"/>
      <c r="K257" s="133"/>
      <c r="L257" s="133"/>
      <c r="M257" s="133"/>
    </row>
    <row r="258" spans="1:13" x14ac:dyDescent="0.25">
      <c r="A258" s="134">
        <f t="shared" si="5"/>
        <v>254</v>
      </c>
      <c r="B258" s="134" t="s">
        <v>1425</v>
      </c>
      <c r="C258" s="134" t="s">
        <v>1427</v>
      </c>
      <c r="D258" s="134">
        <v>63</v>
      </c>
      <c r="E258" s="134">
        <v>8</v>
      </c>
      <c r="F258" s="134" t="s">
        <v>1155</v>
      </c>
      <c r="G258" s="139">
        <v>200889468938</v>
      </c>
      <c r="H258" s="139">
        <v>9044871810</v>
      </c>
      <c r="J258" s="133"/>
      <c r="K258" s="133"/>
      <c r="L258" s="133"/>
      <c r="M258" s="133"/>
    </row>
    <row r="259" spans="1:13" x14ac:dyDescent="0.25">
      <c r="A259" s="134">
        <f t="shared" si="5"/>
        <v>255</v>
      </c>
      <c r="B259" s="134" t="s">
        <v>1425</v>
      </c>
      <c r="C259" s="134" t="s">
        <v>1428</v>
      </c>
      <c r="D259" s="134">
        <v>63</v>
      </c>
      <c r="E259" s="134">
        <v>9</v>
      </c>
      <c r="F259" s="134" t="s">
        <v>1429</v>
      </c>
      <c r="G259" s="139">
        <v>641761226997</v>
      </c>
      <c r="H259" s="139">
        <v>7081241552</v>
      </c>
      <c r="J259" s="133"/>
      <c r="K259" s="133"/>
      <c r="L259" s="133"/>
      <c r="M259" s="133"/>
    </row>
    <row r="260" spans="1:13" x14ac:dyDescent="0.25">
      <c r="A260" s="134">
        <f t="shared" si="5"/>
        <v>256</v>
      </c>
      <c r="B260" s="134" t="s">
        <v>1430</v>
      </c>
      <c r="C260" s="134" t="s">
        <v>1431</v>
      </c>
      <c r="D260" s="134">
        <v>63</v>
      </c>
      <c r="E260" s="134">
        <v>3</v>
      </c>
      <c r="F260" s="134" t="s">
        <v>1379</v>
      </c>
      <c r="G260" s="139">
        <v>865492295191</v>
      </c>
      <c r="H260" s="139">
        <v>9648228942</v>
      </c>
      <c r="J260" s="133"/>
      <c r="K260" s="133"/>
      <c r="L260" s="133"/>
      <c r="M260" s="133"/>
    </row>
    <row r="261" spans="1:13" x14ac:dyDescent="0.25">
      <c r="A261" s="134">
        <f t="shared" si="5"/>
        <v>257</v>
      </c>
      <c r="B261" s="134" t="s">
        <v>1427</v>
      </c>
      <c r="C261" s="134" t="s">
        <v>1432</v>
      </c>
      <c r="D261" s="134">
        <v>63</v>
      </c>
      <c r="E261" s="134">
        <v>12</v>
      </c>
      <c r="F261" s="134" t="s">
        <v>1433</v>
      </c>
      <c r="G261" s="139">
        <v>257201209773</v>
      </c>
      <c r="H261" s="139">
        <v>9628340214</v>
      </c>
      <c r="J261" s="133"/>
      <c r="K261" s="133"/>
      <c r="L261" s="133"/>
      <c r="M261" s="133"/>
    </row>
    <row r="262" spans="1:13" x14ac:dyDescent="0.25">
      <c r="A262" s="134">
        <f t="shared" si="5"/>
        <v>258</v>
      </c>
      <c r="B262" s="134" t="s">
        <v>1432</v>
      </c>
      <c r="C262" s="134" t="s">
        <v>1421</v>
      </c>
      <c r="D262" s="134">
        <v>63</v>
      </c>
      <c r="E262" s="134">
        <v>8</v>
      </c>
      <c r="F262" s="134" t="s">
        <v>1294</v>
      </c>
      <c r="G262" s="139">
        <v>314299542305</v>
      </c>
      <c r="H262" s="139">
        <v>9721217652</v>
      </c>
      <c r="J262" s="133"/>
      <c r="K262" s="133"/>
      <c r="L262" s="133"/>
      <c r="M262" s="133"/>
    </row>
    <row r="263" spans="1:13" x14ac:dyDescent="0.25">
      <c r="A263" s="134">
        <f t="shared" ref="A263:A310" si="6">1+A262</f>
        <v>259</v>
      </c>
      <c r="B263" s="134" t="s">
        <v>1421</v>
      </c>
      <c r="C263" s="134" t="s">
        <v>1434</v>
      </c>
      <c r="D263" s="134">
        <v>63</v>
      </c>
      <c r="E263" s="134">
        <v>8</v>
      </c>
      <c r="F263" s="134" t="s">
        <v>1435</v>
      </c>
      <c r="G263" s="139">
        <v>676002998260</v>
      </c>
      <c r="H263" s="139">
        <v>9721217652</v>
      </c>
      <c r="J263" s="133"/>
      <c r="K263" s="133"/>
      <c r="L263" s="133"/>
      <c r="M263" s="133"/>
    </row>
    <row r="264" spans="1:13" x14ac:dyDescent="0.25">
      <c r="A264" s="134">
        <f t="shared" si="6"/>
        <v>260</v>
      </c>
      <c r="B264" s="134" t="s">
        <v>1434</v>
      </c>
      <c r="C264" s="134" t="s">
        <v>1436</v>
      </c>
      <c r="D264" s="134">
        <v>63</v>
      </c>
      <c r="E264" s="134">
        <v>9</v>
      </c>
      <c r="F264" s="134" t="s">
        <v>1437</v>
      </c>
      <c r="G264" s="139">
        <v>707267159349</v>
      </c>
      <c r="H264" s="139">
        <v>9473770018</v>
      </c>
      <c r="J264" s="133"/>
      <c r="K264" s="133"/>
      <c r="L264" s="133"/>
      <c r="M264" s="133"/>
    </row>
    <row r="265" spans="1:13" x14ac:dyDescent="0.25">
      <c r="A265" s="134">
        <f t="shared" si="6"/>
        <v>261</v>
      </c>
      <c r="B265" s="134" t="s">
        <v>1162</v>
      </c>
      <c r="C265" s="134" t="s">
        <v>1164</v>
      </c>
      <c r="D265" s="134">
        <v>63</v>
      </c>
      <c r="E265" s="134">
        <v>4</v>
      </c>
      <c r="F265" s="134" t="s">
        <v>1438</v>
      </c>
      <c r="G265" s="139">
        <v>920009103711</v>
      </c>
      <c r="H265" s="139">
        <v>9473770018</v>
      </c>
      <c r="J265" s="133"/>
      <c r="K265" s="133"/>
      <c r="L265" s="133"/>
      <c r="M265" s="133"/>
    </row>
    <row r="266" spans="1:13" x14ac:dyDescent="0.25">
      <c r="A266" s="134">
        <f t="shared" si="6"/>
        <v>262</v>
      </c>
      <c r="B266" s="134" t="s">
        <v>1196</v>
      </c>
      <c r="C266" s="134" t="s">
        <v>1439</v>
      </c>
      <c r="D266" s="134">
        <v>63</v>
      </c>
      <c r="E266" s="134">
        <v>5</v>
      </c>
      <c r="F266" s="134" t="s">
        <v>1440</v>
      </c>
      <c r="G266" s="139">
        <v>557237451329</v>
      </c>
      <c r="H266" s="139">
        <v>9795115460</v>
      </c>
      <c r="J266" s="133"/>
      <c r="K266" s="133"/>
      <c r="L266" s="133"/>
      <c r="M266" s="133"/>
    </row>
    <row r="267" spans="1:13" x14ac:dyDescent="0.25">
      <c r="A267" s="134">
        <f t="shared" si="6"/>
        <v>263</v>
      </c>
      <c r="B267" s="134" t="s">
        <v>1441</v>
      </c>
      <c r="C267" s="134" t="s">
        <v>1442</v>
      </c>
      <c r="D267" s="134">
        <v>63</v>
      </c>
      <c r="E267" s="134">
        <v>6</v>
      </c>
      <c r="F267" s="134" t="s">
        <v>1443</v>
      </c>
      <c r="G267" s="139">
        <v>994750436489</v>
      </c>
      <c r="H267" s="139">
        <v>9795115460</v>
      </c>
      <c r="J267" s="133"/>
      <c r="K267" s="133"/>
      <c r="L267" s="133"/>
      <c r="M267" s="133"/>
    </row>
    <row r="268" spans="1:13" x14ac:dyDescent="0.25">
      <c r="A268" s="134">
        <f t="shared" si="6"/>
        <v>264</v>
      </c>
      <c r="B268" s="134" t="s">
        <v>1220</v>
      </c>
      <c r="C268" s="134" t="s">
        <v>1222</v>
      </c>
      <c r="D268" s="134">
        <v>63</v>
      </c>
      <c r="E268" s="134">
        <v>3</v>
      </c>
      <c r="F268" s="134" t="s">
        <v>1273</v>
      </c>
      <c r="G268" s="139">
        <v>309902592505</v>
      </c>
      <c r="H268" s="139">
        <v>8960360858</v>
      </c>
      <c r="J268" s="133"/>
      <c r="K268" s="133"/>
      <c r="L268" s="133"/>
      <c r="M268" s="133"/>
    </row>
    <row r="269" spans="1:13" x14ac:dyDescent="0.25">
      <c r="A269" s="134">
        <f t="shared" si="6"/>
        <v>265</v>
      </c>
      <c r="B269" s="134" t="s">
        <v>1444</v>
      </c>
      <c r="C269" s="134" t="s">
        <v>990</v>
      </c>
      <c r="D269" s="134">
        <v>63</v>
      </c>
      <c r="E269" s="134">
        <v>3</v>
      </c>
      <c r="F269" s="134" t="s">
        <v>898</v>
      </c>
      <c r="G269" s="139">
        <v>737693467545</v>
      </c>
      <c r="H269" s="139">
        <v>9628525261</v>
      </c>
      <c r="J269" s="133"/>
      <c r="K269" s="133"/>
      <c r="L269" s="133"/>
      <c r="M269" s="133"/>
    </row>
    <row r="270" spans="1:13" x14ac:dyDescent="0.25">
      <c r="A270" s="134">
        <f t="shared" si="6"/>
        <v>266</v>
      </c>
      <c r="B270" s="134" t="s">
        <v>988</v>
      </c>
      <c r="C270" s="134" t="s">
        <v>1239</v>
      </c>
      <c r="D270" s="134">
        <v>63</v>
      </c>
      <c r="E270" s="134">
        <v>3</v>
      </c>
      <c r="F270" s="134" t="s">
        <v>1445</v>
      </c>
      <c r="G270" s="139">
        <v>475139658312</v>
      </c>
      <c r="H270" s="139">
        <v>9794909208</v>
      </c>
      <c r="J270" s="133"/>
      <c r="K270" s="133"/>
      <c r="L270" s="133"/>
      <c r="M270" s="133"/>
    </row>
    <row r="271" spans="1:13" x14ac:dyDescent="0.25">
      <c r="A271" s="134">
        <f t="shared" si="6"/>
        <v>267</v>
      </c>
      <c r="B271" s="134" t="s">
        <v>27</v>
      </c>
      <c r="C271" s="134" t="s">
        <v>994</v>
      </c>
      <c r="D271" s="134">
        <v>63</v>
      </c>
      <c r="E271" s="134">
        <v>4</v>
      </c>
      <c r="F271" s="134" t="s">
        <v>1301</v>
      </c>
      <c r="G271" s="139">
        <v>759142052359</v>
      </c>
      <c r="H271" s="139">
        <v>9453208942</v>
      </c>
      <c r="J271" s="133"/>
      <c r="K271" s="133"/>
      <c r="L271" s="133"/>
      <c r="M271" s="133"/>
    </row>
    <row r="272" spans="1:13" x14ac:dyDescent="0.25">
      <c r="A272" s="134">
        <f t="shared" si="6"/>
        <v>268</v>
      </c>
      <c r="B272" s="134" t="s">
        <v>1151</v>
      </c>
      <c r="C272" s="134" t="s">
        <v>1154</v>
      </c>
      <c r="D272" s="134">
        <v>63</v>
      </c>
      <c r="E272" s="134">
        <v>5</v>
      </c>
      <c r="F272" s="134" t="s">
        <v>1446</v>
      </c>
      <c r="G272" s="139">
        <v>391349003153</v>
      </c>
      <c r="H272" s="139">
        <v>9559969450</v>
      </c>
      <c r="J272" s="133"/>
      <c r="K272" s="133"/>
      <c r="L272" s="133"/>
      <c r="M272" s="133"/>
    </row>
    <row r="273" spans="1:13" x14ac:dyDescent="0.25">
      <c r="A273" s="134">
        <f t="shared" si="6"/>
        <v>269</v>
      </c>
      <c r="B273" s="134" t="s">
        <v>27</v>
      </c>
      <c r="C273" s="134" t="s">
        <v>994</v>
      </c>
      <c r="D273" s="134">
        <v>63</v>
      </c>
      <c r="E273" s="134">
        <v>5</v>
      </c>
      <c r="F273" s="134" t="s">
        <v>1447</v>
      </c>
      <c r="G273" s="139">
        <v>946393289467</v>
      </c>
      <c r="H273" s="139">
        <v>7309349864</v>
      </c>
      <c r="J273" s="133"/>
      <c r="K273" s="133"/>
      <c r="L273" s="133"/>
      <c r="M273" s="133"/>
    </row>
    <row r="274" spans="1:13" x14ac:dyDescent="0.25">
      <c r="A274" s="134">
        <f t="shared" si="6"/>
        <v>270</v>
      </c>
      <c r="B274" s="134" t="s">
        <v>1161</v>
      </c>
      <c r="C274" s="134" t="s">
        <v>1159</v>
      </c>
      <c r="D274" s="134">
        <v>63</v>
      </c>
      <c r="E274" s="134">
        <v>6</v>
      </c>
      <c r="F274" s="134" t="s">
        <v>1448</v>
      </c>
      <c r="G274" s="139">
        <v>258741589342</v>
      </c>
      <c r="H274" s="139"/>
      <c r="J274" s="133"/>
      <c r="K274" s="133"/>
      <c r="L274" s="133"/>
      <c r="M274" s="133"/>
    </row>
    <row r="275" spans="1:13" x14ac:dyDescent="0.25">
      <c r="A275" s="134">
        <f t="shared" si="6"/>
        <v>271</v>
      </c>
      <c r="B275" s="134" t="s">
        <v>1183</v>
      </c>
      <c r="C275" s="134" t="s">
        <v>1192</v>
      </c>
      <c r="D275" s="134">
        <v>63</v>
      </c>
      <c r="E275" s="134">
        <v>8</v>
      </c>
      <c r="F275" s="134" t="s">
        <v>1449</v>
      </c>
      <c r="G275" s="139">
        <v>223871366528</v>
      </c>
      <c r="H275" s="139">
        <v>9619578294</v>
      </c>
      <c r="J275" s="133"/>
      <c r="K275" s="133"/>
      <c r="L275" s="133"/>
      <c r="M275" s="133"/>
    </row>
    <row r="276" spans="1:13" x14ac:dyDescent="0.25">
      <c r="A276" s="134">
        <f t="shared" si="6"/>
        <v>272</v>
      </c>
      <c r="B276" s="134" t="s">
        <v>1194</v>
      </c>
      <c r="C276" s="134" t="s">
        <v>1083</v>
      </c>
      <c r="D276" s="134">
        <v>63</v>
      </c>
      <c r="E276" s="134">
        <v>9</v>
      </c>
      <c r="F276" s="134" t="s">
        <v>1450</v>
      </c>
      <c r="G276" s="139">
        <v>559036827088</v>
      </c>
      <c r="H276" s="139"/>
      <c r="J276" s="133"/>
      <c r="K276" s="133"/>
      <c r="L276" s="133"/>
      <c r="M276" s="133"/>
    </row>
    <row r="277" spans="1:13" x14ac:dyDescent="0.25">
      <c r="A277" s="134">
        <f t="shared" si="6"/>
        <v>273</v>
      </c>
      <c r="B277" s="134" t="s">
        <v>1005</v>
      </c>
      <c r="C277" s="134" t="s">
        <v>1339</v>
      </c>
      <c r="D277" s="134">
        <v>63</v>
      </c>
      <c r="E277" s="134">
        <v>3</v>
      </c>
      <c r="F277" s="134" t="s">
        <v>1451</v>
      </c>
      <c r="G277" s="139">
        <v>263196501470</v>
      </c>
      <c r="H277" s="139">
        <v>9918918211</v>
      </c>
      <c r="J277" s="133"/>
      <c r="K277" s="133"/>
      <c r="L277" s="133"/>
      <c r="M277" s="133"/>
    </row>
    <row r="278" spans="1:13" x14ac:dyDescent="0.25">
      <c r="A278" s="134">
        <f t="shared" si="6"/>
        <v>274</v>
      </c>
      <c r="B278" s="134" t="s">
        <v>1005</v>
      </c>
      <c r="C278" s="134" t="s">
        <v>1339</v>
      </c>
      <c r="D278" s="134">
        <v>63</v>
      </c>
      <c r="E278" s="134">
        <v>12</v>
      </c>
      <c r="F278" s="134" t="s">
        <v>1452</v>
      </c>
      <c r="G278" s="139">
        <v>853155538125</v>
      </c>
      <c r="H278" s="139">
        <v>6391156718</v>
      </c>
      <c r="J278" s="133"/>
      <c r="K278" s="133"/>
      <c r="L278" s="133"/>
      <c r="M278" s="133"/>
    </row>
    <row r="279" spans="1:13" x14ac:dyDescent="0.25">
      <c r="A279" s="134">
        <f t="shared" si="6"/>
        <v>275</v>
      </c>
      <c r="B279" s="134" t="s">
        <v>1005</v>
      </c>
      <c r="C279" s="134" t="s">
        <v>1339</v>
      </c>
      <c r="D279" s="134">
        <v>63</v>
      </c>
      <c r="E279" s="134">
        <v>8</v>
      </c>
      <c r="F279" s="134" t="s">
        <v>1197</v>
      </c>
      <c r="G279" s="139">
        <v>679216406812</v>
      </c>
      <c r="H279" s="139">
        <v>8369575844</v>
      </c>
      <c r="J279" s="133"/>
      <c r="K279" s="133"/>
      <c r="L279" s="133"/>
      <c r="M279" s="133"/>
    </row>
    <row r="280" spans="1:13" x14ac:dyDescent="0.25">
      <c r="A280" s="134">
        <f t="shared" si="6"/>
        <v>276</v>
      </c>
      <c r="B280" s="134" t="s">
        <v>202</v>
      </c>
      <c r="C280" s="134" t="s">
        <v>1004</v>
      </c>
      <c r="D280" s="134">
        <v>63</v>
      </c>
      <c r="E280" s="134">
        <v>8</v>
      </c>
      <c r="F280" s="134" t="s">
        <v>1357</v>
      </c>
      <c r="G280" s="139">
        <v>625082872099</v>
      </c>
      <c r="H280" s="139">
        <v>8369575844</v>
      </c>
      <c r="J280" s="133"/>
      <c r="K280" s="133"/>
      <c r="L280" s="140"/>
      <c r="M280" s="140"/>
    </row>
    <row r="281" spans="1:13" x14ac:dyDescent="0.25">
      <c r="A281" s="134">
        <f t="shared" si="6"/>
        <v>277</v>
      </c>
      <c r="B281" s="134" t="s">
        <v>202</v>
      </c>
      <c r="C281" s="134" t="s">
        <v>1004</v>
      </c>
      <c r="D281" s="134">
        <v>63</v>
      </c>
      <c r="E281" s="134">
        <v>9</v>
      </c>
      <c r="F281" s="134" t="s">
        <v>1453</v>
      </c>
      <c r="G281" s="139">
        <v>926940790059</v>
      </c>
      <c r="H281" s="139">
        <v>8369575844</v>
      </c>
      <c r="J281" s="133"/>
      <c r="K281" s="133"/>
      <c r="L281" s="133"/>
      <c r="M281" s="133"/>
    </row>
    <row r="282" spans="1:13" x14ac:dyDescent="0.25">
      <c r="A282" s="134">
        <f t="shared" si="6"/>
        <v>278</v>
      </c>
      <c r="B282" s="134" t="s">
        <v>202</v>
      </c>
      <c r="C282" s="134" t="s">
        <v>1004</v>
      </c>
      <c r="D282" s="134">
        <v>63</v>
      </c>
      <c r="E282" s="134">
        <v>4</v>
      </c>
      <c r="F282" s="134" t="s">
        <v>1211</v>
      </c>
      <c r="G282" s="139">
        <v>927673478478</v>
      </c>
      <c r="H282" s="139">
        <v>9621201362</v>
      </c>
      <c r="J282" s="133"/>
      <c r="K282" s="133"/>
      <c r="L282" s="133"/>
      <c r="M282" s="133"/>
    </row>
    <row r="283" spans="1:13" x14ac:dyDescent="0.25">
      <c r="A283" s="134">
        <f t="shared" si="6"/>
        <v>279</v>
      </c>
      <c r="B283" s="134" t="s">
        <v>1139</v>
      </c>
      <c r="C283" s="134" t="s">
        <v>1454</v>
      </c>
      <c r="D283" s="134">
        <v>63</v>
      </c>
      <c r="E283" s="134">
        <v>5</v>
      </c>
      <c r="F283" s="134" t="s">
        <v>1386</v>
      </c>
      <c r="G283" s="139">
        <v>787530134415</v>
      </c>
      <c r="H283" s="139">
        <v>8004073513</v>
      </c>
      <c r="J283" s="133"/>
      <c r="K283" s="133"/>
      <c r="L283" s="133"/>
      <c r="M283" s="133"/>
    </row>
    <row r="284" spans="1:13" x14ac:dyDescent="0.25">
      <c r="A284" s="134">
        <f t="shared" si="6"/>
        <v>280</v>
      </c>
      <c r="B284" s="134" t="s">
        <v>1139</v>
      </c>
      <c r="C284" s="134" t="s">
        <v>1454</v>
      </c>
      <c r="D284" s="134">
        <v>63</v>
      </c>
      <c r="E284" s="134">
        <v>6</v>
      </c>
      <c r="F284" s="134" t="s">
        <v>1455</v>
      </c>
      <c r="G284" s="139">
        <v>844120290768</v>
      </c>
      <c r="H284" s="139">
        <v>9696605274</v>
      </c>
      <c r="J284" s="133"/>
      <c r="K284" s="133"/>
      <c r="L284" s="133"/>
      <c r="M284" s="133"/>
    </row>
    <row r="285" spans="1:13" x14ac:dyDescent="0.25">
      <c r="A285" s="134">
        <f t="shared" si="6"/>
        <v>281</v>
      </c>
      <c r="B285" s="134" t="s">
        <v>1454</v>
      </c>
      <c r="C285" s="134" t="s">
        <v>123</v>
      </c>
      <c r="D285" s="134">
        <v>63</v>
      </c>
      <c r="E285" s="134">
        <v>3</v>
      </c>
      <c r="F285" s="134" t="s">
        <v>1456</v>
      </c>
      <c r="G285" s="139">
        <v>837923081310</v>
      </c>
      <c r="H285" s="139">
        <v>7703030703</v>
      </c>
      <c r="J285" s="133"/>
      <c r="K285" s="133"/>
      <c r="L285" s="133"/>
      <c r="M285" s="133"/>
    </row>
    <row r="286" spans="1:13" x14ac:dyDescent="0.25">
      <c r="A286" s="134">
        <f t="shared" si="6"/>
        <v>282</v>
      </c>
      <c r="B286" s="134" t="s">
        <v>1454</v>
      </c>
      <c r="C286" s="134" t="s">
        <v>120</v>
      </c>
      <c r="D286" s="134">
        <v>63</v>
      </c>
      <c r="E286" s="134">
        <v>3</v>
      </c>
      <c r="F286" s="134" t="s">
        <v>1457</v>
      </c>
      <c r="G286" s="139">
        <v>922936866204</v>
      </c>
      <c r="H286" s="139"/>
    </row>
    <row r="287" spans="1:13" x14ac:dyDescent="0.25">
      <c r="A287" s="134">
        <f t="shared" si="6"/>
        <v>283</v>
      </c>
      <c r="B287" s="134" t="s">
        <v>1454</v>
      </c>
      <c r="C287" s="134" t="s">
        <v>120</v>
      </c>
      <c r="D287" s="134">
        <v>63</v>
      </c>
      <c r="E287" s="134">
        <v>3</v>
      </c>
      <c r="F287" s="134" t="s">
        <v>1458</v>
      </c>
      <c r="G287" s="139">
        <v>378511701996</v>
      </c>
      <c r="H287" s="139">
        <v>8208939453</v>
      </c>
    </row>
    <row r="288" spans="1:13" x14ac:dyDescent="0.25">
      <c r="A288" s="134">
        <f t="shared" si="6"/>
        <v>284</v>
      </c>
      <c r="B288" s="134" t="s">
        <v>1454</v>
      </c>
      <c r="C288" s="134" t="s">
        <v>120</v>
      </c>
      <c r="D288" s="134">
        <v>63</v>
      </c>
      <c r="E288" s="134">
        <v>4</v>
      </c>
      <c r="F288" s="134" t="s">
        <v>1402</v>
      </c>
      <c r="G288" s="139">
        <v>958647176617</v>
      </c>
      <c r="H288" s="139">
        <v>7052088870</v>
      </c>
    </row>
    <row r="289" spans="1:8" x14ac:dyDescent="0.25">
      <c r="A289" s="134">
        <f t="shared" si="6"/>
        <v>285</v>
      </c>
      <c r="B289" s="134" t="s">
        <v>1423</v>
      </c>
      <c r="C289" s="134" t="s">
        <v>1425</v>
      </c>
      <c r="D289" s="134">
        <v>63</v>
      </c>
      <c r="E289" s="134">
        <v>5</v>
      </c>
      <c r="F289" s="134" t="s">
        <v>1459</v>
      </c>
      <c r="G289" s="139">
        <v>961132371667</v>
      </c>
      <c r="H289" s="139">
        <v>7379584572</v>
      </c>
    </row>
    <row r="290" spans="1:8" x14ac:dyDescent="0.25">
      <c r="A290" s="134">
        <f t="shared" si="6"/>
        <v>286</v>
      </c>
      <c r="B290" s="134" t="s">
        <v>1425</v>
      </c>
      <c r="C290" s="134" t="s">
        <v>1427</v>
      </c>
      <c r="D290" s="134">
        <v>63</v>
      </c>
      <c r="E290" s="134">
        <v>5</v>
      </c>
      <c r="F290" s="134" t="s">
        <v>1397</v>
      </c>
      <c r="G290" s="139">
        <v>831198772802</v>
      </c>
      <c r="H290" s="139">
        <v>9918588012</v>
      </c>
    </row>
    <row r="291" spans="1:8" x14ac:dyDescent="0.25">
      <c r="A291" s="134">
        <f t="shared" si="6"/>
        <v>287</v>
      </c>
      <c r="B291" s="134" t="s">
        <v>1425</v>
      </c>
      <c r="C291" s="134" t="s">
        <v>1428</v>
      </c>
      <c r="D291" s="134">
        <v>63</v>
      </c>
      <c r="E291" s="134">
        <v>6</v>
      </c>
      <c r="F291" s="134" t="s">
        <v>1460</v>
      </c>
      <c r="G291" s="139">
        <v>735289206513</v>
      </c>
      <c r="H291" s="139">
        <v>6307206790</v>
      </c>
    </row>
    <row r="292" spans="1:8" x14ac:dyDescent="0.25">
      <c r="A292" s="134">
        <f t="shared" si="6"/>
        <v>288</v>
      </c>
      <c r="B292" s="134" t="s">
        <v>1425</v>
      </c>
      <c r="C292" s="134" t="s">
        <v>1428</v>
      </c>
      <c r="D292" s="134">
        <v>63</v>
      </c>
      <c r="E292" s="134">
        <v>8</v>
      </c>
      <c r="F292" s="134" t="s">
        <v>1461</v>
      </c>
      <c r="G292" s="139">
        <v>251145528490</v>
      </c>
      <c r="H292" s="139">
        <v>9628242014</v>
      </c>
    </row>
    <row r="293" spans="1:8" x14ac:dyDescent="0.25">
      <c r="A293" s="134">
        <f t="shared" si="6"/>
        <v>289</v>
      </c>
      <c r="B293" s="134" t="s">
        <v>1268</v>
      </c>
      <c r="C293" s="134" t="s">
        <v>1129</v>
      </c>
      <c r="D293" s="134">
        <v>63</v>
      </c>
      <c r="E293" s="134">
        <v>9</v>
      </c>
      <c r="F293" s="134" t="s">
        <v>1462</v>
      </c>
      <c r="G293" s="139">
        <v>714452172433</v>
      </c>
      <c r="H293" s="139">
        <v>8800103392</v>
      </c>
    </row>
    <row r="294" spans="1:8" x14ac:dyDescent="0.25">
      <c r="A294" s="134">
        <f t="shared" si="6"/>
        <v>290</v>
      </c>
      <c r="B294" s="134" t="s">
        <v>1174</v>
      </c>
      <c r="C294" s="134" t="s">
        <v>1463</v>
      </c>
      <c r="D294" s="134">
        <v>63</v>
      </c>
      <c r="E294" s="134">
        <v>3</v>
      </c>
      <c r="F294" s="134" t="s">
        <v>1464</v>
      </c>
      <c r="G294" s="139">
        <v>369148173730</v>
      </c>
      <c r="H294" s="139">
        <v>9918515718</v>
      </c>
    </row>
    <row r="295" spans="1:8" x14ac:dyDescent="0.25">
      <c r="A295" s="134">
        <f t="shared" si="6"/>
        <v>291</v>
      </c>
      <c r="B295" s="134" t="s">
        <v>30</v>
      </c>
      <c r="C295" s="134" t="s">
        <v>506</v>
      </c>
      <c r="D295" s="134">
        <v>63</v>
      </c>
      <c r="E295" s="134">
        <v>6</v>
      </c>
      <c r="F295" s="134" t="s">
        <v>1465</v>
      </c>
      <c r="G295" s="139">
        <v>528018364984</v>
      </c>
      <c r="H295" s="139">
        <v>8948353289</v>
      </c>
    </row>
    <row r="296" spans="1:8" x14ac:dyDescent="0.25">
      <c r="A296" s="134">
        <f t="shared" si="6"/>
        <v>292</v>
      </c>
      <c r="B296" s="134" t="s">
        <v>1192</v>
      </c>
      <c r="C296" s="134" t="s">
        <v>1188</v>
      </c>
      <c r="D296" s="134">
        <v>63</v>
      </c>
      <c r="E296" s="134">
        <v>8</v>
      </c>
      <c r="F296" s="134" t="s">
        <v>1466</v>
      </c>
      <c r="G296" s="139">
        <v>618066411995</v>
      </c>
      <c r="H296" s="139">
        <v>9454835491</v>
      </c>
    </row>
    <row r="297" spans="1:8" x14ac:dyDescent="0.25">
      <c r="A297" s="134">
        <f t="shared" si="6"/>
        <v>293</v>
      </c>
      <c r="B297" s="134" t="s">
        <v>1417</v>
      </c>
      <c r="C297" s="134" t="s">
        <v>1421</v>
      </c>
      <c r="D297" s="134">
        <v>63</v>
      </c>
      <c r="E297" s="134">
        <v>8</v>
      </c>
      <c r="F297" s="134" t="s">
        <v>1467</v>
      </c>
      <c r="G297" s="139">
        <v>20731487134</v>
      </c>
      <c r="H297" s="139">
        <v>9619792285</v>
      </c>
    </row>
    <row r="298" spans="1:8" x14ac:dyDescent="0.25">
      <c r="A298" s="134">
        <f t="shared" si="6"/>
        <v>294</v>
      </c>
      <c r="B298" s="134" t="s">
        <v>1422</v>
      </c>
      <c r="C298" s="134" t="s">
        <v>1423</v>
      </c>
      <c r="D298" s="134">
        <v>63</v>
      </c>
      <c r="E298" s="134">
        <v>9</v>
      </c>
      <c r="F298" s="134" t="s">
        <v>1468</v>
      </c>
      <c r="G298" s="139">
        <v>864704440612</v>
      </c>
      <c r="H298" s="139">
        <v>7208527815</v>
      </c>
    </row>
    <row r="299" spans="1:8" x14ac:dyDescent="0.25">
      <c r="A299" s="134">
        <f t="shared" si="6"/>
        <v>295</v>
      </c>
      <c r="B299" s="134" t="s">
        <v>1423</v>
      </c>
      <c r="C299" s="134" t="s">
        <v>1425</v>
      </c>
      <c r="D299" s="134">
        <v>63</v>
      </c>
      <c r="E299" s="134">
        <v>4</v>
      </c>
      <c r="F299" s="134" t="s">
        <v>1469</v>
      </c>
      <c r="G299" s="139">
        <v>249502854506</v>
      </c>
      <c r="H299" s="139">
        <v>7388716494</v>
      </c>
    </row>
    <row r="300" spans="1:8" x14ac:dyDescent="0.25">
      <c r="A300" s="134">
        <f t="shared" si="6"/>
        <v>296</v>
      </c>
      <c r="B300" s="134" t="s">
        <v>1425</v>
      </c>
      <c r="C300" s="134" t="s">
        <v>1427</v>
      </c>
      <c r="D300" s="134">
        <v>63</v>
      </c>
      <c r="E300" s="134">
        <v>5</v>
      </c>
      <c r="F300" s="134" t="s">
        <v>1470</v>
      </c>
      <c r="G300" s="139">
        <v>939425504267</v>
      </c>
      <c r="H300" s="139">
        <v>7497924020</v>
      </c>
    </row>
    <row r="301" spans="1:8" x14ac:dyDescent="0.25">
      <c r="A301" s="134">
        <f t="shared" si="6"/>
        <v>297</v>
      </c>
      <c r="B301" s="134" t="s">
        <v>1425</v>
      </c>
      <c r="C301" s="134" t="s">
        <v>1427</v>
      </c>
      <c r="D301" s="134">
        <v>63</v>
      </c>
      <c r="E301" s="134">
        <v>3</v>
      </c>
      <c r="F301" s="134" t="s">
        <v>1471</v>
      </c>
      <c r="G301" s="139">
        <v>385814856020</v>
      </c>
      <c r="H301" s="139">
        <v>7497924020</v>
      </c>
    </row>
    <row r="302" spans="1:8" x14ac:dyDescent="0.25">
      <c r="A302" s="134">
        <f t="shared" si="6"/>
        <v>298</v>
      </c>
      <c r="B302" s="134" t="s">
        <v>1425</v>
      </c>
      <c r="C302" s="134" t="s">
        <v>1427</v>
      </c>
      <c r="D302" s="134">
        <v>63</v>
      </c>
      <c r="E302" s="134">
        <v>4</v>
      </c>
      <c r="F302" s="134" t="s">
        <v>1472</v>
      </c>
      <c r="G302" s="139">
        <v>835659860672</v>
      </c>
      <c r="H302" s="139">
        <v>9554357493</v>
      </c>
    </row>
    <row r="303" spans="1:8" x14ac:dyDescent="0.25">
      <c r="A303" s="134">
        <f t="shared" si="6"/>
        <v>299</v>
      </c>
      <c r="B303" s="134" t="s">
        <v>1194</v>
      </c>
      <c r="C303" s="134" t="s">
        <v>1196</v>
      </c>
      <c r="D303" s="134">
        <v>63</v>
      </c>
      <c r="E303" s="134">
        <v>5</v>
      </c>
      <c r="F303" s="134" t="s">
        <v>1473</v>
      </c>
      <c r="G303" s="139">
        <v>351111777399</v>
      </c>
      <c r="H303" s="139">
        <v>8460177087</v>
      </c>
    </row>
    <row r="304" spans="1:8" x14ac:dyDescent="0.25">
      <c r="A304" s="134">
        <f t="shared" si="6"/>
        <v>300</v>
      </c>
      <c r="B304" s="134" t="s">
        <v>1194</v>
      </c>
      <c r="C304" s="134" t="s">
        <v>1196</v>
      </c>
      <c r="D304" s="134">
        <v>63</v>
      </c>
      <c r="E304" s="134">
        <v>5</v>
      </c>
      <c r="F304" s="134" t="s">
        <v>1474</v>
      </c>
      <c r="G304" s="139">
        <v>979025441504</v>
      </c>
      <c r="H304" s="139">
        <v>8840998006</v>
      </c>
    </row>
    <row r="305" spans="1:11" x14ac:dyDescent="0.25">
      <c r="A305" s="134">
        <f t="shared" si="6"/>
        <v>301</v>
      </c>
      <c r="B305" s="134" t="s">
        <v>1194</v>
      </c>
      <c r="C305" s="134" t="s">
        <v>1196</v>
      </c>
      <c r="D305" s="134">
        <v>63</v>
      </c>
      <c r="E305" s="134">
        <v>6</v>
      </c>
      <c r="F305" s="134" t="s">
        <v>1475</v>
      </c>
      <c r="G305" s="139">
        <v>283253641498</v>
      </c>
      <c r="H305" s="139">
        <v>9652307248</v>
      </c>
    </row>
    <row r="306" spans="1:11" x14ac:dyDescent="0.25">
      <c r="A306" s="134">
        <f t="shared" si="6"/>
        <v>302</v>
      </c>
      <c r="B306" s="134" t="s">
        <v>1194</v>
      </c>
      <c r="C306" s="134" t="s">
        <v>1196</v>
      </c>
      <c r="D306" s="134">
        <v>63</v>
      </c>
      <c r="E306" s="134">
        <v>8</v>
      </c>
      <c r="F306" s="134" t="s">
        <v>1247</v>
      </c>
      <c r="G306" s="139">
        <v>264287354311</v>
      </c>
      <c r="H306" s="139">
        <v>7800703642</v>
      </c>
    </row>
    <row r="307" spans="1:11" x14ac:dyDescent="0.25">
      <c r="A307" s="134">
        <f t="shared" si="6"/>
        <v>303</v>
      </c>
      <c r="B307" s="134" t="s">
        <v>1194</v>
      </c>
      <c r="C307" s="134" t="s">
        <v>1196</v>
      </c>
      <c r="D307" s="134">
        <v>63</v>
      </c>
      <c r="E307" s="134">
        <v>9</v>
      </c>
      <c r="F307" s="134" t="s">
        <v>1476</v>
      </c>
      <c r="G307" s="139">
        <v>604126407192</v>
      </c>
      <c r="H307" s="139">
        <v>9936623625</v>
      </c>
    </row>
    <row r="308" spans="1:11" x14ac:dyDescent="0.25">
      <c r="A308" s="134">
        <f t="shared" si="6"/>
        <v>304</v>
      </c>
      <c r="B308" s="134" t="s">
        <v>245</v>
      </c>
      <c r="C308" s="134" t="s">
        <v>134</v>
      </c>
      <c r="D308" s="134">
        <v>63</v>
      </c>
      <c r="E308" s="134">
        <v>3</v>
      </c>
      <c r="F308" s="134" t="s">
        <v>1178</v>
      </c>
      <c r="G308" s="139">
        <v>758910709627</v>
      </c>
      <c r="H308" s="139">
        <v>9792498549</v>
      </c>
    </row>
    <row r="309" spans="1:11" x14ac:dyDescent="0.25">
      <c r="A309" s="134">
        <f t="shared" si="6"/>
        <v>305</v>
      </c>
      <c r="B309" s="134" t="s">
        <v>245</v>
      </c>
      <c r="C309" s="134" t="s">
        <v>134</v>
      </c>
      <c r="D309" s="134">
        <v>63</v>
      </c>
      <c r="E309" s="134">
        <v>6</v>
      </c>
      <c r="F309" s="134" t="s">
        <v>1180</v>
      </c>
      <c r="G309" s="139">
        <v>934629427096</v>
      </c>
      <c r="H309" s="139">
        <v>9433255751</v>
      </c>
    </row>
    <row r="310" spans="1:11" x14ac:dyDescent="0.25">
      <c r="A310" s="134">
        <f t="shared" si="6"/>
        <v>306</v>
      </c>
      <c r="B310" s="134" t="s">
        <v>245</v>
      </c>
      <c r="C310" s="134" t="s">
        <v>134</v>
      </c>
      <c r="D310" s="134">
        <v>63</v>
      </c>
      <c r="E310" s="134">
        <v>5</v>
      </c>
      <c r="F310" s="134" t="s">
        <v>1477</v>
      </c>
      <c r="G310" s="139">
        <v>545098232065</v>
      </c>
      <c r="H310" s="139">
        <v>9918827743</v>
      </c>
    </row>
    <row r="311" spans="1:11" x14ac:dyDescent="0.25">
      <c r="H311" s="106"/>
    </row>
    <row r="312" spans="1:11" x14ac:dyDescent="0.25">
      <c r="H312" s="106"/>
      <c r="J312" s="16"/>
      <c r="K312" s="16"/>
    </row>
    <row r="313" spans="1:11" x14ac:dyDescent="0.25">
      <c r="B313" s="89" t="s">
        <v>1478</v>
      </c>
      <c r="C313" s="230" t="s">
        <v>1491</v>
      </c>
      <c r="D313" s="232"/>
      <c r="E313" s="231"/>
      <c r="F313" s="16"/>
      <c r="G313" s="16"/>
      <c r="H313" s="16"/>
      <c r="I313" s="16"/>
      <c r="J313" s="16"/>
      <c r="K313" s="16"/>
    </row>
    <row r="314" spans="1:11" x14ac:dyDescent="0.25">
      <c r="B314" s="89" t="s">
        <v>1479</v>
      </c>
      <c r="C314" s="230" t="s">
        <v>1490</v>
      </c>
      <c r="D314" s="232"/>
      <c r="E314" s="231"/>
      <c r="F314" s="16"/>
      <c r="G314" s="16"/>
      <c r="H314" s="16"/>
      <c r="I314" s="16"/>
      <c r="J314" s="16"/>
      <c r="K314" s="16"/>
    </row>
    <row r="315" spans="1:11" ht="45" x14ac:dyDescent="0.25">
      <c r="B315" s="89" t="s">
        <v>1480</v>
      </c>
      <c r="C315" s="230" t="s">
        <v>1492</v>
      </c>
      <c r="D315" s="232"/>
      <c r="E315" s="231"/>
      <c r="F315" s="16"/>
      <c r="G315" s="16"/>
      <c r="H315" s="16"/>
      <c r="I315" s="16"/>
      <c r="J315" s="145" t="s">
        <v>1488</v>
      </c>
      <c r="K315" s="145" t="s">
        <v>1489</v>
      </c>
    </row>
    <row r="316" spans="1:11" ht="45" x14ac:dyDescent="0.25">
      <c r="B316" s="145" t="s">
        <v>1481</v>
      </c>
      <c r="C316" s="144" t="s">
        <v>1482</v>
      </c>
      <c r="D316" s="145" t="s">
        <v>1483</v>
      </c>
      <c r="E316" s="145" t="s">
        <v>1484</v>
      </c>
      <c r="F316" s="145" t="s">
        <v>1493</v>
      </c>
      <c r="G316" s="152" t="s">
        <v>1485</v>
      </c>
      <c r="H316" s="145" t="s">
        <v>1486</v>
      </c>
      <c r="I316" s="145" t="s">
        <v>1487</v>
      </c>
      <c r="J316" s="143"/>
      <c r="K316" s="143"/>
    </row>
    <row r="317" spans="1:11" x14ac:dyDescent="0.25">
      <c r="B317" s="143">
        <v>1</v>
      </c>
      <c r="C317" s="143" t="s">
        <v>974</v>
      </c>
      <c r="D317" s="143" t="s">
        <v>981</v>
      </c>
      <c r="E317" s="143">
        <v>140</v>
      </c>
      <c r="F317" s="143">
        <v>1</v>
      </c>
      <c r="G317" s="143"/>
      <c r="H317" s="143"/>
      <c r="I317" s="143"/>
      <c r="J317" s="143"/>
      <c r="K317" s="143"/>
    </row>
    <row r="318" spans="1:11" x14ac:dyDescent="0.25">
      <c r="B318" s="143">
        <v>2</v>
      </c>
      <c r="C318" s="143" t="s">
        <v>1494</v>
      </c>
      <c r="D318" s="143" t="s">
        <v>993</v>
      </c>
      <c r="E318" s="143">
        <v>140</v>
      </c>
      <c r="F318" s="143">
        <v>1</v>
      </c>
      <c r="G318" s="143"/>
      <c r="H318" s="143"/>
      <c r="I318" s="143"/>
      <c r="J318" s="143"/>
      <c r="K318" s="143"/>
    </row>
    <row r="319" spans="1:11" x14ac:dyDescent="0.25">
      <c r="B319" s="143">
        <v>3</v>
      </c>
      <c r="C319" s="143" t="s">
        <v>1494</v>
      </c>
      <c r="D319" s="143" t="s">
        <v>200</v>
      </c>
      <c r="E319" s="143">
        <v>110</v>
      </c>
      <c r="F319" s="143"/>
      <c r="G319" s="143">
        <v>1</v>
      </c>
      <c r="H319" s="143"/>
      <c r="I319" s="143"/>
      <c r="J319" s="143"/>
      <c r="K319" s="143"/>
    </row>
    <row r="320" spans="1:11" x14ac:dyDescent="0.25">
      <c r="B320" s="143">
        <v>4</v>
      </c>
      <c r="C320" s="143" t="s">
        <v>1097</v>
      </c>
      <c r="D320" s="143" t="s">
        <v>1495</v>
      </c>
      <c r="E320" s="143">
        <v>90</v>
      </c>
      <c r="F320" s="143"/>
      <c r="G320" s="143"/>
      <c r="H320" s="143"/>
      <c r="I320" s="143">
        <v>1</v>
      </c>
      <c r="J320" s="143"/>
      <c r="K320" s="143"/>
    </row>
    <row r="321" spans="2:11" x14ac:dyDescent="0.25">
      <c r="B321" s="143">
        <v>5</v>
      </c>
      <c r="C321" s="143" t="s">
        <v>116</v>
      </c>
      <c r="D321" s="143" t="s">
        <v>1051</v>
      </c>
      <c r="E321" s="143">
        <v>90</v>
      </c>
      <c r="F321" s="143"/>
      <c r="G321" s="143"/>
      <c r="H321" s="143">
        <v>1</v>
      </c>
      <c r="I321" s="143"/>
      <c r="J321" s="143"/>
      <c r="K321" s="143"/>
    </row>
    <row r="322" spans="2:11" x14ac:dyDescent="0.25">
      <c r="B322" s="143">
        <v>6</v>
      </c>
      <c r="C322" s="143" t="s">
        <v>1318</v>
      </c>
      <c r="D322" s="143" t="s">
        <v>1496</v>
      </c>
      <c r="E322" s="143">
        <v>90</v>
      </c>
      <c r="F322" s="143"/>
      <c r="G322" s="143"/>
      <c r="H322" s="143"/>
      <c r="I322" s="143">
        <v>1</v>
      </c>
      <c r="J322" s="143">
        <v>1</v>
      </c>
      <c r="K322" s="143"/>
    </row>
    <row r="323" spans="2:11" x14ac:dyDescent="0.25">
      <c r="B323" s="143">
        <v>7</v>
      </c>
      <c r="C323" s="143" t="s">
        <v>1010</v>
      </c>
      <c r="D323" s="143" t="s">
        <v>1100</v>
      </c>
      <c r="E323" s="143">
        <v>90</v>
      </c>
      <c r="F323" s="143"/>
      <c r="G323" s="143"/>
      <c r="H323" s="143"/>
      <c r="I323" s="143"/>
      <c r="J323" s="143"/>
      <c r="K323" s="143"/>
    </row>
    <row r="324" spans="2:11" x14ac:dyDescent="0.25">
      <c r="B324" s="143">
        <v>8</v>
      </c>
      <c r="C324" s="143" t="s">
        <v>994</v>
      </c>
      <c r="D324" s="143" t="s">
        <v>1000</v>
      </c>
      <c r="E324" s="143">
        <v>110</v>
      </c>
      <c r="F324" s="143"/>
      <c r="G324" s="143">
        <v>1</v>
      </c>
      <c r="H324" s="143"/>
      <c r="I324" s="143"/>
      <c r="J324" s="143"/>
      <c r="K324" s="143"/>
    </row>
    <row r="325" spans="2:11" x14ac:dyDescent="0.25">
      <c r="B325" s="143"/>
      <c r="C325" s="143"/>
      <c r="D325" s="143"/>
      <c r="E325" s="143"/>
      <c r="F325" s="143"/>
      <c r="G325" s="143"/>
      <c r="H325" s="143"/>
      <c r="I325" s="143"/>
    </row>
    <row r="326" spans="2:11" x14ac:dyDescent="0.25">
      <c r="H326" s="106"/>
    </row>
    <row r="327" spans="2:11" x14ac:dyDescent="0.25">
      <c r="H327" s="106"/>
    </row>
    <row r="328" spans="2:11" x14ac:dyDescent="0.25">
      <c r="H328" s="106"/>
    </row>
    <row r="329" spans="2:11" x14ac:dyDescent="0.25">
      <c r="H329" s="106"/>
    </row>
    <row r="330" spans="2:11" x14ac:dyDescent="0.25">
      <c r="H330" s="106"/>
    </row>
    <row r="331" spans="2:11" x14ac:dyDescent="0.25">
      <c r="H331" s="106"/>
    </row>
    <row r="332" spans="2:11" x14ac:dyDescent="0.25">
      <c r="H332" s="106"/>
    </row>
    <row r="333" spans="2:11" x14ac:dyDescent="0.25">
      <c r="H333" s="106"/>
    </row>
    <row r="334" spans="2:11" x14ac:dyDescent="0.25">
      <c r="H334" s="106"/>
    </row>
    <row r="335" spans="2:11" x14ac:dyDescent="0.25">
      <c r="H335" s="106"/>
    </row>
    <row r="336" spans="2:11" x14ac:dyDescent="0.25">
      <c r="H336" s="106"/>
    </row>
    <row r="337" spans="8:8" x14ac:dyDescent="0.25">
      <c r="H337" s="106"/>
    </row>
    <row r="338" spans="8:8" x14ac:dyDescent="0.25">
      <c r="H338" s="106"/>
    </row>
    <row r="339" spans="8:8" x14ac:dyDescent="0.25">
      <c r="H339" s="106"/>
    </row>
    <row r="340" spans="8:8" x14ac:dyDescent="0.25">
      <c r="H340" s="106"/>
    </row>
    <row r="341" spans="8:8" x14ac:dyDescent="0.25">
      <c r="H341" s="106"/>
    </row>
    <row r="342" spans="8:8" x14ac:dyDescent="0.25">
      <c r="H342" s="106"/>
    </row>
    <row r="343" spans="8:8" x14ac:dyDescent="0.25">
      <c r="H343" s="106"/>
    </row>
    <row r="344" spans="8:8" x14ac:dyDescent="0.25">
      <c r="H344" s="106"/>
    </row>
    <row r="345" spans="8:8" x14ac:dyDescent="0.25">
      <c r="H345" s="106"/>
    </row>
    <row r="346" spans="8:8" x14ac:dyDescent="0.25">
      <c r="H346" s="106"/>
    </row>
    <row r="347" spans="8:8" x14ac:dyDescent="0.25">
      <c r="H347" s="106"/>
    </row>
    <row r="348" spans="8:8" x14ac:dyDescent="0.25">
      <c r="H348" s="106"/>
    </row>
    <row r="349" spans="8:8" x14ac:dyDescent="0.25">
      <c r="H349" s="106"/>
    </row>
    <row r="350" spans="8:8" x14ac:dyDescent="0.25">
      <c r="H350" s="106"/>
    </row>
    <row r="351" spans="8:8" x14ac:dyDescent="0.25">
      <c r="H351" s="106"/>
    </row>
    <row r="352" spans="8:8" x14ac:dyDescent="0.25">
      <c r="H352" s="106"/>
    </row>
    <row r="353" spans="8:8" x14ac:dyDescent="0.25">
      <c r="H353" s="106"/>
    </row>
    <row r="354" spans="8:8" x14ac:dyDescent="0.25">
      <c r="H354" s="106"/>
    </row>
    <row r="355" spans="8:8" x14ac:dyDescent="0.25">
      <c r="H355" s="106"/>
    </row>
    <row r="356" spans="8:8" x14ac:dyDescent="0.25">
      <c r="H356" s="106"/>
    </row>
    <row r="357" spans="8:8" x14ac:dyDescent="0.25">
      <c r="H357" s="106"/>
    </row>
    <row r="358" spans="8:8" x14ac:dyDescent="0.25">
      <c r="H358" s="106"/>
    </row>
    <row r="359" spans="8:8" x14ac:dyDescent="0.25">
      <c r="H359" s="106"/>
    </row>
    <row r="360" spans="8:8" x14ac:dyDescent="0.25">
      <c r="H360" s="106"/>
    </row>
    <row r="361" spans="8:8" x14ac:dyDescent="0.25">
      <c r="H361" s="106"/>
    </row>
    <row r="362" spans="8:8" x14ac:dyDescent="0.25">
      <c r="H362" s="106"/>
    </row>
    <row r="363" spans="8:8" x14ac:dyDescent="0.25">
      <c r="H363" s="106"/>
    </row>
    <row r="364" spans="8:8" x14ac:dyDescent="0.25">
      <c r="H364" s="106"/>
    </row>
    <row r="365" spans="8:8" x14ac:dyDescent="0.25">
      <c r="H365" s="106"/>
    </row>
    <row r="366" spans="8:8" x14ac:dyDescent="0.25">
      <c r="H366" s="106"/>
    </row>
    <row r="367" spans="8:8" x14ac:dyDescent="0.25">
      <c r="H367" s="106"/>
    </row>
    <row r="368" spans="8:8" x14ac:dyDescent="0.25">
      <c r="H368" s="106"/>
    </row>
    <row r="369" spans="8:8" x14ac:dyDescent="0.25">
      <c r="H369" s="106"/>
    </row>
    <row r="370" spans="8:8" x14ac:dyDescent="0.25">
      <c r="H370" s="106"/>
    </row>
    <row r="371" spans="8:8" x14ac:dyDescent="0.25">
      <c r="H371" s="106"/>
    </row>
    <row r="372" spans="8:8" x14ac:dyDescent="0.25">
      <c r="H372" s="106"/>
    </row>
    <row r="373" spans="8:8" x14ac:dyDescent="0.25">
      <c r="H373" s="106"/>
    </row>
    <row r="374" spans="8:8" x14ac:dyDescent="0.25">
      <c r="H374" s="106"/>
    </row>
    <row r="375" spans="8:8" x14ac:dyDescent="0.25">
      <c r="H375" s="106"/>
    </row>
    <row r="376" spans="8:8" x14ac:dyDescent="0.25">
      <c r="H376" s="106"/>
    </row>
    <row r="377" spans="8:8" x14ac:dyDescent="0.25">
      <c r="H377" s="106"/>
    </row>
    <row r="378" spans="8:8" x14ac:dyDescent="0.25">
      <c r="H378" s="106"/>
    </row>
    <row r="379" spans="8:8" x14ac:dyDescent="0.25">
      <c r="H379" s="106"/>
    </row>
    <row r="380" spans="8:8" x14ac:dyDescent="0.25">
      <c r="H380" s="106"/>
    </row>
    <row r="381" spans="8:8" x14ac:dyDescent="0.25">
      <c r="H381" s="106"/>
    </row>
    <row r="382" spans="8:8" x14ac:dyDescent="0.25">
      <c r="H382" s="106"/>
    </row>
    <row r="383" spans="8:8" x14ac:dyDescent="0.25">
      <c r="H383" s="106"/>
    </row>
    <row r="384" spans="8:8" x14ac:dyDescent="0.25">
      <c r="H384" s="106"/>
    </row>
    <row r="385" spans="8:8" x14ac:dyDescent="0.25">
      <c r="H385" s="106"/>
    </row>
    <row r="386" spans="8:8" x14ac:dyDescent="0.25">
      <c r="H386" s="106"/>
    </row>
    <row r="387" spans="8:8" x14ac:dyDescent="0.25">
      <c r="H387" s="106"/>
    </row>
    <row r="388" spans="8:8" x14ac:dyDescent="0.25">
      <c r="H388" s="106"/>
    </row>
    <row r="389" spans="8:8" x14ac:dyDescent="0.25">
      <c r="H389" s="106"/>
    </row>
    <row r="390" spans="8:8" x14ac:dyDescent="0.25">
      <c r="H390" s="106"/>
    </row>
    <row r="391" spans="8:8" x14ac:dyDescent="0.25">
      <c r="H391" s="106"/>
    </row>
    <row r="392" spans="8:8" x14ac:dyDescent="0.25">
      <c r="H392" s="106"/>
    </row>
    <row r="393" spans="8:8" x14ac:dyDescent="0.25">
      <c r="H393" s="106"/>
    </row>
    <row r="394" spans="8:8" x14ac:dyDescent="0.25">
      <c r="H394" s="106"/>
    </row>
    <row r="395" spans="8:8" x14ac:dyDescent="0.25">
      <c r="H395" s="106"/>
    </row>
    <row r="396" spans="8:8" x14ac:dyDescent="0.25">
      <c r="H396" s="106"/>
    </row>
    <row r="397" spans="8:8" x14ac:dyDescent="0.25">
      <c r="H397" s="106"/>
    </row>
    <row r="398" spans="8:8" x14ac:dyDescent="0.25">
      <c r="H398" s="106"/>
    </row>
    <row r="399" spans="8:8" x14ac:dyDescent="0.25">
      <c r="H399" s="106"/>
    </row>
    <row r="400" spans="8:8" x14ac:dyDescent="0.25">
      <c r="H400" s="106"/>
    </row>
    <row r="401" spans="8:8" x14ac:dyDescent="0.25">
      <c r="H401" s="106"/>
    </row>
    <row r="402" spans="8:8" x14ac:dyDescent="0.25">
      <c r="H402" s="106"/>
    </row>
    <row r="403" spans="8:8" x14ac:dyDescent="0.25">
      <c r="H403" s="106"/>
    </row>
    <row r="404" spans="8:8" x14ac:dyDescent="0.25">
      <c r="H404" s="106"/>
    </row>
    <row r="405" spans="8:8" x14ac:dyDescent="0.25">
      <c r="H405" s="106"/>
    </row>
    <row r="406" spans="8:8" x14ac:dyDescent="0.25">
      <c r="H406" s="106"/>
    </row>
    <row r="407" spans="8:8" x14ac:dyDescent="0.25">
      <c r="H407" s="106"/>
    </row>
    <row r="408" spans="8:8" x14ac:dyDescent="0.25">
      <c r="H408" s="106"/>
    </row>
    <row r="409" spans="8:8" x14ac:dyDescent="0.25">
      <c r="H409" s="106"/>
    </row>
    <row r="410" spans="8:8" x14ac:dyDescent="0.25">
      <c r="H410" s="106"/>
    </row>
    <row r="411" spans="8:8" x14ac:dyDescent="0.25">
      <c r="H411" s="106"/>
    </row>
    <row r="412" spans="8:8" x14ac:dyDescent="0.25">
      <c r="H412" s="106"/>
    </row>
    <row r="413" spans="8:8" x14ac:dyDescent="0.25">
      <c r="H413" s="106"/>
    </row>
    <row r="414" spans="8:8" x14ac:dyDescent="0.25">
      <c r="H414" s="106"/>
    </row>
    <row r="415" spans="8:8" x14ac:dyDescent="0.25">
      <c r="H415" s="106"/>
    </row>
    <row r="416" spans="8:8" x14ac:dyDescent="0.25">
      <c r="H416" s="106"/>
    </row>
    <row r="417" spans="8:8" x14ac:dyDescent="0.25">
      <c r="H417" s="106"/>
    </row>
    <row r="418" spans="8:8" x14ac:dyDescent="0.25">
      <c r="H418" s="106"/>
    </row>
    <row r="419" spans="8:8" x14ac:dyDescent="0.25">
      <c r="H419" s="106"/>
    </row>
    <row r="420" spans="8:8" x14ac:dyDescent="0.25">
      <c r="H420" s="106"/>
    </row>
    <row r="421" spans="8:8" x14ac:dyDescent="0.25">
      <c r="H421" s="106"/>
    </row>
    <row r="422" spans="8:8" x14ac:dyDescent="0.25">
      <c r="H422" s="106"/>
    </row>
    <row r="423" spans="8:8" x14ac:dyDescent="0.25">
      <c r="H423" s="106"/>
    </row>
    <row r="424" spans="8:8" x14ac:dyDescent="0.25">
      <c r="H424" s="106"/>
    </row>
    <row r="425" spans="8:8" x14ac:dyDescent="0.25">
      <c r="H425" s="106"/>
    </row>
    <row r="426" spans="8:8" x14ac:dyDescent="0.25">
      <c r="H426" s="106"/>
    </row>
    <row r="427" spans="8:8" x14ac:dyDescent="0.25">
      <c r="H427" s="106"/>
    </row>
    <row r="428" spans="8:8" x14ac:dyDescent="0.25">
      <c r="H428" s="106"/>
    </row>
    <row r="429" spans="8:8" x14ac:dyDescent="0.25">
      <c r="H429" s="106"/>
    </row>
    <row r="430" spans="8:8" x14ac:dyDescent="0.25">
      <c r="H430" s="106"/>
    </row>
    <row r="431" spans="8:8" x14ac:dyDescent="0.25">
      <c r="H431" s="106"/>
    </row>
    <row r="432" spans="8:8" x14ac:dyDescent="0.25">
      <c r="H432" s="106"/>
    </row>
    <row r="433" spans="8:8" x14ac:dyDescent="0.25">
      <c r="H433" s="106"/>
    </row>
    <row r="434" spans="8:8" x14ac:dyDescent="0.25">
      <c r="H434" s="106"/>
    </row>
    <row r="435" spans="8:8" x14ac:dyDescent="0.25">
      <c r="H435" s="106"/>
    </row>
    <row r="436" spans="8:8" x14ac:dyDescent="0.25">
      <c r="H436" s="106"/>
    </row>
    <row r="437" spans="8:8" x14ac:dyDescent="0.25">
      <c r="H437" s="106"/>
    </row>
    <row r="438" spans="8:8" x14ac:dyDescent="0.25">
      <c r="H438" s="106"/>
    </row>
    <row r="439" spans="8:8" x14ac:dyDescent="0.25">
      <c r="H439" s="106"/>
    </row>
    <row r="440" spans="8:8" x14ac:dyDescent="0.25">
      <c r="H440" s="106"/>
    </row>
    <row r="441" spans="8:8" x14ac:dyDescent="0.25">
      <c r="H441" s="106"/>
    </row>
    <row r="442" spans="8:8" x14ac:dyDescent="0.25">
      <c r="H442" s="106"/>
    </row>
    <row r="443" spans="8:8" x14ac:dyDescent="0.25">
      <c r="H443" s="106"/>
    </row>
    <row r="444" spans="8:8" x14ac:dyDescent="0.25">
      <c r="H444" s="106"/>
    </row>
    <row r="445" spans="8:8" x14ac:dyDescent="0.25">
      <c r="H445" s="106"/>
    </row>
    <row r="446" spans="8:8" x14ac:dyDescent="0.25">
      <c r="H446" s="106"/>
    </row>
    <row r="447" spans="8:8" x14ac:dyDescent="0.25">
      <c r="H447" s="106"/>
    </row>
    <row r="448" spans="8:8" x14ac:dyDescent="0.25">
      <c r="H448" s="106"/>
    </row>
    <row r="449" spans="8:8" x14ac:dyDescent="0.25">
      <c r="H449" s="106"/>
    </row>
    <row r="450" spans="8:8" x14ac:dyDescent="0.25">
      <c r="H450" s="106"/>
    </row>
    <row r="451" spans="8:8" x14ac:dyDescent="0.25">
      <c r="H451" s="106"/>
    </row>
    <row r="452" spans="8:8" x14ac:dyDescent="0.25">
      <c r="H452" s="106"/>
    </row>
    <row r="453" spans="8:8" x14ac:dyDescent="0.25">
      <c r="H453" s="106"/>
    </row>
    <row r="454" spans="8:8" x14ac:dyDescent="0.25">
      <c r="H454" s="106"/>
    </row>
    <row r="455" spans="8:8" x14ac:dyDescent="0.25">
      <c r="H455" s="106"/>
    </row>
    <row r="456" spans="8:8" x14ac:dyDescent="0.25">
      <c r="H456" s="106"/>
    </row>
    <row r="457" spans="8:8" x14ac:dyDescent="0.25">
      <c r="H457" s="106"/>
    </row>
    <row r="458" spans="8:8" x14ac:dyDescent="0.25">
      <c r="H458" s="106"/>
    </row>
    <row r="459" spans="8:8" x14ac:dyDescent="0.25">
      <c r="H459" s="106"/>
    </row>
  </sheetData>
  <mergeCells count="10">
    <mergeCell ref="C314:E314"/>
    <mergeCell ref="C315:E315"/>
    <mergeCell ref="A3:D3"/>
    <mergeCell ref="E3:F3"/>
    <mergeCell ref="G3:H3"/>
    <mergeCell ref="C313:E313"/>
    <mergeCell ref="K17:L17"/>
    <mergeCell ref="M17:O17"/>
    <mergeCell ref="P17:R17"/>
    <mergeCell ref="S17:S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barasarai</vt:lpstr>
      <vt:lpstr>khayathi enterprises</vt:lpstr>
      <vt:lpstr>malaak pipe issue</vt:lpstr>
      <vt:lpstr>malaak</vt:lpstr>
      <vt:lpstr>lauli pipe issue</vt:lpstr>
      <vt:lpstr>LAULI POKHATAKHAM</vt:lpstr>
      <vt:lpstr>shivapur khurd</vt:lpstr>
      <vt:lpstr>HEERA PILLAR BUILD CON</vt:lpstr>
      <vt:lpstr> purebhika FHTC</vt:lpstr>
      <vt:lpstr>PADAMPUR(MAA SHARDHA CONSTRUCTI</vt:lpstr>
      <vt:lpstr>barasarai!Print_Area</vt:lpstr>
      <vt:lpstr>'LAULI POKHATAKHAM'!Print_Area</vt:lpstr>
      <vt:lpstr>malaak!Print_Area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2023-08-31T11:41:46Z</dcterms:modified>
</cp:coreProperties>
</file>